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5210" yWindow="-105" windowWidth="14340" windowHeight="12570" tabRatio="481" activeTab="3"/>
  </bookViews>
  <sheets>
    <sheet name="дотации " sheetId="1" r:id="rId1"/>
    <sheet name="субсидии " sheetId="2" r:id="rId2"/>
    <sheet name="субвенции" sheetId="3" r:id="rId3"/>
    <sheet name=" иные " sheetId="4" r:id="rId4"/>
    <sheet name="Лист1" sheetId="5" state="hidden" r:id="rId5"/>
    <sheet name="Лист2" sheetId="6" state="hidden" r:id="rId6"/>
    <sheet name="Лист3" sheetId="7" state="hidden" r:id="rId7"/>
    <sheet name="Лист4" sheetId="8" state="hidden" r:id="rId8"/>
  </sheets>
  <definedNames>
    <definedName name="_xlnm._FilterDatabase" localSheetId="3" hidden="1">' иные '!$A$11:$AM$131</definedName>
    <definedName name="_xlnm._FilterDatabase" localSheetId="0" hidden="1">'дотации '!$A$8:$AKW$58</definedName>
    <definedName name="_xlnm._FilterDatabase" localSheetId="2" hidden="1">субвенции!$A$13:$ET$13</definedName>
    <definedName name="_xlnm._FilterDatabase" localSheetId="1" hidden="1">'субсидии '!$A$11:$KV$175</definedName>
    <definedName name="Z_1D693339_18FB_4BA2_B92E_9DFB4683D3D5_.wvu.Cols" localSheetId="0" hidden="1">'дотации '!#REF!</definedName>
    <definedName name="Z_1D693339_18FB_4BA2_B92E_9DFB4683D3D5_.wvu.Cols" localSheetId="2" hidden="1">субвенции!#REF!</definedName>
    <definedName name="Z_1D693339_18FB_4BA2_B92E_9DFB4683D3D5_.wvu.PrintArea" localSheetId="0" hidden="1">'дотации '!$A$1:$M$58</definedName>
    <definedName name="Z_1D693339_18FB_4BA2_B92E_9DFB4683D3D5_.wvu.PrintTitles" localSheetId="3" hidden="1">' иные '!$A:$A</definedName>
    <definedName name="Z_1D693339_18FB_4BA2_B92E_9DFB4683D3D5_.wvu.PrintTitles" localSheetId="0" hidden="1">'дотации '!$A:$A</definedName>
    <definedName name="Z_1D693339_18FB_4BA2_B92E_9DFB4683D3D5_.wvu.PrintTitles" localSheetId="2" hidden="1">субвенции!$A:$A</definedName>
    <definedName name="Z_1D693339_18FB_4BA2_B92E_9DFB4683D3D5_.wvu.PrintTitles" localSheetId="1" hidden="1">'субсидии '!$A:$A</definedName>
    <definedName name="Z_23AA7850_0BCA_44C6_A8DB_6750B6FCE36A_.wvu.FilterData" localSheetId="3" hidden="1">' иные '!$A$11:$AM$131</definedName>
    <definedName name="Z_23AA7850_0BCA_44C6_A8DB_6750B6FCE36A_.wvu.FilterData" localSheetId="0" hidden="1">'дотации '!$A$8:$AKW$58</definedName>
    <definedName name="Z_23AA7850_0BCA_44C6_A8DB_6750B6FCE36A_.wvu.FilterData" localSheetId="2" hidden="1">субвенции!$A$13:$ET$13</definedName>
    <definedName name="Z_23AA7850_0BCA_44C6_A8DB_6750B6FCE36A_.wvu.FilterData" localSheetId="1" hidden="1">'субсидии '!$A$11:$KV$175</definedName>
    <definedName name="Z_23AA7850_0BCA_44C6_A8DB_6750B6FCE36A_.wvu.PrintArea" localSheetId="0" hidden="1">'дотации '!$A$1:$M$58</definedName>
    <definedName name="Z_23AA7850_0BCA_44C6_A8DB_6750B6FCE36A_.wvu.PrintArea" localSheetId="2" hidden="1">субвенции!$A$1:$CK$166</definedName>
    <definedName name="Z_23AA7850_0BCA_44C6_A8DB_6750B6FCE36A_.wvu.PrintTitles" localSheetId="3" hidden="1">' иные '!$A:$A</definedName>
    <definedName name="Z_23AA7850_0BCA_44C6_A8DB_6750B6FCE36A_.wvu.PrintTitles" localSheetId="0" hidden="1">'дотации '!$A:$A</definedName>
    <definedName name="Z_23AA7850_0BCA_44C6_A8DB_6750B6FCE36A_.wvu.PrintTitles" localSheetId="2" hidden="1">субвенции!$A:$A</definedName>
    <definedName name="Z_23AA7850_0BCA_44C6_A8DB_6750B6FCE36A_.wvu.PrintTitles" localSheetId="1" hidden="1">'субсидии '!$A:$A</definedName>
    <definedName name="Z_23AA7850_0BCA_44C6_A8DB_6750B6FCE36A_.wvu.Rows" localSheetId="1" hidden="1">'субсидии '!$6:$6</definedName>
    <definedName name="Z_3556436A_C311_4B70_B0DA_7F2536446A45_.wvu.FilterData" localSheetId="3" hidden="1">' иные '!$A$11:$AM$131</definedName>
    <definedName name="Z_3556436A_C311_4B70_B0DA_7F2536446A45_.wvu.FilterData" localSheetId="0" hidden="1">'дотации '!$A$8:$AKW$58</definedName>
    <definedName name="Z_3556436A_C311_4B70_B0DA_7F2536446A45_.wvu.FilterData" localSheetId="2" hidden="1">субвенции!$A$13:$ET$13</definedName>
    <definedName name="Z_3556436A_C311_4B70_B0DA_7F2536446A45_.wvu.FilterData" localSheetId="1" hidden="1">'субсидии '!$A$11:$KV$175</definedName>
    <definedName name="Z_3556436A_C311_4B70_B0DA_7F2536446A45_.wvu.PrintArea" localSheetId="0" hidden="1">'дотации '!$A$1:$M$58</definedName>
    <definedName name="Z_3556436A_C311_4B70_B0DA_7F2536446A45_.wvu.PrintArea" localSheetId="2" hidden="1">субвенции!$A$1:$CK$166</definedName>
    <definedName name="Z_3556436A_C311_4B70_B0DA_7F2536446A45_.wvu.PrintTitles" localSheetId="3" hidden="1">' иные '!$A:$A</definedName>
    <definedName name="Z_3556436A_C311_4B70_B0DA_7F2536446A45_.wvu.PrintTitles" localSheetId="0" hidden="1">'дотации '!$A:$A</definedName>
    <definedName name="Z_3556436A_C311_4B70_B0DA_7F2536446A45_.wvu.PrintTitles" localSheetId="2" hidden="1">субвенции!$A:$A</definedName>
    <definedName name="Z_3556436A_C311_4B70_B0DA_7F2536446A45_.wvu.PrintTitles" localSheetId="1" hidden="1">'субсидии '!$A:$A</definedName>
    <definedName name="Z_3556436A_C311_4B70_B0DA_7F2536446A45_.wvu.Rows" localSheetId="1" hidden="1">'субсидии '!$6:$6</definedName>
    <definedName name="Z_41BA604A_43EE_4629_94F2_F260D0B28AFE_.wvu.PrintArea" localSheetId="0" hidden="1">'дотации '!$A$1:$M$58</definedName>
    <definedName name="Z_41BA604A_43EE_4629_94F2_F260D0B28AFE_.wvu.PrintArea" localSheetId="2" hidden="1">субвенции!$A$1:$CK$166</definedName>
    <definedName name="Z_41BA604A_43EE_4629_94F2_F260D0B28AFE_.wvu.PrintArea" localSheetId="1" hidden="1">'субсидии '!$A$1:$W$175</definedName>
    <definedName name="Z_41BA604A_43EE_4629_94F2_F260D0B28AFE_.wvu.PrintTitles" localSheetId="3" hidden="1">' иные '!$A:$A</definedName>
    <definedName name="Z_41BA604A_43EE_4629_94F2_F260D0B28AFE_.wvu.PrintTitles" localSheetId="0" hidden="1">'дотации '!$A:$A</definedName>
    <definedName name="Z_41BA604A_43EE_4629_94F2_F260D0B28AFE_.wvu.PrintTitles" localSheetId="2" hidden="1">субвенции!$A:$A</definedName>
    <definedName name="Z_41BA604A_43EE_4629_94F2_F260D0B28AFE_.wvu.PrintTitles" localSheetId="1" hidden="1">'субсидии '!$A:$A</definedName>
    <definedName name="Z_C8322F89_87C6_45E7_889E_2904A1FABC31_.wvu.FilterData" localSheetId="3" hidden="1">' иные '!$A$11:$AM$131</definedName>
    <definedName name="Z_C8322F89_87C6_45E7_889E_2904A1FABC31_.wvu.FilterData" localSheetId="0" hidden="1">'дотации '!$A$8:$AKW$58</definedName>
    <definedName name="Z_C8322F89_87C6_45E7_889E_2904A1FABC31_.wvu.FilterData" localSheetId="2" hidden="1">субвенции!$A$13:$ET$13</definedName>
    <definedName name="Z_C8322F89_87C6_45E7_889E_2904A1FABC31_.wvu.FilterData" localSheetId="1" hidden="1">'субсидии '!$A$11:$KV$175</definedName>
    <definedName name="Z_C8322F89_87C6_45E7_889E_2904A1FABC31_.wvu.PrintArea" localSheetId="0" hidden="1">'дотации '!$A$1:$M$58</definedName>
    <definedName name="Z_C8322F89_87C6_45E7_889E_2904A1FABC31_.wvu.PrintArea" localSheetId="2" hidden="1">субвенции!$A$1:$CK$166</definedName>
    <definedName name="Z_C8322F89_87C6_45E7_889E_2904A1FABC31_.wvu.PrintTitles" localSheetId="3" hidden="1">' иные '!$A:$A</definedName>
    <definedName name="Z_C8322F89_87C6_45E7_889E_2904A1FABC31_.wvu.PrintTitles" localSheetId="0" hidden="1">'дотации '!$A:$A</definedName>
    <definedName name="Z_C8322F89_87C6_45E7_889E_2904A1FABC31_.wvu.PrintTitles" localSheetId="2" hidden="1">субвенции!$A:$A</definedName>
    <definedName name="Z_C8322F89_87C6_45E7_889E_2904A1FABC31_.wvu.PrintTitles" localSheetId="1" hidden="1">'субсидии '!$A:$A</definedName>
    <definedName name="Z_C8322F89_87C6_45E7_889E_2904A1FABC31_.wvu.Rows" localSheetId="1" hidden="1">'субсидии '!$6:$6</definedName>
    <definedName name="Z_E2495AD0_B87A_4C01_9209_9BB683D27353_.wvu.Cols" localSheetId="0" hidden="1">'дотации '!$B:$J</definedName>
    <definedName name="Z_E2495AD0_B87A_4C01_9209_9BB683D27353_.wvu.FilterData" localSheetId="3" hidden="1">' иные '!$A$11:$AM$131</definedName>
    <definedName name="Z_E2495AD0_B87A_4C01_9209_9BB683D27353_.wvu.FilterData" localSheetId="0" hidden="1">'дотации '!$A$8:$AKW$58</definedName>
    <definedName name="Z_E2495AD0_B87A_4C01_9209_9BB683D27353_.wvu.FilterData" localSheetId="2" hidden="1">субвенции!$A$13:$ET$13</definedName>
    <definedName name="Z_E2495AD0_B87A_4C01_9209_9BB683D27353_.wvu.FilterData" localSheetId="1" hidden="1">'субсидии '!$A$11:$KV$175</definedName>
    <definedName name="Z_E2495AD0_B87A_4C01_9209_9BB683D27353_.wvu.PrintArea" localSheetId="0" hidden="1">'дотации '!$A$1:$M$58</definedName>
    <definedName name="Z_E2495AD0_B87A_4C01_9209_9BB683D27353_.wvu.PrintArea" localSheetId="2" hidden="1">субвенции!$A$1:$CK$166</definedName>
    <definedName name="Z_E2495AD0_B87A_4C01_9209_9BB683D27353_.wvu.PrintTitles" localSheetId="3" hidden="1">' иные '!$A:$A</definedName>
    <definedName name="Z_E2495AD0_B87A_4C01_9209_9BB683D27353_.wvu.PrintTitles" localSheetId="0" hidden="1">'дотации '!$A:$A</definedName>
    <definedName name="Z_E2495AD0_B87A_4C01_9209_9BB683D27353_.wvu.PrintTitles" localSheetId="2" hidden="1">субвенции!$A:$A</definedName>
    <definedName name="Z_E2495AD0_B87A_4C01_9209_9BB683D27353_.wvu.PrintTitles" localSheetId="1" hidden="1">'субсидии '!$A:$A</definedName>
    <definedName name="Z_E2495AD0_B87A_4C01_9209_9BB683D27353_.wvu.Rows" localSheetId="1" hidden="1">'субсидии '!$6:$6</definedName>
    <definedName name="Z_F005480A_D133_4FA5_B5A6_C8C7D1CE1272_.wvu.FilterData" localSheetId="3" hidden="1">' иные '!$A$11:$AM$131</definedName>
    <definedName name="Z_F005480A_D133_4FA5_B5A6_C8C7D1CE1272_.wvu.FilterData" localSheetId="0" hidden="1">'дотации '!$A$8:$AKW$58</definedName>
    <definedName name="Z_F005480A_D133_4FA5_B5A6_C8C7D1CE1272_.wvu.FilterData" localSheetId="2" hidden="1">субвенции!$A$10:$ET$166</definedName>
    <definedName name="Z_F005480A_D133_4FA5_B5A6_C8C7D1CE1272_.wvu.FilterData" localSheetId="1" hidden="1">'субсидии '!$A$11:$KV$175</definedName>
    <definedName name="Z_F005480A_D133_4FA5_B5A6_C8C7D1CE1272_.wvu.PrintArea" localSheetId="0" hidden="1">'дотации '!$A$1:$M$58</definedName>
    <definedName name="Z_F005480A_D133_4FA5_B5A6_C8C7D1CE1272_.wvu.PrintTitles" localSheetId="3" hidden="1">' иные '!$A:$A</definedName>
    <definedName name="Z_F005480A_D133_4FA5_B5A6_C8C7D1CE1272_.wvu.PrintTitles" localSheetId="0" hidden="1">'дотации '!$A:$A</definedName>
    <definedName name="Z_F005480A_D133_4FA5_B5A6_C8C7D1CE1272_.wvu.PrintTitles" localSheetId="2" hidden="1">субвенции!$A:$A</definedName>
    <definedName name="Z_F005480A_D133_4FA5_B5A6_C8C7D1CE1272_.wvu.PrintTitles" localSheetId="1" hidden="1">'субсидии '!$A:$A</definedName>
    <definedName name="Z_F005480A_D133_4FA5_B5A6_C8C7D1CE1272_.wvu.Rows" localSheetId="1" hidden="1">'субсидии '!$6:$6</definedName>
    <definedName name="_xlnm.Print_Titles" localSheetId="3">' иные '!$A:$A</definedName>
    <definedName name="_xlnm.Print_Titles" localSheetId="0">'дотации '!$A:$A</definedName>
    <definedName name="_xlnm.Print_Titles" localSheetId="2">субвенции!$A:$A</definedName>
    <definedName name="_xlnm.Print_Titles" localSheetId="1">'субсидии '!$A:$A</definedName>
    <definedName name="_xlnm.Print_Area" localSheetId="0">'дотации '!$A$1:$M$58</definedName>
    <definedName name="_xlnm.Print_Area" localSheetId="2">субвенции!$A$1:$CK$166</definedName>
    <definedName name="_xlnm.Print_Area" localSheetId="1">'субсидии '!#REF!</definedName>
  </definedNames>
  <calcPr calcId="125725"/>
  <customWorkbookViews>
    <customWorkbookView name="MF-SerIA - Личное представление" guid="{23AA7850-0BCA-44C6-A8DB-6750B6FCE36A}" mergeInterval="0" personalView="1" xWindow="14" yWindow="32" windowWidth="970" windowHeight="789" tabRatio="481" activeSheetId="1"/>
    <customWorkbookView name="MF-MosYV - Личное представление" guid="{3556436A-C311-4B70-B0DA-7F2536446A45}" mergeInterval="0" personalView="1" maximized="1" xWindow="1" yWindow="1" windowWidth="1916" windowHeight="863" activeSheetId="3"/>
    <customWorkbookView name="MF-ZhuMA - Личное представление" guid="{41BA604A-43EE-4629-94F2-F260D0B28AFE}" mergeInterval="0" personalView="1" maximized="1" xWindow="1" yWindow="1" windowWidth="1276" windowHeight="804" activeSheetId="2"/>
    <customWorkbookView name="MF-GreMV - Личное представление" guid="{1D693339-18FB-4BA2-B92E-9DFB4683D3D5}" mergeInterval="0" personalView="1" maximized="1" xWindow="1" yWindow="1" windowWidth="1916" windowHeight="850" tabRatio="422" activeSheetId="4"/>
    <customWorkbookView name="MF-PurEL - Личное представление" guid="{F005480A-D133-4FA5-B5A6-C8C7D1CE1272}" mergeInterval="0" personalView="1" xWindow="986" yWindow="24" windowWidth="914" windowHeight="783" tabRatio="481" activeSheetId="1"/>
    <customWorkbookView name="MF-KudEA - Личное представление" guid="{E2495AD0-B87A-4C01-9209-9BB683D27353}" mergeInterval="0" personalView="1" maximized="1" xWindow="1" yWindow="1" windowWidth="1916" windowHeight="850" activeSheetId="1"/>
    <customWorkbookView name="Наумова Ирина Леонидовна - Личное представление" guid="{C8322F89-87C6-45E7-889E-2904A1FABC31}" mergeInterval="0" personalView="1" maximized="1" windowWidth="1916" windowHeight="855" tabRatio="481" activeSheetId="1"/>
  </customWorkbookViews>
</workbook>
</file>

<file path=xl/calcChain.xml><?xml version="1.0" encoding="utf-8"?>
<calcChain xmlns="http://schemas.openxmlformats.org/spreadsheetml/2006/main">
  <c r="D36" i="2"/>
  <c r="CZ121" i="3"/>
  <c r="CW121"/>
  <c r="CT121"/>
  <c r="CQ121"/>
  <c r="CN121"/>
  <c r="CH121"/>
  <c r="CE121"/>
  <c r="BY121"/>
  <c r="BS121"/>
  <c r="BP121"/>
  <c r="BM121"/>
  <c r="BJ121"/>
  <c r="BD121"/>
  <c r="BA121"/>
  <c r="AX121"/>
  <c r="AU121"/>
  <c r="AR121"/>
  <c r="AO121"/>
  <c r="AL121"/>
  <c r="AI121"/>
  <c r="AF121"/>
  <c r="AC121"/>
  <c r="Z121"/>
  <c r="V121"/>
  <c r="U121"/>
  <c r="M121"/>
  <c r="J121"/>
  <c r="G121"/>
  <c r="W121" l="1"/>
  <c r="F13" i="1"/>
  <c r="E13"/>
  <c r="EY100" i="2" l="1"/>
  <c r="EY113"/>
  <c r="KL59" l="1"/>
  <c r="KI59"/>
  <c r="KF59"/>
  <c r="KC59"/>
  <c r="JZ59"/>
  <c r="JW59"/>
  <c r="JG59"/>
  <c r="JF59"/>
  <c r="JD59"/>
  <c r="JA59"/>
  <c r="IW59"/>
  <c r="IV59"/>
  <c r="IT59"/>
  <c r="IQ59"/>
  <c r="IM59"/>
  <c r="IL59"/>
  <c r="IJ59"/>
  <c r="IG59"/>
  <c r="IC59"/>
  <c r="IB59"/>
  <c r="HZ59"/>
  <c r="HW59"/>
  <c r="HS59"/>
  <c r="HR59"/>
  <c r="HP59"/>
  <c r="HM59"/>
  <c r="HI59"/>
  <c r="HH59"/>
  <c r="HF59"/>
  <c r="HC59"/>
  <c r="GY59"/>
  <c r="GX59"/>
  <c r="GV59"/>
  <c r="GS59"/>
  <c r="GO59"/>
  <c r="GP59" s="1"/>
  <c r="GN59"/>
  <c r="GL59"/>
  <c r="GI59"/>
  <c r="GE59"/>
  <c r="GD59"/>
  <c r="GB59"/>
  <c r="FY59"/>
  <c r="FU59"/>
  <c r="FT59"/>
  <c r="FP59"/>
  <c r="FR59" s="1"/>
  <c r="FO59"/>
  <c r="FM59"/>
  <c r="FK59"/>
  <c r="FI59"/>
  <c r="FA59"/>
  <c r="EZ59"/>
  <c r="ED59"/>
  <c r="EC59"/>
  <c r="DT59"/>
  <c r="DS59"/>
  <c r="DJ59"/>
  <c r="DI59"/>
  <c r="CZ59"/>
  <c r="CY59"/>
  <c r="CP59"/>
  <c r="CO59"/>
  <c r="CM59"/>
  <c r="CJ59"/>
  <c r="CF59"/>
  <c r="CE59"/>
  <c r="CG59" s="1"/>
  <c r="BW59"/>
  <c r="BV59"/>
  <c r="BD59"/>
  <c r="BC59"/>
  <c r="BA59"/>
  <c r="AX59"/>
  <c r="AT59"/>
  <c r="AS59"/>
  <c r="AJ59"/>
  <c r="AI59"/>
  <c r="AG59"/>
  <c r="AD59"/>
  <c r="Z59"/>
  <c r="Y59"/>
  <c r="W59"/>
  <c r="T59"/>
  <c r="Q59"/>
  <c r="N59"/>
  <c r="J59"/>
  <c r="I59"/>
  <c r="G59"/>
  <c r="JT69"/>
  <c r="JG69"/>
  <c r="JF69"/>
  <c r="IW69"/>
  <c r="IV69"/>
  <c r="IM69"/>
  <c r="IL69"/>
  <c r="IC69"/>
  <c r="IB69"/>
  <c r="HS69"/>
  <c r="HR69"/>
  <c r="HI69"/>
  <c r="HH69"/>
  <c r="GY69"/>
  <c r="GX69"/>
  <c r="GO69"/>
  <c r="GN69"/>
  <c r="GE69"/>
  <c r="GD69"/>
  <c r="FU69"/>
  <c r="FT69"/>
  <c r="FA69"/>
  <c r="EZ69"/>
  <c r="EQ69"/>
  <c r="EP69"/>
  <c r="ED69"/>
  <c r="EC69"/>
  <c r="DT69"/>
  <c r="DS69"/>
  <c r="DJ69"/>
  <c r="DI69"/>
  <c r="CZ69"/>
  <c r="CY69"/>
  <c r="CP69"/>
  <c r="CO69"/>
  <c r="CF69"/>
  <c r="CE69"/>
  <c r="BW69"/>
  <c r="BV69"/>
  <c r="BD69"/>
  <c r="BC69"/>
  <c r="AT69"/>
  <c r="AS69"/>
  <c r="AJ69"/>
  <c r="AI69"/>
  <c r="Z69"/>
  <c r="Y69"/>
  <c r="J69"/>
  <c r="I69"/>
  <c r="JT68"/>
  <c r="JG68"/>
  <c r="JF68"/>
  <c r="IW68"/>
  <c r="IV68"/>
  <c r="IM68"/>
  <c r="IL68"/>
  <c r="IC68"/>
  <c r="IB68"/>
  <c r="HS68"/>
  <c r="HR68"/>
  <c r="HI68"/>
  <c r="HH68"/>
  <c r="GY68"/>
  <c r="GX68"/>
  <c r="GO68"/>
  <c r="GN68"/>
  <c r="GE68"/>
  <c r="GD68"/>
  <c r="FU68"/>
  <c r="FT68"/>
  <c r="FA68"/>
  <c r="EZ68"/>
  <c r="EQ68"/>
  <c r="EP68"/>
  <c r="ED68"/>
  <c r="EC68"/>
  <c r="DT68"/>
  <c r="DS68"/>
  <c r="DJ68"/>
  <c r="DI68"/>
  <c r="CZ68"/>
  <c r="CY68"/>
  <c r="CP68"/>
  <c r="CO68"/>
  <c r="CF68"/>
  <c r="CE68"/>
  <c r="BW68"/>
  <c r="BV68"/>
  <c r="BD68"/>
  <c r="BC68"/>
  <c r="AT68"/>
  <c r="AS68"/>
  <c r="AJ68"/>
  <c r="AI68"/>
  <c r="Z68"/>
  <c r="Y68"/>
  <c r="J68"/>
  <c r="I68"/>
  <c r="JG67"/>
  <c r="JF67"/>
  <c r="IW67"/>
  <c r="IV67"/>
  <c r="IM67"/>
  <c r="IL67"/>
  <c r="IC67"/>
  <c r="IB67"/>
  <c r="HS67"/>
  <c r="HR67"/>
  <c r="HI67"/>
  <c r="HH67"/>
  <c r="GY67"/>
  <c r="GX67"/>
  <c r="GO67"/>
  <c r="GN67"/>
  <c r="GE67"/>
  <c r="GD67"/>
  <c r="FU67"/>
  <c r="FT67"/>
  <c r="FA67"/>
  <c r="EZ67"/>
  <c r="EQ67"/>
  <c r="EP67"/>
  <c r="ED67"/>
  <c r="EC67"/>
  <c r="DT67"/>
  <c r="DS67"/>
  <c r="DJ67"/>
  <c r="DI67"/>
  <c r="CZ67"/>
  <c r="CY67"/>
  <c r="CP67"/>
  <c r="CO67"/>
  <c r="CF67"/>
  <c r="CE67"/>
  <c r="CD67"/>
  <c r="BW67"/>
  <c r="BV67"/>
  <c r="BD67"/>
  <c r="BC67"/>
  <c r="AT67"/>
  <c r="AS67"/>
  <c r="AJ67"/>
  <c r="AI67"/>
  <c r="Z67"/>
  <c r="Y67"/>
  <c r="J67"/>
  <c r="I67"/>
  <c r="JG66"/>
  <c r="JF66"/>
  <c r="IW66"/>
  <c r="IV66"/>
  <c r="IM66"/>
  <c r="IL66"/>
  <c r="IC66"/>
  <c r="IB66"/>
  <c r="HS66"/>
  <c r="HR66"/>
  <c r="HI66"/>
  <c r="HH66"/>
  <c r="GY66"/>
  <c r="GX66"/>
  <c r="GO66"/>
  <c r="GN66"/>
  <c r="GE66"/>
  <c r="GD66"/>
  <c r="FU66"/>
  <c r="FT66"/>
  <c r="FA66"/>
  <c r="EZ66"/>
  <c r="EQ66"/>
  <c r="EP66"/>
  <c r="ED66"/>
  <c r="EC66"/>
  <c r="DT66"/>
  <c r="DS66"/>
  <c r="DJ66"/>
  <c r="DI66"/>
  <c r="CZ66"/>
  <c r="CY66"/>
  <c r="CP66"/>
  <c r="CO66"/>
  <c r="CF66"/>
  <c r="CE66"/>
  <c r="BW66"/>
  <c r="BV66"/>
  <c r="BD66"/>
  <c r="BC66"/>
  <c r="AT66"/>
  <c r="AS66"/>
  <c r="AJ66"/>
  <c r="AI66"/>
  <c r="Z66"/>
  <c r="Y66"/>
  <c r="J66"/>
  <c r="I66"/>
  <c r="JT65"/>
  <c r="JG65"/>
  <c r="JF65"/>
  <c r="IW65"/>
  <c r="IV65"/>
  <c r="IM65"/>
  <c r="IL65"/>
  <c r="IC65"/>
  <c r="IB65"/>
  <c r="HS65"/>
  <c r="HR65"/>
  <c r="HI65"/>
  <c r="HH65"/>
  <c r="GY65"/>
  <c r="GX65"/>
  <c r="GO65"/>
  <c r="GN65"/>
  <c r="GE65"/>
  <c r="GD65"/>
  <c r="FU65"/>
  <c r="FT65"/>
  <c r="FA65"/>
  <c r="EZ65"/>
  <c r="EQ65"/>
  <c r="EP65"/>
  <c r="ED65"/>
  <c r="EC65"/>
  <c r="DT65"/>
  <c r="DS65"/>
  <c r="DJ65"/>
  <c r="DI65"/>
  <c r="CZ65"/>
  <c r="CY65"/>
  <c r="CW65"/>
  <c r="CT65"/>
  <c r="CP65"/>
  <c r="CO65"/>
  <c r="CF65"/>
  <c r="CE65"/>
  <c r="BW65"/>
  <c r="BV65"/>
  <c r="BD65"/>
  <c r="BC65"/>
  <c r="AT65"/>
  <c r="AS65"/>
  <c r="AJ65"/>
  <c r="AI65"/>
  <c r="Z65"/>
  <c r="Y65"/>
  <c r="J65"/>
  <c r="I65"/>
  <c r="JT64"/>
  <c r="JG64"/>
  <c r="JF64"/>
  <c r="IW64"/>
  <c r="IV64"/>
  <c r="IM64"/>
  <c r="IL64"/>
  <c r="IC64"/>
  <c r="IB64"/>
  <c r="HS64"/>
  <c r="HR64"/>
  <c r="HI64"/>
  <c r="HH64"/>
  <c r="GY64"/>
  <c r="GX64"/>
  <c r="GO64"/>
  <c r="GN64"/>
  <c r="GE64"/>
  <c r="GD64"/>
  <c r="FU64"/>
  <c r="FT64"/>
  <c r="FA64"/>
  <c r="EZ64"/>
  <c r="EQ64"/>
  <c r="EP64"/>
  <c r="ED64"/>
  <c r="EC64"/>
  <c r="DT64"/>
  <c r="DS64"/>
  <c r="DJ64"/>
  <c r="DI64"/>
  <c r="CZ64"/>
  <c r="CY64"/>
  <c r="CP64"/>
  <c r="CO64"/>
  <c r="CF64"/>
  <c r="CE64"/>
  <c r="BW64"/>
  <c r="BV64"/>
  <c r="BD64"/>
  <c r="BC64"/>
  <c r="AT64"/>
  <c r="AS64"/>
  <c r="AJ64"/>
  <c r="AI64"/>
  <c r="Z64"/>
  <c r="Y64"/>
  <c r="J64"/>
  <c r="I64"/>
  <c r="KL63"/>
  <c r="KI63"/>
  <c r="KF63"/>
  <c r="KC63"/>
  <c r="JZ63"/>
  <c r="JW63"/>
  <c r="JG63"/>
  <c r="JF63"/>
  <c r="IW63"/>
  <c r="IV63"/>
  <c r="IM63"/>
  <c r="IL63"/>
  <c r="IC63"/>
  <c r="IB63"/>
  <c r="HS63"/>
  <c r="HR63"/>
  <c r="HI63"/>
  <c r="HH63"/>
  <c r="GY63"/>
  <c r="GX63"/>
  <c r="GO63"/>
  <c r="GN63"/>
  <c r="GE63"/>
  <c r="GD63"/>
  <c r="FU63"/>
  <c r="FT63"/>
  <c r="FA63"/>
  <c r="EZ63"/>
  <c r="EU63"/>
  <c r="EQ63"/>
  <c r="EP63"/>
  <c r="ED63"/>
  <c r="EC63"/>
  <c r="DT63"/>
  <c r="DS63"/>
  <c r="DJ63"/>
  <c r="DI63"/>
  <c r="CZ63"/>
  <c r="CY63"/>
  <c r="CP63"/>
  <c r="CO63"/>
  <c r="CF63"/>
  <c r="CE63"/>
  <c r="CA63"/>
  <c r="BW63"/>
  <c r="BX63" s="1"/>
  <c r="BV63"/>
  <c r="BD63"/>
  <c r="BC63"/>
  <c r="AT63"/>
  <c r="AS63"/>
  <c r="AJ63"/>
  <c r="AI63"/>
  <c r="Z63"/>
  <c r="Y63"/>
  <c r="J63"/>
  <c r="I63"/>
  <c r="JT62"/>
  <c r="JG62"/>
  <c r="JF62"/>
  <c r="IW62"/>
  <c r="IV62"/>
  <c r="IM62"/>
  <c r="IL62"/>
  <c r="IC62"/>
  <c r="IB62"/>
  <c r="HS62"/>
  <c r="HR62"/>
  <c r="HI62"/>
  <c r="HH62"/>
  <c r="GY62"/>
  <c r="GX62"/>
  <c r="GO62"/>
  <c r="GN62"/>
  <c r="GE62"/>
  <c r="GD62"/>
  <c r="FU62"/>
  <c r="FT62"/>
  <c r="FA62"/>
  <c r="EZ62"/>
  <c r="EQ62"/>
  <c r="EP62"/>
  <c r="ED62"/>
  <c r="EC62"/>
  <c r="DT62"/>
  <c r="DS62"/>
  <c r="DJ62"/>
  <c r="DI62"/>
  <c r="CZ62"/>
  <c r="CY62"/>
  <c r="CP62"/>
  <c r="CO62"/>
  <c r="CF62"/>
  <c r="CE62"/>
  <c r="BW62"/>
  <c r="BV62"/>
  <c r="BD62"/>
  <c r="BC62"/>
  <c r="AT62"/>
  <c r="AS62"/>
  <c r="AJ62"/>
  <c r="AI62"/>
  <c r="Z62"/>
  <c r="Y62"/>
  <c r="J62"/>
  <c r="I62"/>
  <c r="KL61"/>
  <c r="KI61"/>
  <c r="KF61"/>
  <c r="KC61"/>
  <c r="JZ61"/>
  <c r="JW61"/>
  <c r="JT61"/>
  <c r="JG61"/>
  <c r="JF61"/>
  <c r="IW61"/>
  <c r="IV61"/>
  <c r="IM61"/>
  <c r="IL61"/>
  <c r="IC61"/>
  <c r="IB61"/>
  <c r="HS61"/>
  <c r="HR61"/>
  <c r="HI61"/>
  <c r="HH61"/>
  <c r="GY61"/>
  <c r="GX61"/>
  <c r="GO61"/>
  <c r="GN61"/>
  <c r="GE61"/>
  <c r="GD61"/>
  <c r="FU61"/>
  <c r="FT61"/>
  <c r="FA61"/>
  <c r="EZ61"/>
  <c r="EQ61"/>
  <c r="EP61"/>
  <c r="ER61" s="1"/>
  <c r="ED61"/>
  <c r="EC61"/>
  <c r="DT61"/>
  <c r="DS61"/>
  <c r="DJ61"/>
  <c r="DI61"/>
  <c r="CZ61"/>
  <c r="CY61"/>
  <c r="CP61"/>
  <c r="CO61"/>
  <c r="CF61"/>
  <c r="CE61"/>
  <c r="CD61"/>
  <c r="BW61"/>
  <c r="BV61"/>
  <c r="BU61"/>
  <c r="BR61"/>
  <c r="BN61"/>
  <c r="BM61"/>
  <c r="BD61"/>
  <c r="BC61"/>
  <c r="AT61"/>
  <c r="AS61"/>
  <c r="AJ61"/>
  <c r="AI61"/>
  <c r="Z61"/>
  <c r="Y61"/>
  <c r="J61"/>
  <c r="I61"/>
  <c r="C130" i="4"/>
  <c r="B130"/>
  <c r="CZ164" i="3"/>
  <c r="CW164"/>
  <c r="CT164"/>
  <c r="CQ164"/>
  <c r="CN164"/>
  <c r="CK164"/>
  <c r="CH164"/>
  <c r="CE164"/>
  <c r="BY164"/>
  <c r="BS164"/>
  <c r="BP164"/>
  <c r="BM164"/>
  <c r="BJ164"/>
  <c r="BD164"/>
  <c r="BA164"/>
  <c r="AX164"/>
  <c r="AR164"/>
  <c r="AO164"/>
  <c r="AL164"/>
  <c r="AI164"/>
  <c r="AF164"/>
  <c r="AC164"/>
  <c r="Z164"/>
  <c r="V164"/>
  <c r="C164" s="1"/>
  <c r="U164"/>
  <c r="S164"/>
  <c r="M164"/>
  <c r="J164"/>
  <c r="B164"/>
  <c r="BO61" i="2" l="1"/>
  <c r="K59"/>
  <c r="AA59"/>
  <c r="IX59"/>
  <c r="GF59"/>
  <c r="IN59"/>
  <c r="W164" i="3"/>
  <c r="D164"/>
  <c r="FJ59" i="2"/>
  <c r="FL59" s="1"/>
  <c r="S55" i="1" l="1"/>
  <c r="M55"/>
  <c r="F55"/>
  <c r="E55"/>
  <c r="G55" l="1"/>
  <c r="F41" l="1"/>
  <c r="E41"/>
  <c r="S40"/>
  <c r="M40"/>
  <c r="J40"/>
  <c r="F40"/>
  <c r="E40"/>
  <c r="G40" l="1"/>
  <c r="F20"/>
  <c r="E20"/>
  <c r="S19"/>
  <c r="M19"/>
  <c r="J19"/>
  <c r="F19"/>
  <c r="E19"/>
  <c r="G19" l="1"/>
  <c r="V66" i="3" l="1"/>
  <c r="C66" s="1"/>
  <c r="U66"/>
  <c r="P66"/>
  <c r="B66"/>
  <c r="V65"/>
  <c r="C65" s="1"/>
  <c r="U65"/>
  <c r="P65"/>
  <c r="B65"/>
  <c r="V64"/>
  <c r="U64"/>
  <c r="P64"/>
  <c r="C64"/>
  <c r="D64" s="1"/>
  <c r="B64"/>
  <c r="V63"/>
  <c r="C63" s="1"/>
  <c r="D63" s="1"/>
  <c r="U63"/>
  <c r="P63"/>
  <c r="B63"/>
  <c r="V62"/>
  <c r="C62" s="1"/>
  <c r="U62"/>
  <c r="P62"/>
  <c r="B62"/>
  <c r="V61"/>
  <c r="C61" s="1"/>
  <c r="U61"/>
  <c r="P61"/>
  <c r="B61"/>
  <c r="V60"/>
  <c r="C60" s="1"/>
  <c r="U60"/>
  <c r="P60"/>
  <c r="B60"/>
  <c r="V59"/>
  <c r="C59" s="1"/>
  <c r="D59" s="1"/>
  <c r="U59"/>
  <c r="P59"/>
  <c r="B59"/>
  <c r="CY58"/>
  <c r="CX58"/>
  <c r="CV58"/>
  <c r="CU58"/>
  <c r="CS58"/>
  <c r="CR58"/>
  <c r="CP58"/>
  <c r="CO58"/>
  <c r="CM58"/>
  <c r="CL58"/>
  <c r="CJ58"/>
  <c r="CI58"/>
  <c r="CG58"/>
  <c r="CF58"/>
  <c r="CD58"/>
  <c r="CC58"/>
  <c r="CA58"/>
  <c r="BZ58"/>
  <c r="BX58"/>
  <c r="BW58"/>
  <c r="BU58"/>
  <c r="BT58"/>
  <c r="BR58"/>
  <c r="BQ58"/>
  <c r="BO58"/>
  <c r="BN58"/>
  <c r="BL58"/>
  <c r="BK58"/>
  <c r="BI58"/>
  <c r="BH58"/>
  <c r="BF58"/>
  <c r="BE58"/>
  <c r="BC58"/>
  <c r="BB58"/>
  <c r="AZ58"/>
  <c r="AY58"/>
  <c r="AW58"/>
  <c r="AV58"/>
  <c r="AT58"/>
  <c r="AS58"/>
  <c r="AQ58"/>
  <c r="AP58"/>
  <c r="AN58"/>
  <c r="AM58"/>
  <c r="AK58"/>
  <c r="AJ58"/>
  <c r="AH58"/>
  <c r="AG58"/>
  <c r="AE58"/>
  <c r="AD58"/>
  <c r="AB58"/>
  <c r="AA58"/>
  <c r="Y58"/>
  <c r="X58"/>
  <c r="T58"/>
  <c r="R58"/>
  <c r="Q58"/>
  <c r="O58"/>
  <c r="N58"/>
  <c r="L58"/>
  <c r="K58"/>
  <c r="I58"/>
  <c r="H58"/>
  <c r="F58"/>
  <c r="E58"/>
  <c r="CZ57"/>
  <c r="CW57"/>
  <c r="CT57"/>
  <c r="CQ57"/>
  <c r="CN57"/>
  <c r="CH57"/>
  <c r="CE57"/>
  <c r="BY57"/>
  <c r="BS57"/>
  <c r="BP57"/>
  <c r="BM57"/>
  <c r="BJ57"/>
  <c r="BD57"/>
  <c r="BA57"/>
  <c r="AX57"/>
  <c r="AU57"/>
  <c r="AR57"/>
  <c r="AO57"/>
  <c r="AL57"/>
  <c r="AI57"/>
  <c r="AF57"/>
  <c r="AC57"/>
  <c r="Z57"/>
  <c r="V57"/>
  <c r="U57"/>
  <c r="S57"/>
  <c r="M57"/>
  <c r="J57"/>
  <c r="G57"/>
  <c r="B57"/>
  <c r="P58" l="1"/>
  <c r="D66"/>
  <c r="D60"/>
  <c r="U58"/>
  <c r="D61"/>
  <c r="C58"/>
  <c r="V58"/>
  <c r="W57"/>
  <c r="D65"/>
  <c r="C57"/>
  <c r="D57" s="1"/>
  <c r="D62"/>
  <c r="B58"/>
  <c r="D58" l="1"/>
  <c r="C69" i="2"/>
  <c r="B69"/>
  <c r="B68"/>
  <c r="C68"/>
  <c r="B67"/>
  <c r="C67"/>
  <c r="C66"/>
  <c r="B66"/>
  <c r="B65"/>
  <c r="C65"/>
  <c r="B64"/>
  <c r="C64"/>
  <c r="C63"/>
  <c r="IW60"/>
  <c r="IV60"/>
  <c r="HI60"/>
  <c r="HH60"/>
  <c r="FU60"/>
  <c r="FT60"/>
  <c r="CZ60"/>
  <c r="C62"/>
  <c r="B62"/>
  <c r="JG60"/>
  <c r="JF60"/>
  <c r="IL60"/>
  <c r="HS60"/>
  <c r="HR60"/>
  <c r="GX60"/>
  <c r="GE60"/>
  <c r="GD60"/>
  <c r="FA60"/>
  <c r="EZ60"/>
  <c r="DJ60"/>
  <c r="CY60"/>
  <c r="CP60"/>
  <c r="B61"/>
  <c r="CD60"/>
  <c r="AJ60"/>
  <c r="Y60"/>
  <c r="C61"/>
  <c r="KQ60"/>
  <c r="KP60"/>
  <c r="KN60"/>
  <c r="KM60"/>
  <c r="KK60"/>
  <c r="KJ60"/>
  <c r="KH60"/>
  <c r="KG60"/>
  <c r="KE60"/>
  <c r="KD60"/>
  <c r="KB60"/>
  <c r="KC60" s="1"/>
  <c r="KA60"/>
  <c r="JY60"/>
  <c r="JX60"/>
  <c r="JV60"/>
  <c r="JU60"/>
  <c r="JS60"/>
  <c r="JR60"/>
  <c r="JP60"/>
  <c r="JO60"/>
  <c r="JM60"/>
  <c r="JL60"/>
  <c r="JJ60"/>
  <c r="JI60"/>
  <c r="JE60"/>
  <c r="JC60"/>
  <c r="JB60"/>
  <c r="IZ60"/>
  <c r="IY60"/>
  <c r="IU60"/>
  <c r="IS60"/>
  <c r="IR60"/>
  <c r="IP60"/>
  <c r="IO60"/>
  <c r="IM60"/>
  <c r="IK60"/>
  <c r="II60"/>
  <c r="IH60"/>
  <c r="IF60"/>
  <c r="IE60"/>
  <c r="IC60"/>
  <c r="IB60"/>
  <c r="IA60"/>
  <c r="HY60"/>
  <c r="HX60"/>
  <c r="HV60"/>
  <c r="HU60"/>
  <c r="HQ60"/>
  <c r="HO60"/>
  <c r="HN60"/>
  <c r="HL60"/>
  <c r="HK60"/>
  <c r="HG60"/>
  <c r="HE60"/>
  <c r="HD60"/>
  <c r="HB60"/>
  <c r="HA60"/>
  <c r="GY60"/>
  <c r="GW60"/>
  <c r="GU60"/>
  <c r="GT60"/>
  <c r="GR60"/>
  <c r="GQ60"/>
  <c r="GO60"/>
  <c r="GN60"/>
  <c r="GM60"/>
  <c r="GK60"/>
  <c r="GJ60"/>
  <c r="GH60"/>
  <c r="GG60"/>
  <c r="GC60"/>
  <c r="GA60"/>
  <c r="FZ60"/>
  <c r="FX60"/>
  <c r="FW60"/>
  <c r="FS60"/>
  <c r="FQ60"/>
  <c r="FP60"/>
  <c r="FN60"/>
  <c r="FM60"/>
  <c r="FK60"/>
  <c r="FJ60"/>
  <c r="FG60"/>
  <c r="FF60"/>
  <c r="FD60"/>
  <c r="FC60"/>
  <c r="EY60"/>
  <c r="EW60"/>
  <c r="EV60"/>
  <c r="ET60"/>
  <c r="ES60"/>
  <c r="EQ60"/>
  <c r="EP60"/>
  <c r="EO60"/>
  <c r="EM60"/>
  <c r="EL60"/>
  <c r="EJ60"/>
  <c r="EI60"/>
  <c r="EG60"/>
  <c r="EF60"/>
  <c r="ED60"/>
  <c r="EC60"/>
  <c r="EB60"/>
  <c r="DZ60"/>
  <c r="DY60"/>
  <c r="DW60"/>
  <c r="DV60"/>
  <c r="DT60"/>
  <c r="DS60"/>
  <c r="DR60"/>
  <c r="DP60"/>
  <c r="DO60"/>
  <c r="DM60"/>
  <c r="DL60"/>
  <c r="DI60"/>
  <c r="DH60"/>
  <c r="CX60"/>
  <c r="CV60"/>
  <c r="CW60" s="1"/>
  <c r="CU60"/>
  <c r="CS60"/>
  <c r="CR60"/>
  <c r="CO60"/>
  <c r="CN60"/>
  <c r="CL60"/>
  <c r="CK60"/>
  <c r="CI60"/>
  <c r="CH60"/>
  <c r="CF60"/>
  <c r="CE60"/>
  <c r="CC60"/>
  <c r="CB60"/>
  <c r="BZ60"/>
  <c r="CA60" s="1"/>
  <c r="BY60"/>
  <c r="BW60"/>
  <c r="BX60" s="1"/>
  <c r="BV60"/>
  <c r="BT60"/>
  <c r="BU60" s="1"/>
  <c r="BS60"/>
  <c r="BQ60"/>
  <c r="BP60"/>
  <c r="BN60"/>
  <c r="BL60"/>
  <c r="BJ60"/>
  <c r="BI60"/>
  <c r="BG60"/>
  <c r="BF60"/>
  <c r="BD60"/>
  <c r="BC60"/>
  <c r="BB60"/>
  <c r="AZ60"/>
  <c r="AY60"/>
  <c r="AW60"/>
  <c r="AV60"/>
  <c r="AT60"/>
  <c r="AS60"/>
  <c r="AR60"/>
  <c r="AP60"/>
  <c r="AO60"/>
  <c r="AM60"/>
  <c r="AL60"/>
  <c r="AI60"/>
  <c r="AH60"/>
  <c r="AF60"/>
  <c r="AE60"/>
  <c r="AC60"/>
  <c r="AB60"/>
  <c r="Z60"/>
  <c r="X60"/>
  <c r="V60"/>
  <c r="U60"/>
  <c r="S60"/>
  <c r="R60"/>
  <c r="P60"/>
  <c r="O60"/>
  <c r="M60"/>
  <c r="L60"/>
  <c r="J60"/>
  <c r="I60"/>
  <c r="H60"/>
  <c r="F60"/>
  <c r="E60"/>
  <c r="B59"/>
  <c r="C59"/>
  <c r="EU60" l="1"/>
  <c r="KI60"/>
  <c r="CJ60"/>
  <c r="KO60"/>
  <c r="JW60"/>
  <c r="C60"/>
  <c r="CT60"/>
  <c r="JZ60"/>
  <c r="KF60"/>
  <c r="D59"/>
  <c r="BR60"/>
  <c r="ER60"/>
  <c r="KL60"/>
  <c r="KR60"/>
  <c r="JT60"/>
  <c r="CM60"/>
  <c r="D65"/>
  <c r="D61"/>
  <c r="BM60"/>
  <c r="BO60" s="1"/>
  <c r="B63"/>
  <c r="B60" l="1"/>
  <c r="D63"/>
  <c r="D60" l="1"/>
  <c r="KO173"/>
  <c r="KI173"/>
  <c r="KF173"/>
  <c r="KC173"/>
  <c r="JZ173"/>
  <c r="JW173"/>
  <c r="JG173"/>
  <c r="JF173"/>
  <c r="JD173"/>
  <c r="JA173"/>
  <c r="IW173"/>
  <c r="IV173"/>
  <c r="IT173"/>
  <c r="IQ173"/>
  <c r="IM173"/>
  <c r="IL173"/>
  <c r="IC173"/>
  <c r="IB173"/>
  <c r="HS173"/>
  <c r="HR173"/>
  <c r="HP173"/>
  <c r="HM173"/>
  <c r="HI173"/>
  <c r="HH173"/>
  <c r="GZ173"/>
  <c r="GY173"/>
  <c r="GX173"/>
  <c r="GV173"/>
  <c r="GS173"/>
  <c r="GO173"/>
  <c r="GP173" s="1"/>
  <c r="GN173"/>
  <c r="GE173"/>
  <c r="GD173"/>
  <c r="FU173"/>
  <c r="FT173"/>
  <c r="FJ173"/>
  <c r="EZ173"/>
  <c r="EU173"/>
  <c r="EQ173"/>
  <c r="ER173" s="1"/>
  <c r="EP173"/>
  <c r="EO173"/>
  <c r="ED173"/>
  <c r="EC173"/>
  <c r="DJ173"/>
  <c r="DI173"/>
  <c r="CZ173"/>
  <c r="CY173"/>
  <c r="CP173"/>
  <c r="CO173"/>
  <c r="CM173"/>
  <c r="CJ173"/>
  <c r="CF173"/>
  <c r="CE173"/>
  <c r="B173" s="1"/>
  <c r="CA173"/>
  <c r="BW173"/>
  <c r="BV173"/>
  <c r="BU173"/>
  <c r="BR173"/>
  <c r="BN173"/>
  <c r="BM173"/>
  <c r="BD173"/>
  <c r="BC173"/>
  <c r="BA173"/>
  <c r="AX173"/>
  <c r="AT173"/>
  <c r="AS173"/>
  <c r="AJ173"/>
  <c r="AI173"/>
  <c r="AG173"/>
  <c r="AD173"/>
  <c r="Z173"/>
  <c r="AA173" s="1"/>
  <c r="Y173"/>
  <c r="T173"/>
  <c r="J173"/>
  <c r="I173"/>
  <c r="IX173" l="1"/>
  <c r="CG173"/>
  <c r="BO173"/>
  <c r="C173"/>
  <c r="D173" l="1"/>
  <c r="F17" i="1" l="1"/>
  <c r="E17"/>
  <c r="S16"/>
  <c r="M16"/>
  <c r="J16"/>
  <c r="F16"/>
  <c r="E16"/>
  <c r="G16" l="1"/>
  <c r="S56" l="1"/>
  <c r="M56"/>
  <c r="J56"/>
  <c r="F56"/>
  <c r="E56"/>
  <c r="G56" l="1"/>
  <c r="F47" l="1"/>
  <c r="F44"/>
  <c r="E44"/>
  <c r="S43"/>
  <c r="M43"/>
  <c r="J43"/>
  <c r="F43"/>
  <c r="E43"/>
  <c r="G43" l="1"/>
  <c r="F38" l="1"/>
  <c r="E38"/>
  <c r="S37"/>
  <c r="P37"/>
  <c r="M37"/>
  <c r="J37"/>
  <c r="F37"/>
  <c r="E37"/>
  <c r="G37" l="1"/>
  <c r="F26"/>
  <c r="E26"/>
  <c r="S25"/>
  <c r="P25"/>
  <c r="M25"/>
  <c r="J25"/>
  <c r="F25"/>
  <c r="E25"/>
  <c r="G25" l="1"/>
  <c r="JF48" i="2" l="1"/>
  <c r="IW48"/>
  <c r="IV48"/>
  <c r="IM48"/>
  <c r="IL48"/>
  <c r="IC48"/>
  <c r="IB48"/>
  <c r="HS48"/>
  <c r="HR48"/>
  <c r="HI48"/>
  <c r="HH48"/>
  <c r="GY48"/>
  <c r="GX48"/>
  <c r="GO48"/>
  <c r="GN48"/>
  <c r="GE48"/>
  <c r="GD48"/>
  <c r="FU48"/>
  <c r="FT48"/>
  <c r="FA48"/>
  <c r="EZ48"/>
  <c r="EU48"/>
  <c r="EQ48"/>
  <c r="EP48"/>
  <c r="ED48"/>
  <c r="EC48"/>
  <c r="DT48"/>
  <c r="DS48"/>
  <c r="DQ48"/>
  <c r="DN48"/>
  <c r="DJ48"/>
  <c r="DK48" s="1"/>
  <c r="DI48"/>
  <c r="CZ48"/>
  <c r="CY48"/>
  <c r="CP48"/>
  <c r="CO48"/>
  <c r="CF48"/>
  <c r="CE48"/>
  <c r="CA48"/>
  <c r="BW48"/>
  <c r="BV48"/>
  <c r="BU48"/>
  <c r="BR48"/>
  <c r="BN48"/>
  <c r="BM48"/>
  <c r="BK48"/>
  <c r="BH48"/>
  <c r="BD48"/>
  <c r="BC48"/>
  <c r="AT48"/>
  <c r="AS48"/>
  <c r="AJ48"/>
  <c r="AI48"/>
  <c r="Z48"/>
  <c r="Y48"/>
  <c r="J48"/>
  <c r="I48"/>
  <c r="KL47"/>
  <c r="KI47"/>
  <c r="KF47"/>
  <c r="KC47"/>
  <c r="JZ47"/>
  <c r="JW47"/>
  <c r="JF47"/>
  <c r="IW47"/>
  <c r="IV47"/>
  <c r="IM47"/>
  <c r="IL47"/>
  <c r="IC47"/>
  <c r="IB47"/>
  <c r="HS47"/>
  <c r="HR47"/>
  <c r="HI47"/>
  <c r="HH47"/>
  <c r="GY47"/>
  <c r="GX47"/>
  <c r="GO47"/>
  <c r="GN47"/>
  <c r="GE47"/>
  <c r="GD47"/>
  <c r="FU47"/>
  <c r="FT47"/>
  <c r="FA47"/>
  <c r="EZ47"/>
  <c r="EU47"/>
  <c r="EQ47"/>
  <c r="EP47"/>
  <c r="ED47"/>
  <c r="EC47"/>
  <c r="DT47"/>
  <c r="DS47"/>
  <c r="DQ47"/>
  <c r="DN47"/>
  <c r="DJ47"/>
  <c r="DI47"/>
  <c r="CZ47"/>
  <c r="CY47"/>
  <c r="CP47"/>
  <c r="CO47"/>
  <c r="CF47"/>
  <c r="CE47"/>
  <c r="CA47"/>
  <c r="BW47"/>
  <c r="BV47"/>
  <c r="BU47"/>
  <c r="BR47"/>
  <c r="BN47"/>
  <c r="BM47"/>
  <c r="BK47"/>
  <c r="BH47"/>
  <c r="BD47"/>
  <c r="BC47"/>
  <c r="AT47"/>
  <c r="AS47"/>
  <c r="AJ47"/>
  <c r="AI47"/>
  <c r="Z47"/>
  <c r="Y47"/>
  <c r="J47"/>
  <c r="I47"/>
  <c r="JG46"/>
  <c r="JF46"/>
  <c r="IW46"/>
  <c r="IV46"/>
  <c r="IM46"/>
  <c r="IL46"/>
  <c r="IC46"/>
  <c r="IB46"/>
  <c r="HS46"/>
  <c r="HR46"/>
  <c r="HI46"/>
  <c r="HH46"/>
  <c r="GY46"/>
  <c r="GX46"/>
  <c r="GO46"/>
  <c r="GN46"/>
  <c r="GE46"/>
  <c r="GD46"/>
  <c r="FU46"/>
  <c r="FT46"/>
  <c r="FA46"/>
  <c r="EZ46"/>
  <c r="EU46"/>
  <c r="EQ46"/>
  <c r="EP46"/>
  <c r="ED46"/>
  <c r="EC46"/>
  <c r="DT46"/>
  <c r="DS46"/>
  <c r="DJ46"/>
  <c r="DI46"/>
  <c r="CZ46"/>
  <c r="CY46"/>
  <c r="CP46"/>
  <c r="CO46"/>
  <c r="CF46"/>
  <c r="CE46"/>
  <c r="CA46"/>
  <c r="BW46"/>
  <c r="BV46"/>
  <c r="BU46"/>
  <c r="BR46"/>
  <c r="BN46"/>
  <c r="BM46"/>
  <c r="BD46"/>
  <c r="BC46"/>
  <c r="AT46"/>
  <c r="AS46"/>
  <c r="AJ46"/>
  <c r="AI46"/>
  <c r="Z46"/>
  <c r="Y46"/>
  <c r="J46"/>
  <c r="I46"/>
  <c r="KL45"/>
  <c r="KI45"/>
  <c r="KF45"/>
  <c r="KC45"/>
  <c r="JZ45"/>
  <c r="JW45"/>
  <c r="JT45"/>
  <c r="JG45"/>
  <c r="JF45"/>
  <c r="IW45"/>
  <c r="IV45"/>
  <c r="IM45"/>
  <c r="IL45"/>
  <c r="IC45"/>
  <c r="IB45"/>
  <c r="HS45"/>
  <c r="HR45"/>
  <c r="HI45"/>
  <c r="HH45"/>
  <c r="GY45"/>
  <c r="GX45"/>
  <c r="GO45"/>
  <c r="GN45"/>
  <c r="GE45"/>
  <c r="GD45"/>
  <c r="FU45"/>
  <c r="FT45"/>
  <c r="FA45"/>
  <c r="EZ45"/>
  <c r="EU45"/>
  <c r="EQ45"/>
  <c r="EP45"/>
  <c r="ED45"/>
  <c r="EC45"/>
  <c r="DT45"/>
  <c r="DS45"/>
  <c r="DQ45"/>
  <c r="DN45"/>
  <c r="DJ45"/>
  <c r="DI45"/>
  <c r="CZ45"/>
  <c r="CY45"/>
  <c r="CP45"/>
  <c r="CO45"/>
  <c r="CF45"/>
  <c r="CE45"/>
  <c r="BW45"/>
  <c r="BV45"/>
  <c r="BU45"/>
  <c r="BR45"/>
  <c r="BN45"/>
  <c r="BM45"/>
  <c r="BK45"/>
  <c r="BH45"/>
  <c r="BD45"/>
  <c r="BC45"/>
  <c r="AT45"/>
  <c r="AS45"/>
  <c r="AJ45"/>
  <c r="AI45"/>
  <c r="Z45"/>
  <c r="Y45"/>
  <c r="J45"/>
  <c r="I45"/>
  <c r="JT44"/>
  <c r="JG44"/>
  <c r="JF44"/>
  <c r="IW44"/>
  <c r="IV44"/>
  <c r="IM44"/>
  <c r="IL44"/>
  <c r="IC44"/>
  <c r="IB44"/>
  <c r="HS44"/>
  <c r="HR44"/>
  <c r="HI44"/>
  <c r="HH44"/>
  <c r="GY44"/>
  <c r="GX44"/>
  <c r="GO44"/>
  <c r="GN44"/>
  <c r="GE44"/>
  <c r="GD44"/>
  <c r="FU44"/>
  <c r="FT44"/>
  <c r="FA44"/>
  <c r="EZ44"/>
  <c r="EU44"/>
  <c r="EQ44"/>
  <c r="EP44"/>
  <c r="ED44"/>
  <c r="EC44"/>
  <c r="DT44"/>
  <c r="DS44"/>
  <c r="DJ44"/>
  <c r="DI44"/>
  <c r="CZ44"/>
  <c r="CY44"/>
  <c r="CP44"/>
  <c r="CO44"/>
  <c r="CF44"/>
  <c r="CE44"/>
  <c r="BW44"/>
  <c r="BV44"/>
  <c r="BU44"/>
  <c r="BR44"/>
  <c r="BN44"/>
  <c r="BM44"/>
  <c r="BO44" s="1"/>
  <c r="BD44"/>
  <c r="BC44"/>
  <c r="AT44"/>
  <c r="AS44"/>
  <c r="AJ44"/>
  <c r="AI44"/>
  <c r="Z44"/>
  <c r="Y44"/>
  <c r="J44"/>
  <c r="I44"/>
  <c r="JG43"/>
  <c r="JF43"/>
  <c r="IW43"/>
  <c r="IV43"/>
  <c r="IM43"/>
  <c r="IL43"/>
  <c r="IC43"/>
  <c r="IB43"/>
  <c r="HS43"/>
  <c r="HR43"/>
  <c r="HI43"/>
  <c r="HH43"/>
  <c r="GY43"/>
  <c r="GX43"/>
  <c r="GO43"/>
  <c r="GN43"/>
  <c r="GE43"/>
  <c r="GD43"/>
  <c r="FU43"/>
  <c r="FT43"/>
  <c r="FA43"/>
  <c r="EZ43"/>
  <c r="EU43"/>
  <c r="EQ43"/>
  <c r="EP43"/>
  <c r="ED43"/>
  <c r="EC43"/>
  <c r="DT43"/>
  <c r="DS43"/>
  <c r="DJ43"/>
  <c r="DI43"/>
  <c r="CZ43"/>
  <c r="CY43"/>
  <c r="CP43"/>
  <c r="CO43"/>
  <c r="CF43"/>
  <c r="CE43"/>
  <c r="BW43"/>
  <c r="BV43"/>
  <c r="BU43"/>
  <c r="BR43"/>
  <c r="BN43"/>
  <c r="BO43" s="1"/>
  <c r="BM43"/>
  <c r="BD43"/>
  <c r="BC43"/>
  <c r="AT43"/>
  <c r="AS43"/>
  <c r="AJ43"/>
  <c r="AI43"/>
  <c r="Z43"/>
  <c r="Y43"/>
  <c r="J43"/>
  <c r="I43"/>
  <c r="JG42"/>
  <c r="JF42"/>
  <c r="IW42"/>
  <c r="IV42"/>
  <c r="IM42"/>
  <c r="IL42"/>
  <c r="IC42"/>
  <c r="IB42"/>
  <c r="HS42"/>
  <c r="HS38" s="1"/>
  <c r="HR42"/>
  <c r="HI42"/>
  <c r="HH42"/>
  <c r="GY42"/>
  <c r="GX42"/>
  <c r="GO42"/>
  <c r="GN42"/>
  <c r="GE42"/>
  <c r="GD42"/>
  <c r="FU42"/>
  <c r="FT42"/>
  <c r="FA42"/>
  <c r="EZ42"/>
  <c r="EU42"/>
  <c r="EQ42"/>
  <c r="EP42"/>
  <c r="ED42"/>
  <c r="EC42"/>
  <c r="DT42"/>
  <c r="DS42"/>
  <c r="DJ42"/>
  <c r="DI42"/>
  <c r="CZ42"/>
  <c r="CY42"/>
  <c r="CY38" s="1"/>
  <c r="CP42"/>
  <c r="CO42"/>
  <c r="CF42"/>
  <c r="CE42"/>
  <c r="CE38" s="1"/>
  <c r="CA42"/>
  <c r="BW42"/>
  <c r="BV42"/>
  <c r="BU42"/>
  <c r="BR42"/>
  <c r="BN42"/>
  <c r="BM42"/>
  <c r="BD42"/>
  <c r="BC42"/>
  <c r="AT42"/>
  <c r="AS42"/>
  <c r="AJ42"/>
  <c r="AI42"/>
  <c r="Z42"/>
  <c r="Y42"/>
  <c r="J42"/>
  <c r="I42"/>
  <c r="JG41"/>
  <c r="JF41"/>
  <c r="IW41"/>
  <c r="IV41"/>
  <c r="IM41"/>
  <c r="IL41"/>
  <c r="IC41"/>
  <c r="IB41"/>
  <c r="HS41"/>
  <c r="HR41"/>
  <c r="HI41"/>
  <c r="HH41"/>
  <c r="GY41"/>
  <c r="GX41"/>
  <c r="GO41"/>
  <c r="GN41"/>
  <c r="GE41"/>
  <c r="GD41"/>
  <c r="FU41"/>
  <c r="FT41"/>
  <c r="FA41"/>
  <c r="EZ41"/>
  <c r="EU41"/>
  <c r="EQ41"/>
  <c r="EP41"/>
  <c r="ED41"/>
  <c r="EC41"/>
  <c r="DT41"/>
  <c r="DS41"/>
  <c r="DJ41"/>
  <c r="DI41"/>
  <c r="CZ41"/>
  <c r="CY41"/>
  <c r="CP41"/>
  <c r="CO41"/>
  <c r="CF41"/>
  <c r="CE41"/>
  <c r="CA41"/>
  <c r="BW41"/>
  <c r="BV41"/>
  <c r="BD41"/>
  <c r="BC41"/>
  <c r="AT41"/>
  <c r="AS41"/>
  <c r="AJ41"/>
  <c r="AI41"/>
  <c r="Z41"/>
  <c r="Y41"/>
  <c r="J41"/>
  <c r="I41"/>
  <c r="KL40"/>
  <c r="KI40"/>
  <c r="KF40"/>
  <c r="KC40"/>
  <c r="JZ40"/>
  <c r="JW40"/>
  <c r="JG40"/>
  <c r="JF40"/>
  <c r="IW40"/>
  <c r="IW38" s="1"/>
  <c r="IV40"/>
  <c r="IM40"/>
  <c r="IL40"/>
  <c r="IC40"/>
  <c r="IB40"/>
  <c r="HS40"/>
  <c r="HR40"/>
  <c r="HI40"/>
  <c r="HI38" s="1"/>
  <c r="HH40"/>
  <c r="GY40"/>
  <c r="GX40"/>
  <c r="GO40"/>
  <c r="GN40"/>
  <c r="GE40"/>
  <c r="GD40"/>
  <c r="FU40"/>
  <c r="FU38" s="1"/>
  <c r="FT40"/>
  <c r="FA40"/>
  <c r="EZ40"/>
  <c r="EU40"/>
  <c r="EQ40"/>
  <c r="ER40" s="1"/>
  <c r="EP40"/>
  <c r="ED40"/>
  <c r="EC40"/>
  <c r="DT40"/>
  <c r="DS40"/>
  <c r="DJ40"/>
  <c r="DI40"/>
  <c r="CZ40"/>
  <c r="CY40"/>
  <c r="CP40"/>
  <c r="CO40"/>
  <c r="CF40"/>
  <c r="CE40"/>
  <c r="BW40"/>
  <c r="BV40"/>
  <c r="BU40"/>
  <c r="BR40"/>
  <c r="BN40"/>
  <c r="BM40"/>
  <c r="BO40" s="1"/>
  <c r="BD40"/>
  <c r="BC40"/>
  <c r="AT40"/>
  <c r="AS40"/>
  <c r="AJ40"/>
  <c r="AI40"/>
  <c r="Z40"/>
  <c r="Y40"/>
  <c r="J40"/>
  <c r="I40"/>
  <c r="JG39"/>
  <c r="JF39"/>
  <c r="IW39"/>
  <c r="IV39"/>
  <c r="IM39"/>
  <c r="IL39"/>
  <c r="IC39"/>
  <c r="IB39"/>
  <c r="HS39"/>
  <c r="HR39"/>
  <c r="HI39"/>
  <c r="HH39"/>
  <c r="GY39"/>
  <c r="GX39"/>
  <c r="GO39"/>
  <c r="GN39"/>
  <c r="GE39"/>
  <c r="GD39"/>
  <c r="FU39"/>
  <c r="FT39"/>
  <c r="FA39"/>
  <c r="EZ39"/>
  <c r="EU39"/>
  <c r="EQ39"/>
  <c r="EP39"/>
  <c r="ED39"/>
  <c r="EC39"/>
  <c r="DT39"/>
  <c r="DS39"/>
  <c r="DJ39"/>
  <c r="DJ38" s="1"/>
  <c r="DK38" s="1"/>
  <c r="DI39"/>
  <c r="CZ39"/>
  <c r="CY39"/>
  <c r="CP39"/>
  <c r="CO39"/>
  <c r="CF39"/>
  <c r="CE39"/>
  <c r="BW39"/>
  <c r="BW38" s="1"/>
  <c r="BV39"/>
  <c r="BU39"/>
  <c r="BR39"/>
  <c r="BN39"/>
  <c r="BO39" s="1"/>
  <c r="BM39"/>
  <c r="BD39"/>
  <c r="BC39"/>
  <c r="AT39"/>
  <c r="AS39"/>
  <c r="AJ39"/>
  <c r="AI39"/>
  <c r="Z39"/>
  <c r="Z38" s="1"/>
  <c r="Y39"/>
  <c r="J39"/>
  <c r="I39"/>
  <c r="KQ38"/>
  <c r="KR38" s="1"/>
  <c r="KP38"/>
  <c r="KN38"/>
  <c r="KM38"/>
  <c r="KK38"/>
  <c r="KJ38"/>
  <c r="KH38"/>
  <c r="KG38"/>
  <c r="KI38" s="1"/>
  <c r="KE38"/>
  <c r="KF38" s="1"/>
  <c r="KD38"/>
  <c r="KB38"/>
  <c r="KA38"/>
  <c r="JY38"/>
  <c r="JX38"/>
  <c r="JV38"/>
  <c r="JU38"/>
  <c r="JS38"/>
  <c r="JT38" s="1"/>
  <c r="JR38"/>
  <c r="JP38"/>
  <c r="JO38"/>
  <c r="JM38"/>
  <c r="JL38"/>
  <c r="JJ38"/>
  <c r="JI38"/>
  <c r="JE38"/>
  <c r="JC38"/>
  <c r="JB38"/>
  <c r="IZ38"/>
  <c r="IY38"/>
  <c r="IV38"/>
  <c r="IU38"/>
  <c r="IS38"/>
  <c r="IR38"/>
  <c r="IP38"/>
  <c r="IO38"/>
  <c r="IK38"/>
  <c r="II38"/>
  <c r="IH38"/>
  <c r="IF38"/>
  <c r="IE38"/>
  <c r="IA38"/>
  <c r="HY38"/>
  <c r="HX38"/>
  <c r="HV38"/>
  <c r="HU38"/>
  <c r="HQ38"/>
  <c r="HO38"/>
  <c r="HN38"/>
  <c r="HL38"/>
  <c r="HK38"/>
  <c r="HH38"/>
  <c r="HG38"/>
  <c r="HE38"/>
  <c r="HD38"/>
  <c r="HB38"/>
  <c r="HA38"/>
  <c r="GW38"/>
  <c r="GU38"/>
  <c r="GT38"/>
  <c r="GR38"/>
  <c r="GQ38"/>
  <c r="GM38"/>
  <c r="GK38"/>
  <c r="GJ38"/>
  <c r="GH38"/>
  <c r="GG38"/>
  <c r="GE38"/>
  <c r="GC38"/>
  <c r="GA38"/>
  <c r="FZ38"/>
  <c r="FX38"/>
  <c r="FW38"/>
  <c r="FT38"/>
  <c r="FS38"/>
  <c r="FQ38"/>
  <c r="FP38"/>
  <c r="FN38"/>
  <c r="FM38"/>
  <c r="FK38"/>
  <c r="FJ38"/>
  <c r="FG38"/>
  <c r="FF38"/>
  <c r="FD38"/>
  <c r="FC38"/>
  <c r="EY38"/>
  <c r="EW38"/>
  <c r="EV38"/>
  <c r="ET38"/>
  <c r="ES38"/>
  <c r="EQ38"/>
  <c r="EO38"/>
  <c r="EM38"/>
  <c r="EL38"/>
  <c r="EJ38"/>
  <c r="EI38"/>
  <c r="EG38"/>
  <c r="EF38"/>
  <c r="EB38"/>
  <c r="DZ38"/>
  <c r="DY38"/>
  <c r="DW38"/>
  <c r="DV38"/>
  <c r="DT38"/>
  <c r="DR38"/>
  <c r="DP38"/>
  <c r="DO38"/>
  <c r="DM38"/>
  <c r="DN38" s="1"/>
  <c r="DL38"/>
  <c r="DI38"/>
  <c r="DH38"/>
  <c r="DF38"/>
  <c r="DE38"/>
  <c r="DC38"/>
  <c r="DB38"/>
  <c r="CX38"/>
  <c r="CV38"/>
  <c r="CU38"/>
  <c r="CS38"/>
  <c r="CR38"/>
  <c r="CN38"/>
  <c r="CL38"/>
  <c r="CK38"/>
  <c r="CI38"/>
  <c r="CH38"/>
  <c r="CF38"/>
  <c r="CC38"/>
  <c r="CB38"/>
  <c r="BZ38"/>
  <c r="CA38" s="1"/>
  <c r="BY38"/>
  <c r="BT38"/>
  <c r="BS38"/>
  <c r="BQ38"/>
  <c r="BP38"/>
  <c r="BL38"/>
  <c r="BJ38"/>
  <c r="BI38"/>
  <c r="BG38"/>
  <c r="BF38"/>
  <c r="BC38"/>
  <c r="BB38"/>
  <c r="AZ38"/>
  <c r="AY38"/>
  <c r="AW38"/>
  <c r="AV38"/>
  <c r="AR38"/>
  <c r="AP38"/>
  <c r="AO38"/>
  <c r="AM38"/>
  <c r="AL38"/>
  <c r="AJ38"/>
  <c r="AI38"/>
  <c r="AH38"/>
  <c r="AF38"/>
  <c r="AE38"/>
  <c r="AC38"/>
  <c r="AB38"/>
  <c r="Y38"/>
  <c r="X38"/>
  <c r="V38"/>
  <c r="U38"/>
  <c r="S38"/>
  <c r="R38"/>
  <c r="P38"/>
  <c r="O38"/>
  <c r="M38"/>
  <c r="L38"/>
  <c r="I38"/>
  <c r="H38"/>
  <c r="F38"/>
  <c r="E38"/>
  <c r="JN37"/>
  <c r="JK37"/>
  <c r="JG37"/>
  <c r="JH37" s="1"/>
  <c r="JF37"/>
  <c r="JD37"/>
  <c r="JA37"/>
  <c r="IW37"/>
  <c r="IV37"/>
  <c r="IT37"/>
  <c r="IQ37"/>
  <c r="IM37"/>
  <c r="IN37" s="1"/>
  <c r="IL37"/>
  <c r="IJ37"/>
  <c r="IG37"/>
  <c r="IC37"/>
  <c r="ID37" s="1"/>
  <c r="IB37"/>
  <c r="HZ37"/>
  <c r="HW37"/>
  <c r="HS37"/>
  <c r="HR37"/>
  <c r="HP37"/>
  <c r="HM37"/>
  <c r="HI37"/>
  <c r="HH37"/>
  <c r="HF37"/>
  <c r="HC37"/>
  <c r="GY37"/>
  <c r="GX37"/>
  <c r="GV37"/>
  <c r="GS37"/>
  <c r="GP37"/>
  <c r="GO37"/>
  <c r="GN37"/>
  <c r="GL37"/>
  <c r="GI37"/>
  <c r="GE37"/>
  <c r="GD37"/>
  <c r="GB37"/>
  <c r="FY37"/>
  <c r="FU37"/>
  <c r="FT37"/>
  <c r="FR37"/>
  <c r="FO37"/>
  <c r="FK37"/>
  <c r="FJ37"/>
  <c r="FA37"/>
  <c r="EZ37"/>
  <c r="EQ37"/>
  <c r="EP37"/>
  <c r="ED37"/>
  <c r="EC37"/>
  <c r="DT37"/>
  <c r="DS37"/>
  <c r="DJ37"/>
  <c r="DI37"/>
  <c r="DG37"/>
  <c r="DD37"/>
  <c r="CZ37"/>
  <c r="CY37"/>
  <c r="CP37"/>
  <c r="CO37"/>
  <c r="CM37"/>
  <c r="CJ37"/>
  <c r="CF37"/>
  <c r="CE37"/>
  <c r="BW37"/>
  <c r="BV37"/>
  <c r="BD37"/>
  <c r="BE37" s="1"/>
  <c r="BC37"/>
  <c r="BA37"/>
  <c r="AX37"/>
  <c r="AT37"/>
  <c r="AS37"/>
  <c r="AJ37"/>
  <c r="AI37"/>
  <c r="AG37"/>
  <c r="AD37"/>
  <c r="Z37"/>
  <c r="Y37"/>
  <c r="T37"/>
  <c r="Q37"/>
  <c r="N37"/>
  <c r="J37"/>
  <c r="I37"/>
  <c r="G37"/>
  <c r="V46" i="3"/>
  <c r="C46" s="1"/>
  <c r="D46" s="1"/>
  <c r="U46"/>
  <c r="P46"/>
  <c r="B46"/>
  <c r="V45"/>
  <c r="C45" s="1"/>
  <c r="U45"/>
  <c r="P45"/>
  <c r="B45"/>
  <c r="V44"/>
  <c r="C44" s="1"/>
  <c r="D44" s="1"/>
  <c r="U44"/>
  <c r="P44"/>
  <c r="B44"/>
  <c r="V43"/>
  <c r="C43" s="1"/>
  <c r="U43"/>
  <c r="P43"/>
  <c r="B43"/>
  <c r="V42"/>
  <c r="U42"/>
  <c r="P42"/>
  <c r="C42"/>
  <c r="D42" s="1"/>
  <c r="B42"/>
  <c r="V41"/>
  <c r="C41" s="1"/>
  <c r="U41"/>
  <c r="P41"/>
  <c r="B41"/>
  <c r="V40"/>
  <c r="U40"/>
  <c r="P40"/>
  <c r="C40"/>
  <c r="D40" s="1"/>
  <c r="B40"/>
  <c r="V39"/>
  <c r="C39" s="1"/>
  <c r="D39" s="1"/>
  <c r="U39"/>
  <c r="P39"/>
  <c r="B39"/>
  <c r="V38"/>
  <c r="U38"/>
  <c r="P38"/>
  <c r="C38"/>
  <c r="B38"/>
  <c r="CY37"/>
  <c r="CX37"/>
  <c r="CV37"/>
  <c r="CU37"/>
  <c r="CS37"/>
  <c r="CR37"/>
  <c r="CP37"/>
  <c r="CO37"/>
  <c r="CM37"/>
  <c r="CL37"/>
  <c r="CJ37"/>
  <c r="CI37"/>
  <c r="CG37"/>
  <c r="CF37"/>
  <c r="CD37"/>
  <c r="CC37"/>
  <c r="CA37"/>
  <c r="BZ37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S37"/>
  <c r="AQ37"/>
  <c r="AP37"/>
  <c r="AN37"/>
  <c r="AM37"/>
  <c r="AK37"/>
  <c r="AJ37"/>
  <c r="AH37"/>
  <c r="AG37"/>
  <c r="AE37"/>
  <c r="AD37"/>
  <c r="AB37"/>
  <c r="AA37"/>
  <c r="Y37"/>
  <c r="X37"/>
  <c r="T37"/>
  <c r="R37"/>
  <c r="Q37"/>
  <c r="O37"/>
  <c r="N37"/>
  <c r="L37"/>
  <c r="K37"/>
  <c r="I37"/>
  <c r="H37"/>
  <c r="F37"/>
  <c r="E37"/>
  <c r="CZ36"/>
  <c r="CW36"/>
  <c r="CT36"/>
  <c r="CQ36"/>
  <c r="CN36"/>
  <c r="CH36"/>
  <c r="CE36"/>
  <c r="BY36"/>
  <c r="BV36"/>
  <c r="BS36"/>
  <c r="BP36"/>
  <c r="BM36"/>
  <c r="BJ36"/>
  <c r="BG36"/>
  <c r="BD36"/>
  <c r="BA36"/>
  <c r="AX36"/>
  <c r="AU36"/>
  <c r="AR36"/>
  <c r="AO36"/>
  <c r="AL36"/>
  <c r="AI36"/>
  <c r="AF36"/>
  <c r="AC36"/>
  <c r="Z36"/>
  <c r="V36"/>
  <c r="W36" s="1"/>
  <c r="U36"/>
  <c r="S36"/>
  <c r="M36"/>
  <c r="J36"/>
  <c r="G36"/>
  <c r="B36"/>
  <c r="C39" i="4"/>
  <c r="B39"/>
  <c r="C38"/>
  <c r="B38"/>
  <c r="J37"/>
  <c r="G37"/>
  <c r="C37"/>
  <c r="B37"/>
  <c r="D37" s="1"/>
  <c r="C36"/>
  <c r="C33" s="1"/>
  <c r="B36"/>
  <c r="C35"/>
  <c r="B35"/>
  <c r="J34"/>
  <c r="G34"/>
  <c r="C34"/>
  <c r="B34"/>
  <c r="D34" s="1"/>
  <c r="U33"/>
  <c r="T33"/>
  <c r="R33"/>
  <c r="Q33"/>
  <c r="O33"/>
  <c r="N33"/>
  <c r="L33"/>
  <c r="K33"/>
  <c r="I33"/>
  <c r="H33"/>
  <c r="F33"/>
  <c r="G33" s="1"/>
  <c r="E33"/>
  <c r="C32"/>
  <c r="B32"/>
  <c r="J53"/>
  <c r="G53"/>
  <c r="D53"/>
  <c r="C53"/>
  <c r="B53"/>
  <c r="J52"/>
  <c r="G52"/>
  <c r="C52"/>
  <c r="B52"/>
  <c r="C51"/>
  <c r="B51"/>
  <c r="C50"/>
  <c r="B50"/>
  <c r="C49"/>
  <c r="B49"/>
  <c r="C48"/>
  <c r="B48"/>
  <c r="U47"/>
  <c r="T47"/>
  <c r="R47"/>
  <c r="Q47"/>
  <c r="O47"/>
  <c r="N47"/>
  <c r="L47"/>
  <c r="K47"/>
  <c r="I47"/>
  <c r="H47"/>
  <c r="F47"/>
  <c r="E47"/>
  <c r="C46"/>
  <c r="C25" i="1" s="1"/>
  <c r="B46" i="4"/>
  <c r="B25" i="1" s="1"/>
  <c r="D25" l="1"/>
  <c r="J33" i="4"/>
  <c r="C47"/>
  <c r="C26" i="1" s="1"/>
  <c r="D52" i="4"/>
  <c r="B47"/>
  <c r="B26" i="1" s="1"/>
  <c r="D26" s="1"/>
  <c r="D43" i="3"/>
  <c r="AA37" i="2"/>
  <c r="DA37"/>
  <c r="BH38"/>
  <c r="DQ38"/>
  <c r="FA38"/>
  <c r="GY38"/>
  <c r="IM38"/>
  <c r="JG38"/>
  <c r="BO45"/>
  <c r="DK45"/>
  <c r="B48"/>
  <c r="CZ38"/>
  <c r="ER39"/>
  <c r="GN38"/>
  <c r="IB38"/>
  <c r="B44"/>
  <c r="B46"/>
  <c r="ER46"/>
  <c r="BO47"/>
  <c r="BX47"/>
  <c r="C48"/>
  <c r="BO48"/>
  <c r="ER48"/>
  <c r="JW38"/>
  <c r="KO38"/>
  <c r="C41"/>
  <c r="GX38"/>
  <c r="IL38"/>
  <c r="BK38"/>
  <c r="BR38"/>
  <c r="CJ38"/>
  <c r="C39"/>
  <c r="AT38"/>
  <c r="CP38"/>
  <c r="ED38"/>
  <c r="GO38"/>
  <c r="IC38"/>
  <c r="J38"/>
  <c r="BD38"/>
  <c r="C44"/>
  <c r="D44" s="1"/>
  <c r="C45"/>
  <c r="B37"/>
  <c r="B19" i="1" s="1"/>
  <c r="BU38" i="2"/>
  <c r="CM38"/>
  <c r="CO38"/>
  <c r="EC38"/>
  <c r="BO42"/>
  <c r="DK47"/>
  <c r="KL38"/>
  <c r="AS38"/>
  <c r="BM38"/>
  <c r="BV38"/>
  <c r="BX38" s="1"/>
  <c r="C42"/>
  <c r="C43"/>
  <c r="B47"/>
  <c r="C47"/>
  <c r="K37"/>
  <c r="IX37"/>
  <c r="DD38"/>
  <c r="EU38"/>
  <c r="JZ38"/>
  <c r="B40"/>
  <c r="DS38"/>
  <c r="EP38"/>
  <c r="ER38" s="1"/>
  <c r="BX41"/>
  <c r="BX42"/>
  <c r="B43"/>
  <c r="B45"/>
  <c r="ER45"/>
  <c r="ER47"/>
  <c r="CG37"/>
  <c r="FL37"/>
  <c r="DG38"/>
  <c r="KC38"/>
  <c r="C40"/>
  <c r="D40" s="1"/>
  <c r="EZ38"/>
  <c r="GD38"/>
  <c r="HR38"/>
  <c r="JF38"/>
  <c r="ER41"/>
  <c r="ER42"/>
  <c r="ER43"/>
  <c r="ER44"/>
  <c r="C46"/>
  <c r="D46" s="1"/>
  <c r="BO46"/>
  <c r="BX46"/>
  <c r="BX48"/>
  <c r="B37" i="3"/>
  <c r="D38"/>
  <c r="D45"/>
  <c r="C36"/>
  <c r="U37"/>
  <c r="C37"/>
  <c r="P37"/>
  <c r="V37"/>
  <c r="D36"/>
  <c r="D41"/>
  <c r="BN38" i="2"/>
  <c r="BO38" s="1"/>
  <c r="B42"/>
  <c r="C37"/>
  <c r="B39"/>
  <c r="B41"/>
  <c r="D41" s="1"/>
  <c r="B33" i="4"/>
  <c r="D33" s="1"/>
  <c r="JT120" i="2"/>
  <c r="JG120"/>
  <c r="JF120"/>
  <c r="IW120"/>
  <c r="IV120"/>
  <c r="IM120"/>
  <c r="IL120"/>
  <c r="IC120"/>
  <c r="IB120"/>
  <c r="HS120"/>
  <c r="HR120"/>
  <c r="HI120"/>
  <c r="HH120"/>
  <c r="GY120"/>
  <c r="GX120"/>
  <c r="GO120"/>
  <c r="GN120"/>
  <c r="GE120"/>
  <c r="GD120"/>
  <c r="FU120"/>
  <c r="FT120"/>
  <c r="FA120"/>
  <c r="EZ120"/>
  <c r="EU120"/>
  <c r="EQ120"/>
  <c r="EP120"/>
  <c r="ED120"/>
  <c r="EC120"/>
  <c r="DT120"/>
  <c r="DS120"/>
  <c r="DJ120"/>
  <c r="DI120"/>
  <c r="CZ120"/>
  <c r="CY120"/>
  <c r="CP120"/>
  <c r="CO120"/>
  <c r="CF120"/>
  <c r="CE120"/>
  <c r="B120" s="1"/>
  <c r="CA120"/>
  <c r="BW120"/>
  <c r="BV120"/>
  <c r="BD120"/>
  <c r="BC120"/>
  <c r="AT120"/>
  <c r="AS120"/>
  <c r="AJ120"/>
  <c r="AI120"/>
  <c r="Z120"/>
  <c r="Y120"/>
  <c r="J120"/>
  <c r="I120"/>
  <c r="JG119"/>
  <c r="JF119"/>
  <c r="IW119"/>
  <c r="IV119"/>
  <c r="IM119"/>
  <c r="IL119"/>
  <c r="IC119"/>
  <c r="IB119"/>
  <c r="HS119"/>
  <c r="HR119"/>
  <c r="HI119"/>
  <c r="HH119"/>
  <c r="GY119"/>
  <c r="GX119"/>
  <c r="GO119"/>
  <c r="GN119"/>
  <c r="GE119"/>
  <c r="GD119"/>
  <c r="FU119"/>
  <c r="FT119"/>
  <c r="FA119"/>
  <c r="EZ119"/>
  <c r="EQ119"/>
  <c r="EP119"/>
  <c r="ED119"/>
  <c r="EC119"/>
  <c r="DT119"/>
  <c r="DS119"/>
  <c r="DJ119"/>
  <c r="DI119"/>
  <c r="CZ119"/>
  <c r="CY119"/>
  <c r="CP119"/>
  <c r="CO119"/>
  <c r="CF119"/>
  <c r="CE119"/>
  <c r="CA119"/>
  <c r="BW119"/>
  <c r="BV119"/>
  <c r="BD119"/>
  <c r="BC119"/>
  <c r="AT119"/>
  <c r="AS119"/>
  <c r="AJ119"/>
  <c r="AI119"/>
  <c r="Z119"/>
  <c r="Y119"/>
  <c r="J119"/>
  <c r="I119"/>
  <c r="JT118"/>
  <c r="JG118"/>
  <c r="JF118"/>
  <c r="IW118"/>
  <c r="IV118"/>
  <c r="IM118"/>
  <c r="IL118"/>
  <c r="IL115" s="1"/>
  <c r="IC118"/>
  <c r="IB118"/>
  <c r="HS118"/>
  <c r="HR118"/>
  <c r="HI118"/>
  <c r="HH118"/>
  <c r="GY118"/>
  <c r="GX118"/>
  <c r="GX115" s="1"/>
  <c r="GO118"/>
  <c r="GN118"/>
  <c r="GE118"/>
  <c r="GD118"/>
  <c r="FU118"/>
  <c r="FT118"/>
  <c r="FA118"/>
  <c r="EZ118"/>
  <c r="EQ118"/>
  <c r="EP118"/>
  <c r="ED118"/>
  <c r="EC118"/>
  <c r="DT118"/>
  <c r="DS118"/>
  <c r="DJ118"/>
  <c r="DI118"/>
  <c r="CZ118"/>
  <c r="CY118"/>
  <c r="CP118"/>
  <c r="CO118"/>
  <c r="CF118"/>
  <c r="CE118"/>
  <c r="CA118"/>
  <c r="BW118"/>
  <c r="BV118"/>
  <c r="BU118"/>
  <c r="BR118"/>
  <c r="BN118"/>
  <c r="BN115" s="1"/>
  <c r="BO115" s="1"/>
  <c r="BM118"/>
  <c r="BD118"/>
  <c r="BC118"/>
  <c r="AT118"/>
  <c r="AT115" s="1"/>
  <c r="AS118"/>
  <c r="AJ118"/>
  <c r="AI118"/>
  <c r="Z118"/>
  <c r="Z115" s="1"/>
  <c r="Y118"/>
  <c r="J118"/>
  <c r="I118"/>
  <c r="JT117"/>
  <c r="JG117"/>
  <c r="JF117"/>
  <c r="IW117"/>
  <c r="IV117"/>
  <c r="IM117"/>
  <c r="IL117"/>
  <c r="IC117"/>
  <c r="IB117"/>
  <c r="HS117"/>
  <c r="HR117"/>
  <c r="HI117"/>
  <c r="HH117"/>
  <c r="GY117"/>
  <c r="GX117"/>
  <c r="GO117"/>
  <c r="GN117"/>
  <c r="GE117"/>
  <c r="GD117"/>
  <c r="FU117"/>
  <c r="FT117"/>
  <c r="FA117"/>
  <c r="EZ117"/>
  <c r="EQ117"/>
  <c r="EP117"/>
  <c r="ED117"/>
  <c r="EC117"/>
  <c r="DT117"/>
  <c r="DS117"/>
  <c r="DS115" s="1"/>
  <c r="DJ117"/>
  <c r="DI117"/>
  <c r="CZ117"/>
  <c r="CY117"/>
  <c r="CP117"/>
  <c r="CO117"/>
  <c r="CF117"/>
  <c r="CE117"/>
  <c r="BW117"/>
  <c r="BV117"/>
  <c r="BD117"/>
  <c r="BC117"/>
  <c r="BC115" s="1"/>
  <c r="AT117"/>
  <c r="AS117"/>
  <c r="AJ117"/>
  <c r="AI117"/>
  <c r="AI115" s="1"/>
  <c r="Z117"/>
  <c r="Y117"/>
  <c r="J117"/>
  <c r="I117"/>
  <c r="JG116"/>
  <c r="JF116"/>
  <c r="IW116"/>
  <c r="IV116"/>
  <c r="IM116"/>
  <c r="IL116"/>
  <c r="IC116"/>
  <c r="IB116"/>
  <c r="IB115" s="1"/>
  <c r="HS116"/>
  <c r="HR116"/>
  <c r="HI116"/>
  <c r="HI115" s="1"/>
  <c r="HH116"/>
  <c r="HH115" s="1"/>
  <c r="GY116"/>
  <c r="GX116"/>
  <c r="GO116"/>
  <c r="GN116"/>
  <c r="GN115" s="1"/>
  <c r="GE116"/>
  <c r="GD116"/>
  <c r="FU116"/>
  <c r="FU115" s="1"/>
  <c r="FT116"/>
  <c r="FT115" s="1"/>
  <c r="FA116"/>
  <c r="EZ116"/>
  <c r="EU116"/>
  <c r="EQ116"/>
  <c r="EQ115" s="1"/>
  <c r="EP116"/>
  <c r="ED116"/>
  <c r="EC116"/>
  <c r="DT116"/>
  <c r="DT115" s="1"/>
  <c r="DS116"/>
  <c r="DJ116"/>
  <c r="DI116"/>
  <c r="CZ116"/>
  <c r="CZ115" s="1"/>
  <c r="CY116"/>
  <c r="CP116"/>
  <c r="CO116"/>
  <c r="CF116"/>
  <c r="CE116"/>
  <c r="BW116"/>
  <c r="BV116"/>
  <c r="BV115" s="1"/>
  <c r="BU116"/>
  <c r="BR116"/>
  <c r="BN116"/>
  <c r="BM116"/>
  <c r="BD116"/>
  <c r="BD115" s="1"/>
  <c r="BC116"/>
  <c r="AT116"/>
  <c r="AS116"/>
  <c r="AJ116"/>
  <c r="AJ115" s="1"/>
  <c r="AI116"/>
  <c r="Z116"/>
  <c r="Y116"/>
  <c r="J116"/>
  <c r="I116"/>
  <c r="KQ115"/>
  <c r="KR115" s="1"/>
  <c r="KP115"/>
  <c r="KN115"/>
  <c r="KM115"/>
  <c r="KK115"/>
  <c r="KJ115"/>
  <c r="KH115"/>
  <c r="KG115"/>
  <c r="KE115"/>
  <c r="KD115"/>
  <c r="KB115"/>
  <c r="KA115"/>
  <c r="JY115"/>
  <c r="JX115"/>
  <c r="JV115"/>
  <c r="JU115"/>
  <c r="JS115"/>
  <c r="JR115"/>
  <c r="JP115"/>
  <c r="JO115"/>
  <c r="JM115"/>
  <c r="JL115"/>
  <c r="JJ115"/>
  <c r="JI115"/>
  <c r="JC115"/>
  <c r="JB115"/>
  <c r="IZ115"/>
  <c r="IY115"/>
  <c r="IW115"/>
  <c r="IV115"/>
  <c r="IU115"/>
  <c r="IS115"/>
  <c r="IR115"/>
  <c r="IP115"/>
  <c r="IO115"/>
  <c r="IK115"/>
  <c r="II115"/>
  <c r="IH115"/>
  <c r="IF115"/>
  <c r="IE115"/>
  <c r="IA115"/>
  <c r="HY115"/>
  <c r="HX115"/>
  <c r="HV115"/>
  <c r="HU115"/>
  <c r="HQ115"/>
  <c r="HO115"/>
  <c r="HN115"/>
  <c r="HL115"/>
  <c r="HK115"/>
  <c r="HG115"/>
  <c r="HE115"/>
  <c r="HD115"/>
  <c r="HB115"/>
  <c r="HA115"/>
  <c r="GW115"/>
  <c r="GU115"/>
  <c r="GT115"/>
  <c r="GR115"/>
  <c r="GQ115"/>
  <c r="GM115"/>
  <c r="GK115"/>
  <c r="GJ115"/>
  <c r="GH115"/>
  <c r="GG115"/>
  <c r="GC115"/>
  <c r="GA115"/>
  <c r="FZ115"/>
  <c r="FX115"/>
  <c r="FW115"/>
  <c r="FS115"/>
  <c r="FQ115"/>
  <c r="FP115"/>
  <c r="FN115"/>
  <c r="FM115"/>
  <c r="FK115"/>
  <c r="FJ115"/>
  <c r="FG115"/>
  <c r="FF115"/>
  <c r="FD115"/>
  <c r="FC115"/>
  <c r="FA115"/>
  <c r="EW115"/>
  <c r="EV115"/>
  <c r="ET115"/>
  <c r="ES115"/>
  <c r="EO115"/>
  <c r="EM115"/>
  <c r="EL115"/>
  <c r="EJ115"/>
  <c r="EI115"/>
  <c r="EG115"/>
  <c r="EF115"/>
  <c r="DZ115"/>
  <c r="DY115"/>
  <c r="DW115"/>
  <c r="DV115"/>
  <c r="DP115"/>
  <c r="DO115"/>
  <c r="DM115"/>
  <c r="DL115"/>
  <c r="CY115"/>
  <c r="CV115"/>
  <c r="CU115"/>
  <c r="CS115"/>
  <c r="CR115"/>
  <c r="CL115"/>
  <c r="CI115"/>
  <c r="CH115"/>
  <c r="CE115"/>
  <c r="CC115"/>
  <c r="CB115"/>
  <c r="BZ115"/>
  <c r="BY115"/>
  <c r="BT115"/>
  <c r="BU115" s="1"/>
  <c r="BS115"/>
  <c r="BQ115"/>
  <c r="BP115"/>
  <c r="BM115"/>
  <c r="BL115"/>
  <c r="BJ115"/>
  <c r="BI115"/>
  <c r="BG115"/>
  <c r="BF115"/>
  <c r="AZ115"/>
  <c r="AY115"/>
  <c r="AW115"/>
  <c r="AV115"/>
  <c r="AS115"/>
  <c r="AP115"/>
  <c r="AO115"/>
  <c r="AM115"/>
  <c r="AL115"/>
  <c r="AF115"/>
  <c r="AE115"/>
  <c r="AC115"/>
  <c r="AB115"/>
  <c r="Y115"/>
  <c r="V115"/>
  <c r="U115"/>
  <c r="S115"/>
  <c r="R115"/>
  <c r="P115"/>
  <c r="O115"/>
  <c r="M115"/>
  <c r="L115"/>
  <c r="F115"/>
  <c r="E115"/>
  <c r="JG114"/>
  <c r="JF114"/>
  <c r="JD114"/>
  <c r="JA114"/>
  <c r="IW114"/>
  <c r="IV114"/>
  <c r="IT114"/>
  <c r="IQ114"/>
  <c r="IM114"/>
  <c r="IL114"/>
  <c r="IC114"/>
  <c r="IB114"/>
  <c r="HS114"/>
  <c r="HR114"/>
  <c r="HP114"/>
  <c r="HM114"/>
  <c r="HI114"/>
  <c r="HH114"/>
  <c r="GY114"/>
  <c r="GX114"/>
  <c r="GV114"/>
  <c r="GS114"/>
  <c r="GO114"/>
  <c r="GP114" s="1"/>
  <c r="GN114"/>
  <c r="GL114"/>
  <c r="GI114"/>
  <c r="GE114"/>
  <c r="GF114" s="1"/>
  <c r="GD114"/>
  <c r="FU114"/>
  <c r="FT114"/>
  <c r="FR114"/>
  <c r="FO114"/>
  <c r="FK114"/>
  <c r="FJ114"/>
  <c r="FI114"/>
  <c r="FA114"/>
  <c r="FA113" s="1"/>
  <c r="EZ114"/>
  <c r="EQ114"/>
  <c r="EP114"/>
  <c r="ED114"/>
  <c r="EC114"/>
  <c r="DT114"/>
  <c r="DS114"/>
  <c r="DJ114"/>
  <c r="DI114"/>
  <c r="CZ114"/>
  <c r="CY114"/>
  <c r="CP114"/>
  <c r="CO114"/>
  <c r="CM114"/>
  <c r="CJ114"/>
  <c r="CF114"/>
  <c r="CE114"/>
  <c r="BW114"/>
  <c r="BV114"/>
  <c r="BD114"/>
  <c r="BC114"/>
  <c r="BA114"/>
  <c r="AX114"/>
  <c r="AT114"/>
  <c r="AS114"/>
  <c r="AJ114"/>
  <c r="AI114"/>
  <c r="AG114"/>
  <c r="AD114"/>
  <c r="Z114"/>
  <c r="Y114"/>
  <c r="T114"/>
  <c r="Q114"/>
  <c r="N114"/>
  <c r="J114"/>
  <c r="I114"/>
  <c r="G114"/>
  <c r="V113" i="3"/>
  <c r="C113" s="1"/>
  <c r="U113"/>
  <c r="P113"/>
  <c r="B113"/>
  <c r="V112"/>
  <c r="C112" s="1"/>
  <c r="U112"/>
  <c r="P112"/>
  <c r="B112"/>
  <c r="V111"/>
  <c r="U111"/>
  <c r="P111"/>
  <c r="C111"/>
  <c r="B111"/>
  <c r="V110"/>
  <c r="U110"/>
  <c r="P110"/>
  <c r="B110"/>
  <c r="CY109"/>
  <c r="CX109"/>
  <c r="CV109"/>
  <c r="CU109"/>
  <c r="CS109"/>
  <c r="CR109"/>
  <c r="CP109"/>
  <c r="CO109"/>
  <c r="CM109"/>
  <c r="CL109"/>
  <c r="CJ109"/>
  <c r="CI109"/>
  <c r="CG109"/>
  <c r="CF109"/>
  <c r="CD109"/>
  <c r="CC109"/>
  <c r="CA109"/>
  <c r="BZ109"/>
  <c r="BX109"/>
  <c r="BW109"/>
  <c r="BU109"/>
  <c r="BT109"/>
  <c r="BR109"/>
  <c r="BQ109"/>
  <c r="BO109"/>
  <c r="BN109"/>
  <c r="BL109"/>
  <c r="BK109"/>
  <c r="BI109"/>
  <c r="BH109"/>
  <c r="BF109"/>
  <c r="BE109"/>
  <c r="BC109"/>
  <c r="BB109"/>
  <c r="AZ109"/>
  <c r="AY109"/>
  <c r="AW109"/>
  <c r="AV109"/>
  <c r="AT109"/>
  <c r="AS109"/>
  <c r="AQ109"/>
  <c r="AP109"/>
  <c r="AN109"/>
  <c r="AM109"/>
  <c r="AK109"/>
  <c r="AJ109"/>
  <c r="AH109"/>
  <c r="AG109"/>
  <c r="AE109"/>
  <c r="AD109"/>
  <c r="AB109"/>
  <c r="AA109"/>
  <c r="Y109"/>
  <c r="X109"/>
  <c r="U109"/>
  <c r="R109"/>
  <c r="Q109"/>
  <c r="O109"/>
  <c r="N109"/>
  <c r="L109"/>
  <c r="K109"/>
  <c r="I109"/>
  <c r="H109"/>
  <c r="F109"/>
  <c r="E109"/>
  <c r="CN108"/>
  <c r="CE108"/>
  <c r="BY108"/>
  <c r="BS108"/>
  <c r="BP108"/>
  <c r="BM108"/>
  <c r="BJ108"/>
  <c r="BD108"/>
  <c r="BA108"/>
  <c r="AX108"/>
  <c r="AU108"/>
  <c r="AR108"/>
  <c r="AO108"/>
  <c r="AL108"/>
  <c r="AI108"/>
  <c r="AF108"/>
  <c r="AC108"/>
  <c r="Z108"/>
  <c r="V108"/>
  <c r="C108" s="1"/>
  <c r="U108"/>
  <c r="M108"/>
  <c r="J108"/>
  <c r="G108"/>
  <c r="B108"/>
  <c r="D37" l="1"/>
  <c r="D112"/>
  <c r="V109"/>
  <c r="IN114" i="2"/>
  <c r="BO116"/>
  <c r="CP115"/>
  <c r="DJ115"/>
  <c r="ED115"/>
  <c r="B117"/>
  <c r="D117" s="1"/>
  <c r="D48"/>
  <c r="CA115"/>
  <c r="C38"/>
  <c r="C20" i="1" s="1"/>
  <c r="CG114" i="2"/>
  <c r="EU115"/>
  <c r="GE115"/>
  <c r="D45"/>
  <c r="JT115"/>
  <c r="KF115"/>
  <c r="B114"/>
  <c r="C118"/>
  <c r="B119"/>
  <c r="KC115"/>
  <c r="KO115"/>
  <c r="B116"/>
  <c r="HS115"/>
  <c r="B118"/>
  <c r="ER118"/>
  <c r="D37"/>
  <c r="C19" i="1"/>
  <c r="D19" s="1"/>
  <c r="BO118" i="2"/>
  <c r="D43"/>
  <c r="KI115"/>
  <c r="ER116"/>
  <c r="CF115"/>
  <c r="C120"/>
  <c r="D120" s="1"/>
  <c r="JW115"/>
  <c r="KL115"/>
  <c r="C116"/>
  <c r="D116" s="1"/>
  <c r="EZ115"/>
  <c r="EZ113" s="1"/>
  <c r="GD115"/>
  <c r="HR115"/>
  <c r="JF115"/>
  <c r="C119"/>
  <c r="D47"/>
  <c r="C114"/>
  <c r="AA114"/>
  <c r="IX114"/>
  <c r="BR115"/>
  <c r="JZ115"/>
  <c r="CO115"/>
  <c r="DI115"/>
  <c r="EC115"/>
  <c r="GO115"/>
  <c r="IC115"/>
  <c r="C117"/>
  <c r="GY115"/>
  <c r="IM115"/>
  <c r="JG115"/>
  <c r="P109" i="3"/>
  <c r="C110"/>
  <c r="B109"/>
  <c r="D108"/>
  <c r="D113"/>
  <c r="W108"/>
  <c r="D111"/>
  <c r="B38" i="2"/>
  <c r="B20" i="1" s="1"/>
  <c r="D20" s="1"/>
  <c r="D42" i="2"/>
  <c r="D39"/>
  <c r="BW115"/>
  <c r="BX115" s="1"/>
  <c r="K114"/>
  <c r="EP115"/>
  <c r="D114" l="1"/>
  <c r="C115"/>
  <c r="B115"/>
  <c r="D118"/>
  <c r="D119"/>
  <c r="D115"/>
  <c r="D38"/>
  <c r="D110" i="3"/>
  <c r="C109"/>
  <c r="D109" s="1"/>
  <c r="ER115" i="2"/>
  <c r="IW35" l="1"/>
  <c r="IV35"/>
  <c r="IM35"/>
  <c r="IL35"/>
  <c r="IC35"/>
  <c r="IB35"/>
  <c r="HS35"/>
  <c r="HR35"/>
  <c r="HI35"/>
  <c r="HH35"/>
  <c r="GY35"/>
  <c r="GX35"/>
  <c r="GO35"/>
  <c r="GN35"/>
  <c r="GE35"/>
  <c r="GD35"/>
  <c r="FU35"/>
  <c r="FT35"/>
  <c r="FA35"/>
  <c r="EZ35"/>
  <c r="EQ35"/>
  <c r="EP35"/>
  <c r="ED35"/>
  <c r="EC35"/>
  <c r="DT35"/>
  <c r="DS35"/>
  <c r="DJ35"/>
  <c r="DI35"/>
  <c r="CZ35"/>
  <c r="CY35"/>
  <c r="CP35"/>
  <c r="CO35"/>
  <c r="CF35"/>
  <c r="CE35"/>
  <c r="BW35"/>
  <c r="BV35"/>
  <c r="BD35"/>
  <c r="BC35"/>
  <c r="B35"/>
  <c r="IW34"/>
  <c r="IV34"/>
  <c r="IM34"/>
  <c r="IL34"/>
  <c r="IC34"/>
  <c r="IB34"/>
  <c r="HS34"/>
  <c r="HR34"/>
  <c r="HI34"/>
  <c r="HH34"/>
  <c r="GY34"/>
  <c r="GX34"/>
  <c r="GO34"/>
  <c r="GN34"/>
  <c r="GE34"/>
  <c r="GD34"/>
  <c r="FU34"/>
  <c r="FT34"/>
  <c r="FA34"/>
  <c r="EZ34"/>
  <c r="EQ34"/>
  <c r="EP34"/>
  <c r="ED34"/>
  <c r="EC34"/>
  <c r="DT34"/>
  <c r="DS34"/>
  <c r="DJ34"/>
  <c r="DI34"/>
  <c r="CZ34"/>
  <c r="CY34"/>
  <c r="CP34"/>
  <c r="CO34"/>
  <c r="CF34"/>
  <c r="CE34"/>
  <c r="CA34"/>
  <c r="BW34"/>
  <c r="BV34"/>
  <c r="BD34"/>
  <c r="BC34"/>
  <c r="IW33"/>
  <c r="IV33"/>
  <c r="IM33"/>
  <c r="IL33"/>
  <c r="IC33"/>
  <c r="IB33"/>
  <c r="HS33"/>
  <c r="HR33"/>
  <c r="HI33"/>
  <c r="HH33"/>
  <c r="GY33"/>
  <c r="GX33"/>
  <c r="GO33"/>
  <c r="GN33"/>
  <c r="GE33"/>
  <c r="GD33"/>
  <c r="FU33"/>
  <c r="FT33"/>
  <c r="FA33"/>
  <c r="EZ33"/>
  <c r="EQ33"/>
  <c r="EP33"/>
  <c r="ED33"/>
  <c r="EC33"/>
  <c r="DT33"/>
  <c r="DS33"/>
  <c r="DJ33"/>
  <c r="DI33"/>
  <c r="CZ33"/>
  <c r="CY33"/>
  <c r="CP33"/>
  <c r="CO33"/>
  <c r="CF33"/>
  <c r="CE33"/>
  <c r="BW33"/>
  <c r="BV33"/>
  <c r="BD33"/>
  <c r="BC33"/>
  <c r="IW32"/>
  <c r="IV32"/>
  <c r="IM32"/>
  <c r="IL32"/>
  <c r="IC32"/>
  <c r="IB32"/>
  <c r="HS32"/>
  <c r="HR32"/>
  <c r="HI32"/>
  <c r="HH32"/>
  <c r="GY32"/>
  <c r="GX32"/>
  <c r="GO32"/>
  <c r="GN32"/>
  <c r="GE32"/>
  <c r="GD32"/>
  <c r="FU32"/>
  <c r="FT32"/>
  <c r="FA32"/>
  <c r="EZ32"/>
  <c r="EQ32"/>
  <c r="EP32"/>
  <c r="ED32"/>
  <c r="EC32"/>
  <c r="DT32"/>
  <c r="DS32"/>
  <c r="DJ32"/>
  <c r="DI32"/>
  <c r="CZ32"/>
  <c r="CY32"/>
  <c r="CP32"/>
  <c r="CO32"/>
  <c r="CF32"/>
  <c r="CE32"/>
  <c r="BW32"/>
  <c r="BV32"/>
  <c r="BD32"/>
  <c r="BC32"/>
  <c r="IW31"/>
  <c r="IV31"/>
  <c r="IM31"/>
  <c r="IL31"/>
  <c r="IC31"/>
  <c r="IB31"/>
  <c r="HS31"/>
  <c r="HR31"/>
  <c r="HI31"/>
  <c r="HH31"/>
  <c r="GY31"/>
  <c r="GX31"/>
  <c r="GO31"/>
  <c r="GN31"/>
  <c r="GE31"/>
  <c r="GD31"/>
  <c r="FU31"/>
  <c r="FT31"/>
  <c r="FA31"/>
  <c r="EZ31"/>
  <c r="EQ31"/>
  <c r="EP31"/>
  <c r="ED31"/>
  <c r="EC31"/>
  <c r="DT31"/>
  <c r="DS31"/>
  <c r="DJ31"/>
  <c r="DI31"/>
  <c r="CZ31"/>
  <c r="CY31"/>
  <c r="CP31"/>
  <c r="CO31"/>
  <c r="CF31"/>
  <c r="CE31"/>
  <c r="BW31"/>
  <c r="BV31"/>
  <c r="BD31"/>
  <c r="BC31"/>
  <c r="IW30"/>
  <c r="IV30"/>
  <c r="IM30"/>
  <c r="IL30"/>
  <c r="IC30"/>
  <c r="IB30"/>
  <c r="HS30"/>
  <c r="HS25" s="1"/>
  <c r="HR30"/>
  <c r="HI30"/>
  <c r="HH30"/>
  <c r="GY30"/>
  <c r="GX30"/>
  <c r="GO30"/>
  <c r="GN30"/>
  <c r="GE30"/>
  <c r="GE25" s="1"/>
  <c r="GD30"/>
  <c r="FU30"/>
  <c r="FT30"/>
  <c r="FA30"/>
  <c r="FA25" s="1"/>
  <c r="EZ30"/>
  <c r="EQ30"/>
  <c r="EP30"/>
  <c r="ED30"/>
  <c r="ED25" s="1"/>
  <c r="EC30"/>
  <c r="DT30"/>
  <c r="DS30"/>
  <c r="DJ30"/>
  <c r="DI30"/>
  <c r="CZ30"/>
  <c r="CY30"/>
  <c r="CP30"/>
  <c r="CO30"/>
  <c r="CF30"/>
  <c r="CE30"/>
  <c r="CA30"/>
  <c r="BW30"/>
  <c r="BV30"/>
  <c r="BD30"/>
  <c r="BC30"/>
  <c r="IW29"/>
  <c r="IV29"/>
  <c r="IM29"/>
  <c r="IL29"/>
  <c r="IC29"/>
  <c r="IB29"/>
  <c r="HS29"/>
  <c r="HR29"/>
  <c r="HI29"/>
  <c r="HH29"/>
  <c r="GY29"/>
  <c r="GX29"/>
  <c r="GO29"/>
  <c r="GN29"/>
  <c r="GE29"/>
  <c r="GD29"/>
  <c r="FU29"/>
  <c r="FT29"/>
  <c r="FA29"/>
  <c r="EZ29"/>
  <c r="EQ29"/>
  <c r="EP29"/>
  <c r="ED29"/>
  <c r="EC29"/>
  <c r="DT29"/>
  <c r="DS29"/>
  <c r="DJ29"/>
  <c r="DI29"/>
  <c r="CZ29"/>
  <c r="CY29"/>
  <c r="CP29"/>
  <c r="CO29"/>
  <c r="CF29"/>
  <c r="CE29"/>
  <c r="BW29"/>
  <c r="BV29"/>
  <c r="B29" s="1"/>
  <c r="BD29"/>
  <c r="BC29"/>
  <c r="IW28"/>
  <c r="IV28"/>
  <c r="IM28"/>
  <c r="IL28"/>
  <c r="IC28"/>
  <c r="IB28"/>
  <c r="IB25" s="1"/>
  <c r="HS28"/>
  <c r="HR28"/>
  <c r="HI28"/>
  <c r="HH28"/>
  <c r="GY28"/>
  <c r="GX28"/>
  <c r="GO28"/>
  <c r="GN28"/>
  <c r="GN25" s="1"/>
  <c r="GE28"/>
  <c r="GD28"/>
  <c r="FU28"/>
  <c r="FT28"/>
  <c r="FA28"/>
  <c r="EZ28"/>
  <c r="EQ28"/>
  <c r="EP28"/>
  <c r="EP25" s="1"/>
  <c r="ED28"/>
  <c r="EC28"/>
  <c r="DT28"/>
  <c r="DS28"/>
  <c r="DS25" s="1"/>
  <c r="DJ28"/>
  <c r="DI28"/>
  <c r="CZ28"/>
  <c r="CY28"/>
  <c r="CP28"/>
  <c r="CO28"/>
  <c r="CF28"/>
  <c r="CE28"/>
  <c r="CE25" s="1"/>
  <c r="BW28"/>
  <c r="BV28"/>
  <c r="BD28"/>
  <c r="BC28"/>
  <c r="KL27"/>
  <c r="KI27"/>
  <c r="KF27"/>
  <c r="KC27"/>
  <c r="JZ27"/>
  <c r="JW27"/>
  <c r="JT27"/>
  <c r="IW27"/>
  <c r="IV27"/>
  <c r="IM27"/>
  <c r="IL27"/>
  <c r="IC27"/>
  <c r="IB27"/>
  <c r="HS27"/>
  <c r="HR27"/>
  <c r="HI27"/>
  <c r="HH27"/>
  <c r="GY27"/>
  <c r="GX27"/>
  <c r="GO27"/>
  <c r="GN27"/>
  <c r="GE27"/>
  <c r="GD27"/>
  <c r="FU27"/>
  <c r="FT27"/>
  <c r="FA27"/>
  <c r="EZ27"/>
  <c r="EQ27"/>
  <c r="EP27"/>
  <c r="ED27"/>
  <c r="EC27"/>
  <c r="DT27"/>
  <c r="DS27"/>
  <c r="DJ27"/>
  <c r="DI27"/>
  <c r="CZ27"/>
  <c r="CY27"/>
  <c r="CP27"/>
  <c r="CO27"/>
  <c r="CF27"/>
  <c r="CE27"/>
  <c r="BW27"/>
  <c r="BV27"/>
  <c r="B27" s="1"/>
  <c r="BN27"/>
  <c r="BN25" s="1"/>
  <c r="BM27"/>
  <c r="BD27"/>
  <c r="BC27"/>
  <c r="IW26"/>
  <c r="IV26"/>
  <c r="IM26"/>
  <c r="IL26"/>
  <c r="IC26"/>
  <c r="IB26"/>
  <c r="HS26"/>
  <c r="HR26"/>
  <c r="HI26"/>
  <c r="HH26"/>
  <c r="GY26"/>
  <c r="GX26"/>
  <c r="GO26"/>
  <c r="GN26"/>
  <c r="GE26"/>
  <c r="GD26"/>
  <c r="FU26"/>
  <c r="FT26"/>
  <c r="FA26"/>
  <c r="EZ26"/>
  <c r="EQ26"/>
  <c r="EP26"/>
  <c r="ED26"/>
  <c r="EC26"/>
  <c r="DT26"/>
  <c r="DS26"/>
  <c r="DJ26"/>
  <c r="DI26"/>
  <c r="DI25" s="1"/>
  <c r="CZ26"/>
  <c r="CY26"/>
  <c r="CP26"/>
  <c r="CO26"/>
  <c r="CF26"/>
  <c r="CE26"/>
  <c r="CA26"/>
  <c r="BW26"/>
  <c r="BV26"/>
  <c r="BN26"/>
  <c r="BM26"/>
  <c r="BM25" s="1"/>
  <c r="BD26"/>
  <c r="BC26"/>
  <c r="KQ25"/>
  <c r="KP25"/>
  <c r="KN25"/>
  <c r="KM25"/>
  <c r="KK25"/>
  <c r="KJ25"/>
  <c r="KH25"/>
  <c r="KG25"/>
  <c r="KE25"/>
  <c r="KD25"/>
  <c r="KB25"/>
  <c r="KA25"/>
  <c r="JY25"/>
  <c r="JX25"/>
  <c r="JV25"/>
  <c r="JU25"/>
  <c r="JS25"/>
  <c r="JR25"/>
  <c r="JP25"/>
  <c r="JO25"/>
  <c r="JM25"/>
  <c r="JL25"/>
  <c r="JJ25"/>
  <c r="JI25"/>
  <c r="JG25"/>
  <c r="JG24" s="1"/>
  <c r="JF25"/>
  <c r="JF24" s="1"/>
  <c r="JE25"/>
  <c r="JC25"/>
  <c r="JB25"/>
  <c r="IZ25"/>
  <c r="IY25"/>
  <c r="IU25"/>
  <c r="IS25"/>
  <c r="IR25"/>
  <c r="IP25"/>
  <c r="IO25"/>
  <c r="IK25"/>
  <c r="II25"/>
  <c r="IH25"/>
  <c r="IF25"/>
  <c r="IE25"/>
  <c r="IA25"/>
  <c r="HY25"/>
  <c r="HX25"/>
  <c r="HV25"/>
  <c r="HU25"/>
  <c r="HQ25"/>
  <c r="HO25"/>
  <c r="HN25"/>
  <c r="HL25"/>
  <c r="HK25"/>
  <c r="HG25"/>
  <c r="HE25"/>
  <c r="HD25"/>
  <c r="HB25"/>
  <c r="HA25"/>
  <c r="GW25"/>
  <c r="GU25"/>
  <c r="GT25"/>
  <c r="GR25"/>
  <c r="GQ25"/>
  <c r="GM25"/>
  <c r="GK25"/>
  <c r="GJ25"/>
  <c r="GH25"/>
  <c r="GG25"/>
  <c r="GC25"/>
  <c r="GA25"/>
  <c r="FZ25"/>
  <c r="FX25"/>
  <c r="FW25"/>
  <c r="FS25"/>
  <c r="FQ25"/>
  <c r="FP25"/>
  <c r="FN25"/>
  <c r="FM25"/>
  <c r="FK25"/>
  <c r="FJ25"/>
  <c r="FI25"/>
  <c r="FG25"/>
  <c r="FF25"/>
  <c r="FD25"/>
  <c r="FC25"/>
  <c r="EY25"/>
  <c r="EW25"/>
  <c r="EV25"/>
  <c r="ET25"/>
  <c r="ES25"/>
  <c r="EO25"/>
  <c r="EM25"/>
  <c r="EL25"/>
  <c r="EJ25"/>
  <c r="EI25"/>
  <c r="EG25"/>
  <c r="EF25"/>
  <c r="EB25"/>
  <c r="DZ25"/>
  <c r="DY25"/>
  <c r="DW25"/>
  <c r="DV25"/>
  <c r="DR25"/>
  <c r="DP25"/>
  <c r="DO25"/>
  <c r="DM25"/>
  <c r="DL25"/>
  <c r="DH25"/>
  <c r="CX25"/>
  <c r="CV25"/>
  <c r="CU25"/>
  <c r="CS25"/>
  <c r="CR25"/>
  <c r="CP25"/>
  <c r="CN25"/>
  <c r="CL25"/>
  <c r="CK25"/>
  <c r="CI25"/>
  <c r="CH25"/>
  <c r="CC25"/>
  <c r="CB25"/>
  <c r="BZ25"/>
  <c r="BY25"/>
  <c r="BT25"/>
  <c r="BS25"/>
  <c r="BQ25"/>
  <c r="BP25"/>
  <c r="BL25"/>
  <c r="BJ25"/>
  <c r="BI25"/>
  <c r="BG25"/>
  <c r="BF25"/>
  <c r="BB25"/>
  <c r="AZ25"/>
  <c r="AY25"/>
  <c r="AW25"/>
  <c r="AV25"/>
  <c r="AT25"/>
  <c r="AS25"/>
  <c r="AR25"/>
  <c r="AP25"/>
  <c r="AO25"/>
  <c r="AM25"/>
  <c r="AL25"/>
  <c r="AJ25"/>
  <c r="AJ24" s="1"/>
  <c r="AI25"/>
  <c r="AI24" s="1"/>
  <c r="AH25"/>
  <c r="AF25"/>
  <c r="AE25"/>
  <c r="AC25"/>
  <c r="AB25"/>
  <c r="X25"/>
  <c r="V25"/>
  <c r="U25"/>
  <c r="S25"/>
  <c r="R25"/>
  <c r="P25"/>
  <c r="O25"/>
  <c r="M25"/>
  <c r="L25"/>
  <c r="J25"/>
  <c r="I25"/>
  <c r="H25"/>
  <c r="F25"/>
  <c r="E25"/>
  <c r="JD24"/>
  <c r="JA24"/>
  <c r="IW24"/>
  <c r="IV24"/>
  <c r="IT24"/>
  <c r="IQ24"/>
  <c r="IM24"/>
  <c r="IL24"/>
  <c r="IC24"/>
  <c r="IB24"/>
  <c r="HS24"/>
  <c r="HR24"/>
  <c r="HP24"/>
  <c r="HM24"/>
  <c r="HI24"/>
  <c r="HH24"/>
  <c r="GY24"/>
  <c r="GX24"/>
  <c r="GV24"/>
  <c r="GS24"/>
  <c r="GO24"/>
  <c r="GP24" s="1"/>
  <c r="GN24"/>
  <c r="GE24"/>
  <c r="GD24"/>
  <c r="FU24"/>
  <c r="FT24"/>
  <c r="FR24"/>
  <c r="FO24"/>
  <c r="FK24"/>
  <c r="FJ24"/>
  <c r="FA24"/>
  <c r="EZ24"/>
  <c r="EU24"/>
  <c r="EQ24"/>
  <c r="EP24"/>
  <c r="EO24"/>
  <c r="ED24"/>
  <c r="EC24"/>
  <c r="DT24"/>
  <c r="DS24"/>
  <c r="DJ24"/>
  <c r="DI24"/>
  <c r="CZ24"/>
  <c r="CY24"/>
  <c r="CP24"/>
  <c r="CO24"/>
  <c r="CF24"/>
  <c r="CE24"/>
  <c r="BW24"/>
  <c r="BV24"/>
  <c r="BN24"/>
  <c r="BM24"/>
  <c r="BD24"/>
  <c r="BC24"/>
  <c r="BA24"/>
  <c r="AX24"/>
  <c r="AT24"/>
  <c r="AS24"/>
  <c r="AG24"/>
  <c r="AD24"/>
  <c r="Z24"/>
  <c r="Y24"/>
  <c r="Q24"/>
  <c r="N24"/>
  <c r="J24"/>
  <c r="I24"/>
  <c r="V34" i="3"/>
  <c r="C34" s="1"/>
  <c r="U34"/>
  <c r="P34"/>
  <c r="B34"/>
  <c r="V33"/>
  <c r="U33"/>
  <c r="P33"/>
  <c r="C33"/>
  <c r="B33"/>
  <c r="V32"/>
  <c r="U32"/>
  <c r="P32"/>
  <c r="C32"/>
  <c r="D32" s="1"/>
  <c r="B32"/>
  <c r="V31"/>
  <c r="C31" s="1"/>
  <c r="U31"/>
  <c r="P31"/>
  <c r="B31"/>
  <c r="V30"/>
  <c r="U30"/>
  <c r="P30"/>
  <c r="C30"/>
  <c r="D30" s="1"/>
  <c r="B30"/>
  <c r="V29"/>
  <c r="C29" s="1"/>
  <c r="U29"/>
  <c r="P29"/>
  <c r="B29"/>
  <c r="V28"/>
  <c r="C28" s="1"/>
  <c r="D28" s="1"/>
  <c r="U28"/>
  <c r="P28"/>
  <c r="B28"/>
  <c r="V27"/>
  <c r="U27"/>
  <c r="P27"/>
  <c r="C27"/>
  <c r="B27"/>
  <c r="V26"/>
  <c r="C26" s="1"/>
  <c r="U26"/>
  <c r="P26"/>
  <c r="B26"/>
  <c r="V25"/>
  <c r="C25" s="1"/>
  <c r="U25"/>
  <c r="P25"/>
  <c r="B25"/>
  <c r="CY24"/>
  <c r="CX24"/>
  <c r="CV24"/>
  <c r="CU24"/>
  <c r="CS24"/>
  <c r="CR24"/>
  <c r="CP24"/>
  <c r="CO24"/>
  <c r="CM24"/>
  <c r="CL24"/>
  <c r="CJ24"/>
  <c r="CI24"/>
  <c r="CG24"/>
  <c r="CF24"/>
  <c r="CD24"/>
  <c r="CC24"/>
  <c r="CA24"/>
  <c r="BZ24"/>
  <c r="BX24"/>
  <c r="BW24"/>
  <c r="BU24"/>
  <c r="BT24"/>
  <c r="BR24"/>
  <c r="BQ24"/>
  <c r="BO24"/>
  <c r="BN24"/>
  <c r="BL24"/>
  <c r="BK24"/>
  <c r="BI24"/>
  <c r="BH24"/>
  <c r="BF24"/>
  <c r="BE24"/>
  <c r="BC24"/>
  <c r="BB24"/>
  <c r="AZ24"/>
  <c r="AY24"/>
  <c r="AW24"/>
  <c r="AV24"/>
  <c r="AT24"/>
  <c r="AS24"/>
  <c r="AQ24"/>
  <c r="AP24"/>
  <c r="AN24"/>
  <c r="AM24"/>
  <c r="AK24"/>
  <c r="AJ24"/>
  <c r="AH24"/>
  <c r="AG24"/>
  <c r="AE24"/>
  <c r="AD24"/>
  <c r="AB24"/>
  <c r="AA24"/>
  <c r="Y24"/>
  <c r="X24"/>
  <c r="T24"/>
  <c r="R24"/>
  <c r="Q24"/>
  <c r="O24"/>
  <c r="N24"/>
  <c r="L24"/>
  <c r="K24"/>
  <c r="I24"/>
  <c r="H24"/>
  <c r="F24"/>
  <c r="E24"/>
  <c r="CZ23"/>
  <c r="CW23"/>
  <c r="CT23"/>
  <c r="CQ23"/>
  <c r="CN23"/>
  <c r="CE23"/>
  <c r="BY23"/>
  <c r="BS23"/>
  <c r="BP23"/>
  <c r="BM23"/>
  <c r="BJ23"/>
  <c r="BD23"/>
  <c r="BA23"/>
  <c r="AX23"/>
  <c r="AU23"/>
  <c r="AR23"/>
  <c r="AO23"/>
  <c r="AL23"/>
  <c r="AI23"/>
  <c r="AF23"/>
  <c r="AC23"/>
  <c r="Z23"/>
  <c r="V23"/>
  <c r="W23" s="1"/>
  <c r="U23"/>
  <c r="S23"/>
  <c r="M23"/>
  <c r="J23"/>
  <c r="G23"/>
  <c r="B23"/>
  <c r="C30" i="4"/>
  <c r="B30"/>
  <c r="C29"/>
  <c r="B29"/>
  <c r="C28"/>
  <c r="B28"/>
  <c r="C27"/>
  <c r="B27"/>
  <c r="C26"/>
  <c r="B26"/>
  <c r="C25"/>
  <c r="B25"/>
  <c r="C24"/>
  <c r="B24"/>
  <c r="C23"/>
  <c r="B23"/>
  <c r="B21" s="1"/>
  <c r="C22"/>
  <c r="B22"/>
  <c r="U21"/>
  <c r="T21"/>
  <c r="R21"/>
  <c r="Q21"/>
  <c r="O21"/>
  <c r="N21"/>
  <c r="L21"/>
  <c r="K21"/>
  <c r="I21"/>
  <c r="H21"/>
  <c r="F21"/>
  <c r="E21"/>
  <c r="C20"/>
  <c r="B20"/>
  <c r="C21" l="1"/>
  <c r="D27" i="3"/>
  <c r="D34"/>
  <c r="D26"/>
  <c r="P24"/>
  <c r="B28" i="2"/>
  <c r="KI25"/>
  <c r="BD25"/>
  <c r="CO25"/>
  <c r="EC25"/>
  <c r="EZ25"/>
  <c r="GD25"/>
  <c r="GX25"/>
  <c r="HR25"/>
  <c r="IL25"/>
  <c r="CZ25"/>
  <c r="KF25"/>
  <c r="KL25"/>
  <c r="FT25"/>
  <c r="HH25"/>
  <c r="IV25"/>
  <c r="JZ25"/>
  <c r="GY25"/>
  <c r="IM25"/>
  <c r="B30"/>
  <c r="IN24"/>
  <c r="IX24"/>
  <c r="KO25"/>
  <c r="BC25"/>
  <c r="B26"/>
  <c r="CF25"/>
  <c r="DT25"/>
  <c r="EQ25"/>
  <c r="FU25"/>
  <c r="GO25"/>
  <c r="HI25"/>
  <c r="IC25"/>
  <c r="IW25"/>
  <c r="BW25"/>
  <c r="DJ25"/>
  <c r="B31"/>
  <c r="B32"/>
  <c r="B34"/>
  <c r="JW25"/>
  <c r="KC25"/>
  <c r="KR25"/>
  <c r="AA24"/>
  <c r="B24"/>
  <c r="B16" i="1" s="1"/>
  <c r="JT25" i="2"/>
  <c r="CY25"/>
  <c r="B33"/>
  <c r="B24" i="3"/>
  <c r="D25"/>
  <c r="D29"/>
  <c r="U24"/>
  <c r="C23"/>
  <c r="D23" s="1"/>
  <c r="D31"/>
  <c r="D33"/>
  <c r="V24"/>
  <c r="C24" i="2"/>
  <c r="BV25"/>
  <c r="C24" i="3"/>
  <c r="B25" i="2" l="1"/>
  <c r="B17" i="1" s="1"/>
  <c r="D24" i="2"/>
  <c r="C16" i="1"/>
  <c r="D16" s="1"/>
  <c r="D24" i="3"/>
  <c r="E47" i="1"/>
  <c r="S46"/>
  <c r="M46"/>
  <c r="J46"/>
  <c r="F46"/>
  <c r="E46"/>
  <c r="H48"/>
  <c r="I48"/>
  <c r="J48" s="1"/>
  <c r="K48"/>
  <c r="L48"/>
  <c r="N48"/>
  <c r="O48"/>
  <c r="Q48"/>
  <c r="R48"/>
  <c r="JT151" i="2"/>
  <c r="JG151"/>
  <c r="JF151"/>
  <c r="IW151"/>
  <c r="IV151"/>
  <c r="IM151"/>
  <c r="IL151"/>
  <c r="IC151"/>
  <c r="IB151"/>
  <c r="HS151"/>
  <c r="HR151"/>
  <c r="HI151"/>
  <c r="HH151"/>
  <c r="GY151"/>
  <c r="GX151"/>
  <c r="GO151"/>
  <c r="GN151"/>
  <c r="GE151"/>
  <c r="GD151"/>
  <c r="FU151"/>
  <c r="FT151"/>
  <c r="FA151"/>
  <c r="EZ151"/>
  <c r="EU151"/>
  <c r="EQ151"/>
  <c r="EP151"/>
  <c r="ED151"/>
  <c r="EC151"/>
  <c r="DT151"/>
  <c r="DS151"/>
  <c r="DJ151"/>
  <c r="DI151"/>
  <c r="CZ151"/>
  <c r="CY151"/>
  <c r="CP151"/>
  <c r="CO151"/>
  <c r="CF151"/>
  <c r="CE151"/>
  <c r="CA151"/>
  <c r="BW151"/>
  <c r="BV151"/>
  <c r="BD151"/>
  <c r="BC151"/>
  <c r="AT151"/>
  <c r="AS151"/>
  <c r="AJ151"/>
  <c r="AI151"/>
  <c r="Z151"/>
  <c r="Y151"/>
  <c r="J151"/>
  <c r="I151"/>
  <c r="B151"/>
  <c r="CF150"/>
  <c r="CE150"/>
  <c r="BW150"/>
  <c r="BV150"/>
  <c r="JT149"/>
  <c r="JG149"/>
  <c r="JF149"/>
  <c r="IW149"/>
  <c r="IV149"/>
  <c r="IM149"/>
  <c r="IL149"/>
  <c r="IC149"/>
  <c r="IB149"/>
  <c r="HS149"/>
  <c r="HR149"/>
  <c r="HI149"/>
  <c r="HH149"/>
  <c r="GY149"/>
  <c r="GX149"/>
  <c r="GO149"/>
  <c r="GN149"/>
  <c r="GE149"/>
  <c r="GD149"/>
  <c r="FU149"/>
  <c r="FT149"/>
  <c r="FA149"/>
  <c r="EZ149"/>
  <c r="EQ149"/>
  <c r="EP149"/>
  <c r="ED149"/>
  <c r="EC149"/>
  <c r="DT149"/>
  <c r="DS149"/>
  <c r="DJ149"/>
  <c r="DI149"/>
  <c r="CZ149"/>
  <c r="CY149"/>
  <c r="CP149"/>
  <c r="CO149"/>
  <c r="CF149"/>
  <c r="CE149"/>
  <c r="CA149"/>
  <c r="BW149"/>
  <c r="BV149"/>
  <c r="B149" s="1"/>
  <c r="BD149"/>
  <c r="BC149"/>
  <c r="AT149"/>
  <c r="AS149"/>
  <c r="AJ149"/>
  <c r="AI149"/>
  <c r="Z149"/>
  <c r="Y149"/>
  <c r="J149"/>
  <c r="I149"/>
  <c r="JT148"/>
  <c r="JG148"/>
  <c r="JF148"/>
  <c r="IW148"/>
  <c r="IV148"/>
  <c r="IM148"/>
  <c r="IL148"/>
  <c r="IC148"/>
  <c r="IB148"/>
  <c r="HS148"/>
  <c r="HR148"/>
  <c r="HI148"/>
  <c r="HH148"/>
  <c r="GY148"/>
  <c r="GX148"/>
  <c r="GO148"/>
  <c r="GN148"/>
  <c r="GE148"/>
  <c r="GD148"/>
  <c r="FU148"/>
  <c r="FT148"/>
  <c r="FA148"/>
  <c r="EZ148"/>
  <c r="EU148"/>
  <c r="EQ148"/>
  <c r="EP148"/>
  <c r="ED148"/>
  <c r="EC148"/>
  <c r="DT148"/>
  <c r="DS148"/>
  <c r="DJ148"/>
  <c r="DI148"/>
  <c r="CZ148"/>
  <c r="CY148"/>
  <c r="CP148"/>
  <c r="CO148"/>
  <c r="CF148"/>
  <c r="CE148"/>
  <c r="CA148"/>
  <c r="BW148"/>
  <c r="BV148"/>
  <c r="BU148"/>
  <c r="BR148"/>
  <c r="BN148"/>
  <c r="BM148"/>
  <c r="BK148"/>
  <c r="BH148"/>
  <c r="BD148"/>
  <c r="AT148"/>
  <c r="AS148"/>
  <c r="AJ148"/>
  <c r="AI148"/>
  <c r="Z148"/>
  <c r="Y148"/>
  <c r="J148"/>
  <c r="I148"/>
  <c r="JT147"/>
  <c r="JG147"/>
  <c r="JF147"/>
  <c r="IW147"/>
  <c r="IV147"/>
  <c r="IM147"/>
  <c r="IL147"/>
  <c r="IC147"/>
  <c r="IB147"/>
  <c r="HS147"/>
  <c r="HR147"/>
  <c r="HI147"/>
  <c r="HH147"/>
  <c r="GY147"/>
  <c r="GX147"/>
  <c r="GO147"/>
  <c r="GN147"/>
  <c r="GE147"/>
  <c r="GD147"/>
  <c r="FU147"/>
  <c r="FT147"/>
  <c r="FA147"/>
  <c r="EZ147"/>
  <c r="EQ147"/>
  <c r="EP147"/>
  <c r="ED147"/>
  <c r="EC147"/>
  <c r="DT147"/>
  <c r="DS147"/>
  <c r="DJ147"/>
  <c r="DI147"/>
  <c r="CZ147"/>
  <c r="CY147"/>
  <c r="CP147"/>
  <c r="CO147"/>
  <c r="CF147"/>
  <c r="CE147"/>
  <c r="CA147"/>
  <c r="BW147"/>
  <c r="BV147"/>
  <c r="BD147"/>
  <c r="BC147"/>
  <c r="AT147"/>
  <c r="AS147"/>
  <c r="AJ147"/>
  <c r="AI147"/>
  <c r="Z147"/>
  <c r="Y147"/>
  <c r="J147"/>
  <c r="I147"/>
  <c r="JT146"/>
  <c r="CF146"/>
  <c r="CE146"/>
  <c r="BW146"/>
  <c r="BV146"/>
  <c r="B146" s="1"/>
  <c r="JT145"/>
  <c r="JG145"/>
  <c r="JF145"/>
  <c r="IW145"/>
  <c r="IV145"/>
  <c r="IM145"/>
  <c r="IL145"/>
  <c r="IC145"/>
  <c r="IB145"/>
  <c r="HS145"/>
  <c r="HR145"/>
  <c r="HI145"/>
  <c r="HH145"/>
  <c r="GY145"/>
  <c r="GX145"/>
  <c r="GO145"/>
  <c r="GN145"/>
  <c r="GE145"/>
  <c r="GD145"/>
  <c r="FU145"/>
  <c r="FT145"/>
  <c r="FA145"/>
  <c r="EZ145"/>
  <c r="EQ145"/>
  <c r="EP145"/>
  <c r="ED145"/>
  <c r="EC145"/>
  <c r="DT145"/>
  <c r="DS145"/>
  <c r="DJ145"/>
  <c r="DI145"/>
  <c r="CZ145"/>
  <c r="CY145"/>
  <c r="CP145"/>
  <c r="CP142" s="1"/>
  <c r="CO145"/>
  <c r="CF145"/>
  <c r="CE145"/>
  <c r="CA145"/>
  <c r="BW145"/>
  <c r="BV145"/>
  <c r="BD145"/>
  <c r="BC145"/>
  <c r="AT145"/>
  <c r="AS145"/>
  <c r="AJ145"/>
  <c r="AI145"/>
  <c r="Z145"/>
  <c r="Y145"/>
  <c r="J145"/>
  <c r="I145"/>
  <c r="JT144"/>
  <c r="JG144"/>
  <c r="JF144"/>
  <c r="IW144"/>
  <c r="IV144"/>
  <c r="IM144"/>
  <c r="IL144"/>
  <c r="IC144"/>
  <c r="IB144"/>
  <c r="HS144"/>
  <c r="HR144"/>
  <c r="HI144"/>
  <c r="HI142" s="1"/>
  <c r="HH144"/>
  <c r="GY144"/>
  <c r="GX144"/>
  <c r="GO144"/>
  <c r="GN144"/>
  <c r="GE144"/>
  <c r="GD144"/>
  <c r="FU144"/>
  <c r="FT144"/>
  <c r="FA144"/>
  <c r="EZ144"/>
  <c r="EU144"/>
  <c r="EQ144"/>
  <c r="EP144"/>
  <c r="ED144"/>
  <c r="EC144"/>
  <c r="DT144"/>
  <c r="DS144"/>
  <c r="DJ144"/>
  <c r="DI144"/>
  <c r="CZ144"/>
  <c r="CY144"/>
  <c r="CP144"/>
  <c r="CO144"/>
  <c r="CF144"/>
  <c r="CE144"/>
  <c r="CA144"/>
  <c r="BW144"/>
  <c r="BV144"/>
  <c r="BV142" s="1"/>
  <c r="BU144"/>
  <c r="BR144"/>
  <c r="BN144"/>
  <c r="BM144"/>
  <c r="BD144"/>
  <c r="BC144"/>
  <c r="AT144"/>
  <c r="AS144"/>
  <c r="AJ144"/>
  <c r="AI144"/>
  <c r="Z144"/>
  <c r="Y144"/>
  <c r="J144"/>
  <c r="I144"/>
  <c r="JT143"/>
  <c r="JG143"/>
  <c r="JF143"/>
  <c r="IW143"/>
  <c r="IV143"/>
  <c r="IM143"/>
  <c r="IL143"/>
  <c r="IC143"/>
  <c r="IB143"/>
  <c r="HS143"/>
  <c r="HR143"/>
  <c r="HI143"/>
  <c r="HH143"/>
  <c r="HH142" s="1"/>
  <c r="GY143"/>
  <c r="GX143"/>
  <c r="GO143"/>
  <c r="GN143"/>
  <c r="GE143"/>
  <c r="GD143"/>
  <c r="FU143"/>
  <c r="FT143"/>
  <c r="FA143"/>
  <c r="EZ143"/>
  <c r="EQ143"/>
  <c r="EP143"/>
  <c r="EP142" s="1"/>
  <c r="ED143"/>
  <c r="EC143"/>
  <c r="DT143"/>
  <c r="DS143"/>
  <c r="DJ143"/>
  <c r="DI143"/>
  <c r="CZ143"/>
  <c r="CY143"/>
  <c r="CP143"/>
  <c r="CO143"/>
  <c r="CF143"/>
  <c r="CE143"/>
  <c r="BW143"/>
  <c r="BV143"/>
  <c r="BD143"/>
  <c r="BC143"/>
  <c r="AT143"/>
  <c r="AS143"/>
  <c r="AJ143"/>
  <c r="AI143"/>
  <c r="Z143"/>
  <c r="Z142" s="1"/>
  <c r="Y143"/>
  <c r="J143"/>
  <c r="I143"/>
  <c r="KQ142"/>
  <c r="KP142"/>
  <c r="KN142"/>
  <c r="KM142"/>
  <c r="KK142"/>
  <c r="KJ142"/>
  <c r="KH142"/>
  <c r="KG142"/>
  <c r="KE142"/>
  <c r="KF142" s="1"/>
  <c r="KD142"/>
  <c r="KB142"/>
  <c r="KA142"/>
  <c r="JY142"/>
  <c r="JX142"/>
  <c r="JV142"/>
  <c r="JU142"/>
  <c r="JW142" s="1"/>
  <c r="JT142"/>
  <c r="JS142"/>
  <c r="JR142"/>
  <c r="JP142"/>
  <c r="JO142"/>
  <c r="JM142"/>
  <c r="JL142"/>
  <c r="JJ142"/>
  <c r="JI142"/>
  <c r="JE142"/>
  <c r="JC142"/>
  <c r="JB142"/>
  <c r="IZ142"/>
  <c r="IY142"/>
  <c r="IU142"/>
  <c r="IS142"/>
  <c r="IR142"/>
  <c r="IP142"/>
  <c r="IO142"/>
  <c r="IK142"/>
  <c r="II142"/>
  <c r="IH142"/>
  <c r="IF142"/>
  <c r="IE142"/>
  <c r="IA142"/>
  <c r="HY142"/>
  <c r="HX142"/>
  <c r="HV142"/>
  <c r="HU142"/>
  <c r="HQ142"/>
  <c r="HO142"/>
  <c r="HN142"/>
  <c r="HL142"/>
  <c r="HK142"/>
  <c r="HG142"/>
  <c r="HE142"/>
  <c r="HD142"/>
  <c r="HB142"/>
  <c r="HA142"/>
  <c r="GW142"/>
  <c r="GU142"/>
  <c r="GT142"/>
  <c r="GR142"/>
  <c r="GQ142"/>
  <c r="GM142"/>
  <c r="GK142"/>
  <c r="GJ142"/>
  <c r="GH142"/>
  <c r="GG142"/>
  <c r="GC142"/>
  <c r="GA142"/>
  <c r="FZ142"/>
  <c r="FX142"/>
  <c r="FW142"/>
  <c r="FT142"/>
  <c r="FS142"/>
  <c r="FQ142"/>
  <c r="FP142"/>
  <c r="FN142"/>
  <c r="FM142"/>
  <c r="FK142"/>
  <c r="FJ142"/>
  <c r="FG142"/>
  <c r="FF142"/>
  <c r="FD142"/>
  <c r="FC142"/>
  <c r="EY142"/>
  <c r="EW142"/>
  <c r="EV142"/>
  <c r="ET142"/>
  <c r="ES142"/>
  <c r="EO142"/>
  <c r="EM142"/>
  <c r="EL142"/>
  <c r="EJ142"/>
  <c r="EI142"/>
  <c r="EG142"/>
  <c r="EF142"/>
  <c r="EB142"/>
  <c r="DZ142"/>
  <c r="DY142"/>
  <c r="DW142"/>
  <c r="DV142"/>
  <c r="DR142"/>
  <c r="DP142"/>
  <c r="DO142"/>
  <c r="DM142"/>
  <c r="DL142"/>
  <c r="DH142"/>
  <c r="CX142"/>
  <c r="CV142"/>
  <c r="CU142"/>
  <c r="CS142"/>
  <c r="CR142"/>
  <c r="CN142"/>
  <c r="CL142"/>
  <c r="CK142"/>
  <c r="CI142"/>
  <c r="CJ142" s="1"/>
  <c r="CH142"/>
  <c r="CC142"/>
  <c r="CB142"/>
  <c r="BZ142"/>
  <c r="CA142" s="1"/>
  <c r="BY142"/>
  <c r="BT142"/>
  <c r="BU142" s="1"/>
  <c r="BS142"/>
  <c r="BQ142"/>
  <c r="BP142"/>
  <c r="BR142" s="1"/>
  <c r="BM142"/>
  <c r="BL142"/>
  <c r="BJ142"/>
  <c r="BI142"/>
  <c r="BG142"/>
  <c r="BF142"/>
  <c r="BB142"/>
  <c r="AZ142"/>
  <c r="AY142"/>
  <c r="AW142"/>
  <c r="AV142"/>
  <c r="AR142"/>
  <c r="AP142"/>
  <c r="AO142"/>
  <c r="AM142"/>
  <c r="AL142"/>
  <c r="AH142"/>
  <c r="AF142"/>
  <c r="AE142"/>
  <c r="AC142"/>
  <c r="AB142"/>
  <c r="X142"/>
  <c r="V142"/>
  <c r="U142"/>
  <c r="S142"/>
  <c r="R142"/>
  <c r="P142"/>
  <c r="O142"/>
  <c r="M142"/>
  <c r="L142"/>
  <c r="H142"/>
  <c r="F142"/>
  <c r="E142"/>
  <c r="JG141"/>
  <c r="JF141"/>
  <c r="JD141"/>
  <c r="JA141"/>
  <c r="IW141"/>
  <c r="IV141"/>
  <c r="IT141"/>
  <c r="IQ141"/>
  <c r="IM141"/>
  <c r="IL141"/>
  <c r="IC141"/>
  <c r="IB141"/>
  <c r="HS141"/>
  <c r="HR141"/>
  <c r="HP141"/>
  <c r="HM141"/>
  <c r="HI141"/>
  <c r="HJ141" s="1"/>
  <c r="HH141"/>
  <c r="GY141"/>
  <c r="GX141"/>
  <c r="GV141"/>
  <c r="GS141"/>
  <c r="GP141"/>
  <c r="GO141"/>
  <c r="GN141"/>
  <c r="GE141"/>
  <c r="GD141"/>
  <c r="FU141"/>
  <c r="FT141"/>
  <c r="FR141"/>
  <c r="FO141"/>
  <c r="FK141"/>
  <c r="FJ141"/>
  <c r="FH141"/>
  <c r="FA141"/>
  <c r="EZ141"/>
  <c r="EQ141"/>
  <c r="EP141"/>
  <c r="ED141"/>
  <c r="EC141"/>
  <c r="DT141"/>
  <c r="DS141"/>
  <c r="DJ141"/>
  <c r="DI141"/>
  <c r="CZ141"/>
  <c r="CY141"/>
  <c r="CP141"/>
  <c r="CO141"/>
  <c r="CM141"/>
  <c r="CJ141"/>
  <c r="CF141"/>
  <c r="CE141"/>
  <c r="BW141"/>
  <c r="BV141"/>
  <c r="BK141"/>
  <c r="BH141"/>
  <c r="BD141"/>
  <c r="BC141"/>
  <c r="BE141" s="1"/>
  <c r="BA141"/>
  <c r="AX141"/>
  <c r="AT141"/>
  <c r="AS141"/>
  <c r="AJ141"/>
  <c r="AI141"/>
  <c r="AG141"/>
  <c r="AD141"/>
  <c r="Z141"/>
  <c r="Y141"/>
  <c r="W141"/>
  <c r="T141"/>
  <c r="Q141"/>
  <c r="N141"/>
  <c r="J141"/>
  <c r="I141"/>
  <c r="G141"/>
  <c r="V142" i="3"/>
  <c r="C142" s="1"/>
  <c r="D142" s="1"/>
  <c r="U142"/>
  <c r="P142"/>
  <c r="B142"/>
  <c r="V141"/>
  <c r="U141"/>
  <c r="P141"/>
  <c r="C141"/>
  <c r="B141"/>
  <c r="V140"/>
  <c r="C140" s="1"/>
  <c r="U140"/>
  <c r="P140"/>
  <c r="B140"/>
  <c r="V139"/>
  <c r="U139"/>
  <c r="P139"/>
  <c r="C139"/>
  <c r="B139"/>
  <c r="V138"/>
  <c r="C138" s="1"/>
  <c r="U138"/>
  <c r="P138"/>
  <c r="B138"/>
  <c r="V137"/>
  <c r="U137"/>
  <c r="P137"/>
  <c r="C137"/>
  <c r="B137"/>
  <c r="V136"/>
  <c r="C136" s="1"/>
  <c r="U136"/>
  <c r="P136"/>
  <c r="B136"/>
  <c r="V135"/>
  <c r="U135"/>
  <c r="P135"/>
  <c r="C135"/>
  <c r="D135" s="1"/>
  <c r="B135"/>
  <c r="CY134"/>
  <c r="CX134"/>
  <c r="CV134"/>
  <c r="CU134"/>
  <c r="CS134"/>
  <c r="CR134"/>
  <c r="CP134"/>
  <c r="CO134"/>
  <c r="CM134"/>
  <c r="CL134"/>
  <c r="CJ134"/>
  <c r="CI134"/>
  <c r="CG134"/>
  <c r="CF134"/>
  <c r="CD134"/>
  <c r="CC134"/>
  <c r="CA134"/>
  <c r="BZ134"/>
  <c r="BX134"/>
  <c r="BW134"/>
  <c r="BU134"/>
  <c r="BT134"/>
  <c r="BR134"/>
  <c r="BQ134"/>
  <c r="BO134"/>
  <c r="BN134"/>
  <c r="BL134"/>
  <c r="BK134"/>
  <c r="BI134"/>
  <c r="BH134"/>
  <c r="BF134"/>
  <c r="BE134"/>
  <c r="BC134"/>
  <c r="BB134"/>
  <c r="AZ134"/>
  <c r="AY134"/>
  <c r="AW134"/>
  <c r="AV134"/>
  <c r="AT134"/>
  <c r="AS134"/>
  <c r="AQ134"/>
  <c r="AP134"/>
  <c r="AN134"/>
  <c r="AM134"/>
  <c r="AK134"/>
  <c r="AJ134"/>
  <c r="AH134"/>
  <c r="AG134"/>
  <c r="AE134"/>
  <c r="AD134"/>
  <c r="AB134"/>
  <c r="AA134"/>
  <c r="Y134"/>
  <c r="X134"/>
  <c r="T134"/>
  <c r="R134"/>
  <c r="Q134"/>
  <c r="O134"/>
  <c r="N134"/>
  <c r="K134"/>
  <c r="I134"/>
  <c r="H134"/>
  <c r="F134"/>
  <c r="E134"/>
  <c r="CN133"/>
  <c r="CH133"/>
  <c r="CE133"/>
  <c r="BY133"/>
  <c r="BS133"/>
  <c r="BP133"/>
  <c r="BM133"/>
  <c r="BJ133"/>
  <c r="BD133"/>
  <c r="BA133"/>
  <c r="AX133"/>
  <c r="AU133"/>
  <c r="AR133"/>
  <c r="AO133"/>
  <c r="AL133"/>
  <c r="AI133"/>
  <c r="AF133"/>
  <c r="V133"/>
  <c r="C133" s="1"/>
  <c r="U133"/>
  <c r="S133"/>
  <c r="L133"/>
  <c r="M133" s="1"/>
  <c r="J133"/>
  <c r="G133"/>
  <c r="B133"/>
  <c r="C114" i="4"/>
  <c r="B114"/>
  <c r="C113"/>
  <c r="B113"/>
  <c r="D113" s="1"/>
  <c r="J112"/>
  <c r="G112"/>
  <c r="C112"/>
  <c r="B112"/>
  <c r="J111"/>
  <c r="G111"/>
  <c r="C111"/>
  <c r="B111"/>
  <c r="J110"/>
  <c r="G110"/>
  <c r="C110"/>
  <c r="B110"/>
  <c r="D109"/>
  <c r="C109"/>
  <c r="B109"/>
  <c r="C108"/>
  <c r="B108"/>
  <c r="J107"/>
  <c r="G107"/>
  <c r="C107"/>
  <c r="B107"/>
  <c r="U106"/>
  <c r="T106"/>
  <c r="R106"/>
  <c r="Q106"/>
  <c r="O106"/>
  <c r="N106"/>
  <c r="L106"/>
  <c r="K106"/>
  <c r="I106"/>
  <c r="H106"/>
  <c r="F106"/>
  <c r="E106"/>
  <c r="C105"/>
  <c r="B105"/>
  <c r="D110" l="1"/>
  <c r="C106"/>
  <c r="D107"/>
  <c r="D108"/>
  <c r="D114"/>
  <c r="G106"/>
  <c r="B106"/>
  <c r="D106" s="1"/>
  <c r="D111"/>
  <c r="D112"/>
  <c r="J106"/>
  <c r="D133" i="3"/>
  <c r="D140"/>
  <c r="B134"/>
  <c r="D138"/>
  <c r="IX141" i="2"/>
  <c r="DQ142"/>
  <c r="KI142"/>
  <c r="B148"/>
  <c r="IV142"/>
  <c r="C151"/>
  <c r="D151" s="1"/>
  <c r="Y142"/>
  <c r="AS142"/>
  <c r="B143"/>
  <c r="CO142"/>
  <c r="DI142"/>
  <c r="EC142"/>
  <c r="EZ142"/>
  <c r="GD142"/>
  <c r="GX142"/>
  <c r="HR142"/>
  <c r="IL142"/>
  <c r="JF142"/>
  <c r="AJ142"/>
  <c r="CE142"/>
  <c r="DS142"/>
  <c r="FA142"/>
  <c r="GE142"/>
  <c r="HS142"/>
  <c r="JG142"/>
  <c r="B145"/>
  <c r="DT142"/>
  <c r="FU142"/>
  <c r="IW142"/>
  <c r="B147"/>
  <c r="BN142"/>
  <c r="BO142" s="1"/>
  <c r="KC142"/>
  <c r="AI142"/>
  <c r="C146"/>
  <c r="D146" s="1"/>
  <c r="B150"/>
  <c r="IN141"/>
  <c r="BO144"/>
  <c r="BX144"/>
  <c r="AT142"/>
  <c r="C148"/>
  <c r="D148" s="1"/>
  <c r="BO148"/>
  <c r="BX148"/>
  <c r="BX151"/>
  <c r="AA141"/>
  <c r="CG141"/>
  <c r="AG142"/>
  <c r="BK142"/>
  <c r="CM142"/>
  <c r="J142"/>
  <c r="BD142"/>
  <c r="CF142"/>
  <c r="CZ142"/>
  <c r="EQ142"/>
  <c r="GO142"/>
  <c r="IC142"/>
  <c r="C150"/>
  <c r="K141"/>
  <c r="C141"/>
  <c r="C46" i="1" s="1"/>
  <c r="JZ142" i="2"/>
  <c r="I142"/>
  <c r="DN142"/>
  <c r="KL142"/>
  <c r="C143"/>
  <c r="B144"/>
  <c r="BW142"/>
  <c r="BX142" s="1"/>
  <c r="GY142"/>
  <c r="IM142"/>
  <c r="BH142"/>
  <c r="C144"/>
  <c r="ED142"/>
  <c r="C147"/>
  <c r="C149"/>
  <c r="D149" s="1"/>
  <c r="ER141"/>
  <c r="CG142"/>
  <c r="DJ142"/>
  <c r="B141"/>
  <c r="B46" i="1" s="1"/>
  <c r="EU142" i="2"/>
  <c r="BC142"/>
  <c r="BE142" s="1"/>
  <c r="CY142"/>
  <c r="GN142"/>
  <c r="IB142"/>
  <c r="C145"/>
  <c r="D145" s="1"/>
  <c r="S48" i="1"/>
  <c r="D136" i="3"/>
  <c r="C134"/>
  <c r="D134" s="1"/>
  <c r="U134"/>
  <c r="V134"/>
  <c r="D137"/>
  <c r="D139"/>
  <c r="D141"/>
  <c r="P134"/>
  <c r="G46" i="1"/>
  <c r="M48"/>
  <c r="D143" i="2"/>
  <c r="B142" l="1"/>
  <c r="B47" i="1" s="1"/>
  <c r="D150" i="2"/>
  <c r="DK142"/>
  <c r="D147"/>
  <c r="C142"/>
  <c r="D141"/>
  <c r="D144"/>
  <c r="D46" i="1"/>
  <c r="F32"/>
  <c r="E32"/>
  <c r="S31"/>
  <c r="M31"/>
  <c r="J31"/>
  <c r="F31"/>
  <c r="E31"/>
  <c r="KL99" i="2"/>
  <c r="KI99"/>
  <c r="KF99"/>
  <c r="KC99"/>
  <c r="JZ99"/>
  <c r="JW99"/>
  <c r="IW99"/>
  <c r="IV99"/>
  <c r="IM99"/>
  <c r="IL99"/>
  <c r="IC99"/>
  <c r="IB99"/>
  <c r="HS99"/>
  <c r="HR99"/>
  <c r="HI99"/>
  <c r="HH99"/>
  <c r="GY99"/>
  <c r="GX99"/>
  <c r="GO99"/>
  <c r="GN99"/>
  <c r="GE99"/>
  <c r="GD99"/>
  <c r="FU99"/>
  <c r="FT99"/>
  <c r="FA99"/>
  <c r="EZ99"/>
  <c r="EU99"/>
  <c r="EQ99"/>
  <c r="EP99"/>
  <c r="DQ99"/>
  <c r="DN99"/>
  <c r="DJ99"/>
  <c r="DK99" s="1"/>
  <c r="DI99"/>
  <c r="CZ99"/>
  <c r="CY99"/>
  <c r="CF99"/>
  <c r="CE99"/>
  <c r="CA99"/>
  <c r="BW99"/>
  <c r="BV99"/>
  <c r="B99" s="1"/>
  <c r="BK99"/>
  <c r="BH99"/>
  <c r="BD99"/>
  <c r="BC99"/>
  <c r="KL98"/>
  <c r="KI98"/>
  <c r="KF98"/>
  <c r="KC98"/>
  <c r="JZ98"/>
  <c r="JW98"/>
  <c r="IW98"/>
  <c r="IV98"/>
  <c r="IM98"/>
  <c r="IL98"/>
  <c r="IC98"/>
  <c r="IB98"/>
  <c r="HS98"/>
  <c r="HR98"/>
  <c r="HI98"/>
  <c r="HH98"/>
  <c r="GY98"/>
  <c r="GX98"/>
  <c r="GO98"/>
  <c r="GN98"/>
  <c r="GE98"/>
  <c r="GD98"/>
  <c r="FU98"/>
  <c r="FT98"/>
  <c r="FA98"/>
  <c r="EZ98"/>
  <c r="EQ98"/>
  <c r="EP98"/>
  <c r="DJ98"/>
  <c r="DI98"/>
  <c r="CZ98"/>
  <c r="CY98"/>
  <c r="CF98"/>
  <c r="CE98"/>
  <c r="BW98"/>
  <c r="BV98"/>
  <c r="B98" s="1"/>
  <c r="BD98"/>
  <c r="BC98"/>
  <c r="KL97"/>
  <c r="KI97"/>
  <c r="KF97"/>
  <c r="KC97"/>
  <c r="JZ97"/>
  <c r="JW97"/>
  <c r="IW97"/>
  <c r="IV97"/>
  <c r="IM97"/>
  <c r="IL97"/>
  <c r="IC97"/>
  <c r="IB97"/>
  <c r="HS97"/>
  <c r="HR97"/>
  <c r="HI97"/>
  <c r="HH97"/>
  <c r="GY97"/>
  <c r="GX97"/>
  <c r="GO97"/>
  <c r="GN97"/>
  <c r="GE97"/>
  <c r="GD97"/>
  <c r="FU97"/>
  <c r="FT97"/>
  <c r="FA97"/>
  <c r="EZ97"/>
  <c r="EU97"/>
  <c r="EQ97"/>
  <c r="EP97"/>
  <c r="DQ97"/>
  <c r="DN97"/>
  <c r="DJ97"/>
  <c r="DI97"/>
  <c r="CZ97"/>
  <c r="CY97"/>
  <c r="CF97"/>
  <c r="CE97"/>
  <c r="CA97"/>
  <c r="BW97"/>
  <c r="BV97"/>
  <c r="BU97"/>
  <c r="BR97"/>
  <c r="BN97"/>
  <c r="BM97"/>
  <c r="BD97"/>
  <c r="BC97"/>
  <c r="KL96"/>
  <c r="KI96"/>
  <c r="KF96"/>
  <c r="KC96"/>
  <c r="JZ96"/>
  <c r="JW96"/>
  <c r="IW96"/>
  <c r="IV96"/>
  <c r="IM96"/>
  <c r="IL96"/>
  <c r="IC96"/>
  <c r="IB96"/>
  <c r="HS96"/>
  <c r="HR96"/>
  <c r="HI96"/>
  <c r="HH96"/>
  <c r="GY96"/>
  <c r="GX96"/>
  <c r="GO96"/>
  <c r="GN96"/>
  <c r="GE96"/>
  <c r="GD96"/>
  <c r="FU96"/>
  <c r="FT96"/>
  <c r="FA96"/>
  <c r="EZ96"/>
  <c r="EU96"/>
  <c r="EQ96"/>
  <c r="EP96"/>
  <c r="DJ96"/>
  <c r="DI96"/>
  <c r="CZ96"/>
  <c r="CY96"/>
  <c r="CF96"/>
  <c r="CE96"/>
  <c r="BW96"/>
  <c r="BX96" s="1"/>
  <c r="BV96"/>
  <c r="BU96"/>
  <c r="BR96"/>
  <c r="BN96"/>
  <c r="BM96"/>
  <c r="BD96"/>
  <c r="BC96"/>
  <c r="KL95"/>
  <c r="KI95"/>
  <c r="KF95"/>
  <c r="KC95"/>
  <c r="JZ95"/>
  <c r="JW95"/>
  <c r="JT95"/>
  <c r="IW95"/>
  <c r="IV95"/>
  <c r="IM95"/>
  <c r="IL95"/>
  <c r="IC95"/>
  <c r="IB95"/>
  <c r="HS95"/>
  <c r="HR95"/>
  <c r="HI95"/>
  <c r="HH95"/>
  <c r="GY95"/>
  <c r="GX95"/>
  <c r="GO95"/>
  <c r="GN95"/>
  <c r="GE95"/>
  <c r="GD95"/>
  <c r="FU95"/>
  <c r="FT95"/>
  <c r="FA95"/>
  <c r="EZ95"/>
  <c r="EQ95"/>
  <c r="EP95"/>
  <c r="DQ95"/>
  <c r="DN95"/>
  <c r="DJ95"/>
  <c r="DI95"/>
  <c r="CZ95"/>
  <c r="CY95"/>
  <c r="CF95"/>
  <c r="CE95"/>
  <c r="CA95"/>
  <c r="BW95"/>
  <c r="BV95"/>
  <c r="BU95"/>
  <c r="BR95"/>
  <c r="BN95"/>
  <c r="BM95"/>
  <c r="BK95"/>
  <c r="BI95"/>
  <c r="BF95"/>
  <c r="BD95"/>
  <c r="IW94"/>
  <c r="IV94"/>
  <c r="IM94"/>
  <c r="IL94"/>
  <c r="IC94"/>
  <c r="IB94"/>
  <c r="HS94"/>
  <c r="HR94"/>
  <c r="HI94"/>
  <c r="HH94"/>
  <c r="GY94"/>
  <c r="GX94"/>
  <c r="GO94"/>
  <c r="GN94"/>
  <c r="GE94"/>
  <c r="GD94"/>
  <c r="FU94"/>
  <c r="FT94"/>
  <c r="FA94"/>
  <c r="EZ94"/>
  <c r="EQ94"/>
  <c r="EP94"/>
  <c r="DJ94"/>
  <c r="DI94"/>
  <c r="CZ94"/>
  <c r="CY94"/>
  <c r="CF94"/>
  <c r="CE94"/>
  <c r="CA94"/>
  <c r="BW94"/>
  <c r="BV94"/>
  <c r="BU94"/>
  <c r="BR94"/>
  <c r="BN94"/>
  <c r="BM94"/>
  <c r="BD94"/>
  <c r="BC94"/>
  <c r="JT93"/>
  <c r="IW93"/>
  <c r="IV93"/>
  <c r="IM93"/>
  <c r="IL93"/>
  <c r="IC93"/>
  <c r="IB93"/>
  <c r="HS93"/>
  <c r="HR93"/>
  <c r="HI93"/>
  <c r="HH93"/>
  <c r="GY93"/>
  <c r="GX93"/>
  <c r="GO93"/>
  <c r="GN93"/>
  <c r="GE93"/>
  <c r="GD93"/>
  <c r="FU93"/>
  <c r="FT93"/>
  <c r="FA93"/>
  <c r="EZ93"/>
  <c r="EQ93"/>
  <c r="EP93"/>
  <c r="DJ93"/>
  <c r="DI93"/>
  <c r="CZ93"/>
  <c r="CY93"/>
  <c r="CF93"/>
  <c r="CE93"/>
  <c r="BW93"/>
  <c r="BV93"/>
  <c r="BU93"/>
  <c r="BR93"/>
  <c r="BN93"/>
  <c r="BM93"/>
  <c r="BD93"/>
  <c r="C93" s="1"/>
  <c r="BC93"/>
  <c r="KL92"/>
  <c r="KI92"/>
  <c r="KF92"/>
  <c r="KC92"/>
  <c r="JZ92"/>
  <c r="JW92"/>
  <c r="IW92"/>
  <c r="IV92"/>
  <c r="IM92"/>
  <c r="IL92"/>
  <c r="IC92"/>
  <c r="IB92"/>
  <c r="HS92"/>
  <c r="HR92"/>
  <c r="HI92"/>
  <c r="HH92"/>
  <c r="GY92"/>
  <c r="GX92"/>
  <c r="GO92"/>
  <c r="GN92"/>
  <c r="GE92"/>
  <c r="GD92"/>
  <c r="FU92"/>
  <c r="FT92"/>
  <c r="FA92"/>
  <c r="EZ92"/>
  <c r="EQ92"/>
  <c r="EP92"/>
  <c r="DJ92"/>
  <c r="DI92"/>
  <c r="CZ92"/>
  <c r="CY92"/>
  <c r="CF92"/>
  <c r="CE92"/>
  <c r="B92" s="1"/>
  <c r="CA92"/>
  <c r="BW92"/>
  <c r="BV92"/>
  <c r="BU92"/>
  <c r="BR92"/>
  <c r="BN92"/>
  <c r="BM92"/>
  <c r="BD92"/>
  <c r="BC92"/>
  <c r="KL91"/>
  <c r="KI91"/>
  <c r="KF91"/>
  <c r="KC91"/>
  <c r="JZ91"/>
  <c r="JW91"/>
  <c r="IW91"/>
  <c r="IV91"/>
  <c r="IM91"/>
  <c r="IL91"/>
  <c r="IC91"/>
  <c r="IB91"/>
  <c r="HS91"/>
  <c r="HR91"/>
  <c r="HI91"/>
  <c r="HH91"/>
  <c r="GY91"/>
  <c r="GX91"/>
  <c r="GO91"/>
  <c r="GN91"/>
  <c r="GE91"/>
  <c r="GD91"/>
  <c r="FU91"/>
  <c r="FT91"/>
  <c r="FA91"/>
  <c r="EZ91"/>
  <c r="EU91"/>
  <c r="EQ91"/>
  <c r="EP91"/>
  <c r="DJ91"/>
  <c r="DI91"/>
  <c r="CZ91"/>
  <c r="CY91"/>
  <c r="CF91"/>
  <c r="CE91"/>
  <c r="B91" s="1"/>
  <c r="CA91"/>
  <c r="BW91"/>
  <c r="BV91"/>
  <c r="BU91"/>
  <c r="BR91"/>
  <c r="BN91"/>
  <c r="BM91"/>
  <c r="BO91" s="1"/>
  <c r="BD91"/>
  <c r="BC91"/>
  <c r="KL90"/>
  <c r="KI90"/>
  <c r="KF90"/>
  <c r="KC90"/>
  <c r="JZ90"/>
  <c r="JW90"/>
  <c r="IW90"/>
  <c r="IV90"/>
  <c r="IM90"/>
  <c r="IL90"/>
  <c r="IC90"/>
  <c r="IB90"/>
  <c r="HS90"/>
  <c r="HR90"/>
  <c r="HI90"/>
  <c r="HH90"/>
  <c r="GY90"/>
  <c r="GX90"/>
  <c r="GO90"/>
  <c r="GN90"/>
  <c r="GE90"/>
  <c r="GD90"/>
  <c r="FU90"/>
  <c r="FT90"/>
  <c r="FA90"/>
  <c r="EZ90"/>
  <c r="EQ90"/>
  <c r="EP90"/>
  <c r="DQ90"/>
  <c r="DN90"/>
  <c r="DJ90"/>
  <c r="DI90"/>
  <c r="CZ90"/>
  <c r="CY90"/>
  <c r="CF90"/>
  <c r="CE90"/>
  <c r="BW90"/>
  <c r="BV90"/>
  <c r="BU90"/>
  <c r="BR90"/>
  <c r="BN90"/>
  <c r="BM90"/>
  <c r="BO90" s="1"/>
  <c r="BD90"/>
  <c r="BC90"/>
  <c r="KL89"/>
  <c r="KI89"/>
  <c r="KF89"/>
  <c r="KC89"/>
  <c r="JZ89"/>
  <c r="JW89"/>
  <c r="JT89"/>
  <c r="IW89"/>
  <c r="IV89"/>
  <c r="IM89"/>
  <c r="IL89"/>
  <c r="IC89"/>
  <c r="IB89"/>
  <c r="HS89"/>
  <c r="HR89"/>
  <c r="HI89"/>
  <c r="HH89"/>
  <c r="GY89"/>
  <c r="GX89"/>
  <c r="GO89"/>
  <c r="GN89"/>
  <c r="GE89"/>
  <c r="GD89"/>
  <c r="FU89"/>
  <c r="FT89"/>
  <c r="FA89"/>
  <c r="EZ89"/>
  <c r="EQ89"/>
  <c r="EP89"/>
  <c r="DQ89"/>
  <c r="DN89"/>
  <c r="DJ89"/>
  <c r="DI89"/>
  <c r="CZ89"/>
  <c r="CY89"/>
  <c r="CF89"/>
  <c r="CE89"/>
  <c r="BW89"/>
  <c r="BV89"/>
  <c r="BU89"/>
  <c r="BR89"/>
  <c r="BN89"/>
  <c r="BM89"/>
  <c r="BD89"/>
  <c r="BC89"/>
  <c r="KL88"/>
  <c r="KI88"/>
  <c r="KF88"/>
  <c r="KC88"/>
  <c r="JZ88"/>
  <c r="JW88"/>
  <c r="IW88"/>
  <c r="IV88"/>
  <c r="IM88"/>
  <c r="IL88"/>
  <c r="IC88"/>
  <c r="IB88"/>
  <c r="HS88"/>
  <c r="HR88"/>
  <c r="HI88"/>
  <c r="HH88"/>
  <c r="GY88"/>
  <c r="GX88"/>
  <c r="GO88"/>
  <c r="GN88"/>
  <c r="GE88"/>
  <c r="GD88"/>
  <c r="FU88"/>
  <c r="FT88"/>
  <c r="FA88"/>
  <c r="EZ88"/>
  <c r="EQ88"/>
  <c r="EP88"/>
  <c r="DJ88"/>
  <c r="DI88"/>
  <c r="CZ88"/>
  <c r="CY88"/>
  <c r="CF88"/>
  <c r="CE88"/>
  <c r="BW88"/>
  <c r="BV88"/>
  <c r="BU88"/>
  <c r="BR88"/>
  <c r="BN88"/>
  <c r="BM88"/>
  <c r="BD88"/>
  <c r="BC88"/>
  <c r="JT87"/>
  <c r="IW87"/>
  <c r="IV87"/>
  <c r="IM87"/>
  <c r="IL87"/>
  <c r="IL81" s="1"/>
  <c r="IC87"/>
  <c r="IB87"/>
  <c r="HS87"/>
  <c r="HR87"/>
  <c r="HI87"/>
  <c r="HH87"/>
  <c r="GY87"/>
  <c r="GX87"/>
  <c r="GO87"/>
  <c r="GN87"/>
  <c r="GE87"/>
  <c r="GD87"/>
  <c r="FU87"/>
  <c r="FT87"/>
  <c r="FA87"/>
  <c r="EZ87"/>
  <c r="EU87"/>
  <c r="EQ87"/>
  <c r="EP87"/>
  <c r="DQ87"/>
  <c r="DN87"/>
  <c r="DJ87"/>
  <c r="DK87" s="1"/>
  <c r="DI87"/>
  <c r="CZ87"/>
  <c r="CY87"/>
  <c r="CF87"/>
  <c r="CE87"/>
  <c r="BW87"/>
  <c r="BV87"/>
  <c r="B87" s="1"/>
  <c r="BU87"/>
  <c r="BR87"/>
  <c r="BN87"/>
  <c r="BM87"/>
  <c r="BD87"/>
  <c r="BC87"/>
  <c r="KL86"/>
  <c r="KI86"/>
  <c r="KF86"/>
  <c r="KC86"/>
  <c r="JZ86"/>
  <c r="JW86"/>
  <c r="IW86"/>
  <c r="IV86"/>
  <c r="IM86"/>
  <c r="IL86"/>
  <c r="IC86"/>
  <c r="IB86"/>
  <c r="HS86"/>
  <c r="HR86"/>
  <c r="HI86"/>
  <c r="HH86"/>
  <c r="GY86"/>
  <c r="GX86"/>
  <c r="GO86"/>
  <c r="GN86"/>
  <c r="GE86"/>
  <c r="GD86"/>
  <c r="FU86"/>
  <c r="FT86"/>
  <c r="FA86"/>
  <c r="EZ86"/>
  <c r="EQ86"/>
  <c r="EP86"/>
  <c r="DJ86"/>
  <c r="DI86"/>
  <c r="CZ86"/>
  <c r="CY86"/>
  <c r="CF86"/>
  <c r="CE86"/>
  <c r="CA86"/>
  <c r="BW86"/>
  <c r="BV86"/>
  <c r="BU86"/>
  <c r="BR86"/>
  <c r="BN86"/>
  <c r="BM86"/>
  <c r="BD86"/>
  <c r="BC86"/>
  <c r="KL85"/>
  <c r="KI85"/>
  <c r="KF85"/>
  <c r="KC85"/>
  <c r="JZ85"/>
  <c r="JW85"/>
  <c r="JT85"/>
  <c r="IW85"/>
  <c r="IV85"/>
  <c r="IM85"/>
  <c r="IL85"/>
  <c r="IC85"/>
  <c r="IB85"/>
  <c r="HS85"/>
  <c r="HR85"/>
  <c r="HI85"/>
  <c r="HH85"/>
  <c r="GY85"/>
  <c r="GX85"/>
  <c r="GO85"/>
  <c r="GN85"/>
  <c r="GE85"/>
  <c r="GD85"/>
  <c r="FU85"/>
  <c r="FT85"/>
  <c r="FA85"/>
  <c r="EZ85"/>
  <c r="EQ85"/>
  <c r="EP85"/>
  <c r="DJ85"/>
  <c r="DI85"/>
  <c r="CZ85"/>
  <c r="CY85"/>
  <c r="CF85"/>
  <c r="CE85"/>
  <c r="CA85"/>
  <c r="BW85"/>
  <c r="BV85"/>
  <c r="BU85"/>
  <c r="BR85"/>
  <c r="BN85"/>
  <c r="BM85"/>
  <c r="BI85"/>
  <c r="BK85" s="1"/>
  <c r="BF85"/>
  <c r="BH85" s="1"/>
  <c r="BD85"/>
  <c r="KL84"/>
  <c r="KI84"/>
  <c r="KF84"/>
  <c r="KC84"/>
  <c r="JZ84"/>
  <c r="JW84"/>
  <c r="IW84"/>
  <c r="IV84"/>
  <c r="IM84"/>
  <c r="IL84"/>
  <c r="IC84"/>
  <c r="IB84"/>
  <c r="HS84"/>
  <c r="HR84"/>
  <c r="HI84"/>
  <c r="HH84"/>
  <c r="GY84"/>
  <c r="GX84"/>
  <c r="GO84"/>
  <c r="GN84"/>
  <c r="GE84"/>
  <c r="GD84"/>
  <c r="FU84"/>
  <c r="FT84"/>
  <c r="FA84"/>
  <c r="EZ84"/>
  <c r="EQ84"/>
  <c r="EP84"/>
  <c r="DJ84"/>
  <c r="DI84"/>
  <c r="CZ84"/>
  <c r="CY84"/>
  <c r="CF84"/>
  <c r="CE84"/>
  <c r="CA84"/>
  <c r="BW84"/>
  <c r="BV84"/>
  <c r="BU84"/>
  <c r="BR84"/>
  <c r="BN84"/>
  <c r="BM84"/>
  <c r="BD84"/>
  <c r="BC84"/>
  <c r="KL83"/>
  <c r="KI83"/>
  <c r="KF83"/>
  <c r="KC83"/>
  <c r="JZ83"/>
  <c r="JW83"/>
  <c r="JT83"/>
  <c r="IW83"/>
  <c r="IV83"/>
  <c r="IM83"/>
  <c r="IL83"/>
  <c r="IC83"/>
  <c r="IB83"/>
  <c r="HS83"/>
  <c r="HR83"/>
  <c r="HI83"/>
  <c r="HI81" s="1"/>
  <c r="HH83"/>
  <c r="GY83"/>
  <c r="GX83"/>
  <c r="GO83"/>
  <c r="GN83"/>
  <c r="GE83"/>
  <c r="GD83"/>
  <c r="FU83"/>
  <c r="FU81" s="1"/>
  <c r="FT83"/>
  <c r="FA83"/>
  <c r="EZ83"/>
  <c r="EQ83"/>
  <c r="EQ81" s="1"/>
  <c r="EP83"/>
  <c r="DQ83"/>
  <c r="DN83"/>
  <c r="DJ83"/>
  <c r="DK83" s="1"/>
  <c r="DI83"/>
  <c r="CZ83"/>
  <c r="CY83"/>
  <c r="CF83"/>
  <c r="CE83"/>
  <c r="CA83"/>
  <c r="BW83"/>
  <c r="BV83"/>
  <c r="BV81" s="1"/>
  <c r="BD83"/>
  <c r="BC83"/>
  <c r="KL82"/>
  <c r="KI82"/>
  <c r="KF82"/>
  <c r="KC82"/>
  <c r="JZ82"/>
  <c r="JW82"/>
  <c r="JT82"/>
  <c r="IW82"/>
  <c r="IV82"/>
  <c r="IM82"/>
  <c r="IM81" s="1"/>
  <c r="IL82"/>
  <c r="IC82"/>
  <c r="IB82"/>
  <c r="HS82"/>
  <c r="HS81" s="1"/>
  <c r="HR82"/>
  <c r="HI82"/>
  <c r="HH82"/>
  <c r="GY82"/>
  <c r="GY81" s="1"/>
  <c r="GX82"/>
  <c r="GO82"/>
  <c r="GN82"/>
  <c r="GE82"/>
  <c r="GE81" s="1"/>
  <c r="GD82"/>
  <c r="FU82"/>
  <c r="FT82"/>
  <c r="FA82"/>
  <c r="FA81" s="1"/>
  <c r="EZ82"/>
  <c r="EU82"/>
  <c r="EQ82"/>
  <c r="EP82"/>
  <c r="EP81" s="1"/>
  <c r="DJ82"/>
  <c r="DI82"/>
  <c r="CZ82"/>
  <c r="CY82"/>
  <c r="CY81" s="1"/>
  <c r="CF82"/>
  <c r="CE82"/>
  <c r="CA82"/>
  <c r="BX82"/>
  <c r="BW82"/>
  <c r="BV82"/>
  <c r="B82" s="1"/>
  <c r="BU82"/>
  <c r="BR82"/>
  <c r="BN82"/>
  <c r="BM82"/>
  <c r="BD82"/>
  <c r="BC82"/>
  <c r="KQ81"/>
  <c r="KP81"/>
  <c r="KR81" s="1"/>
  <c r="KN81"/>
  <c r="KM81"/>
  <c r="KK81"/>
  <c r="KJ81"/>
  <c r="KH81"/>
  <c r="KG81"/>
  <c r="KE81"/>
  <c r="KD81"/>
  <c r="KB81"/>
  <c r="KC81" s="1"/>
  <c r="KA81"/>
  <c r="JY81"/>
  <c r="JX81"/>
  <c r="JV81"/>
  <c r="JW81" s="1"/>
  <c r="JU81"/>
  <c r="JS81"/>
  <c r="JR81"/>
  <c r="JT81" s="1"/>
  <c r="JP81"/>
  <c r="JO81"/>
  <c r="JM81"/>
  <c r="JL81"/>
  <c r="JJ81"/>
  <c r="JI81"/>
  <c r="JG81"/>
  <c r="JF81"/>
  <c r="JE81"/>
  <c r="JC81"/>
  <c r="JB81"/>
  <c r="IZ81"/>
  <c r="IY81"/>
  <c r="IU81"/>
  <c r="IS81"/>
  <c r="IR81"/>
  <c r="IP81"/>
  <c r="IO81"/>
  <c r="IK81"/>
  <c r="II81"/>
  <c r="IH81"/>
  <c r="IF81"/>
  <c r="IE81"/>
  <c r="IA81"/>
  <c r="HY81"/>
  <c r="HX81"/>
  <c r="HV81"/>
  <c r="HU81"/>
  <c r="HQ81"/>
  <c r="HO81"/>
  <c r="HN81"/>
  <c r="HL81"/>
  <c r="HK81"/>
  <c r="HG81"/>
  <c r="HE81"/>
  <c r="HD81"/>
  <c r="HB81"/>
  <c r="HA81"/>
  <c r="GW81"/>
  <c r="GU81"/>
  <c r="GT81"/>
  <c r="GR81"/>
  <c r="GQ81"/>
  <c r="GM81"/>
  <c r="GK81"/>
  <c r="GJ81"/>
  <c r="GH81"/>
  <c r="GG81"/>
  <c r="GC81"/>
  <c r="GA81"/>
  <c r="FZ81"/>
  <c r="FX81"/>
  <c r="FW81"/>
  <c r="FS81"/>
  <c r="FQ81"/>
  <c r="FP81"/>
  <c r="FN81"/>
  <c r="FM81"/>
  <c r="FK81"/>
  <c r="FJ81"/>
  <c r="FI81"/>
  <c r="FG81"/>
  <c r="FF81"/>
  <c r="FD81"/>
  <c r="FC81"/>
  <c r="EZ81"/>
  <c r="EY81"/>
  <c r="EW81"/>
  <c r="EV81"/>
  <c r="ET81"/>
  <c r="ES81"/>
  <c r="EO81"/>
  <c r="EM81"/>
  <c r="EL81"/>
  <c r="EJ81"/>
  <c r="EI81"/>
  <c r="EG81"/>
  <c r="EF81"/>
  <c r="ED81"/>
  <c r="EC81"/>
  <c r="EB81"/>
  <c r="DZ81"/>
  <c r="DY81"/>
  <c r="DW81"/>
  <c r="DV81"/>
  <c r="DT81"/>
  <c r="DS81"/>
  <c r="DR81"/>
  <c r="DP81"/>
  <c r="DO81"/>
  <c r="DM81"/>
  <c r="DL81"/>
  <c r="DH81"/>
  <c r="DF81"/>
  <c r="DE81"/>
  <c r="DC81"/>
  <c r="DB81"/>
  <c r="CX81"/>
  <c r="CV81"/>
  <c r="CU81"/>
  <c r="CS81"/>
  <c r="CR81"/>
  <c r="CP81"/>
  <c r="CO81"/>
  <c r="CN81"/>
  <c r="CL81"/>
  <c r="CK81"/>
  <c r="CI81"/>
  <c r="CH81"/>
  <c r="CE81"/>
  <c r="CC81"/>
  <c r="CB81"/>
  <c r="BZ81"/>
  <c r="BY81"/>
  <c r="BT81"/>
  <c r="BS81"/>
  <c r="BQ81"/>
  <c r="BP81"/>
  <c r="BN81"/>
  <c r="BM81"/>
  <c r="BL81"/>
  <c r="BJ81"/>
  <c r="BI81"/>
  <c r="BG81"/>
  <c r="BD81"/>
  <c r="BB81"/>
  <c r="AZ81"/>
  <c r="AY81"/>
  <c r="AW81"/>
  <c r="AV81"/>
  <c r="AT81"/>
  <c r="AS81"/>
  <c r="AR81"/>
  <c r="AP81"/>
  <c r="AO81"/>
  <c r="AM81"/>
  <c r="AL81"/>
  <c r="AJ81"/>
  <c r="AI81"/>
  <c r="AH81"/>
  <c r="AF81"/>
  <c r="AE81"/>
  <c r="AC81"/>
  <c r="AB81"/>
  <c r="Z81"/>
  <c r="Y81"/>
  <c r="X81"/>
  <c r="V81"/>
  <c r="U81"/>
  <c r="S81"/>
  <c r="R81"/>
  <c r="P81"/>
  <c r="O81"/>
  <c r="M81"/>
  <c r="L81"/>
  <c r="J81"/>
  <c r="I81"/>
  <c r="H81"/>
  <c r="F81"/>
  <c r="E81"/>
  <c r="JQ80"/>
  <c r="JG80"/>
  <c r="JF80"/>
  <c r="JD80"/>
  <c r="JA80"/>
  <c r="IW80"/>
  <c r="IV80"/>
  <c r="IT80"/>
  <c r="IQ80"/>
  <c r="IM80"/>
  <c r="IL80"/>
  <c r="IJ80"/>
  <c r="IG80"/>
  <c r="IC80"/>
  <c r="IB80"/>
  <c r="HZ80"/>
  <c r="HW80"/>
  <c r="HS80"/>
  <c r="HR80"/>
  <c r="HP80"/>
  <c r="HM80"/>
  <c r="HI80"/>
  <c r="HJ80" s="1"/>
  <c r="HH80"/>
  <c r="HF80"/>
  <c r="HC80"/>
  <c r="GY80"/>
  <c r="GX80"/>
  <c r="GU80"/>
  <c r="GV80" s="1"/>
  <c r="GS80"/>
  <c r="GN80"/>
  <c r="GL80"/>
  <c r="GI80"/>
  <c r="GE80"/>
  <c r="GF80" s="1"/>
  <c r="GD80"/>
  <c r="GB80"/>
  <c r="FY80"/>
  <c r="FU80"/>
  <c r="FT80"/>
  <c r="FN80"/>
  <c r="FJ80"/>
  <c r="FI80"/>
  <c r="FF80"/>
  <c r="FC80"/>
  <c r="FA80"/>
  <c r="EQ80"/>
  <c r="EP80"/>
  <c r="EN80"/>
  <c r="EK80"/>
  <c r="EH80"/>
  <c r="ED80"/>
  <c r="EE80" s="1"/>
  <c r="EC80"/>
  <c r="EB80"/>
  <c r="DE80"/>
  <c r="DB80"/>
  <c r="CZ80"/>
  <c r="CM80"/>
  <c r="CJ80"/>
  <c r="CF80"/>
  <c r="CE80"/>
  <c r="BW80"/>
  <c r="BV80"/>
  <c r="BK80"/>
  <c r="BH80"/>
  <c r="BD80"/>
  <c r="BC80"/>
  <c r="BA80"/>
  <c r="AX80"/>
  <c r="AT80"/>
  <c r="AS80"/>
  <c r="AJ80"/>
  <c r="AI80"/>
  <c r="AE80"/>
  <c r="AB80"/>
  <c r="AD80" s="1"/>
  <c r="AA80"/>
  <c r="Z80"/>
  <c r="Q80"/>
  <c r="N80"/>
  <c r="J80"/>
  <c r="I80"/>
  <c r="G80"/>
  <c r="V94" i="3"/>
  <c r="C94" s="1"/>
  <c r="D94" s="1"/>
  <c r="U94"/>
  <c r="P94"/>
  <c r="B94"/>
  <c r="V93"/>
  <c r="U93"/>
  <c r="P93"/>
  <c r="C93"/>
  <c r="B93"/>
  <c r="V92"/>
  <c r="C92" s="1"/>
  <c r="D92" s="1"/>
  <c r="U92"/>
  <c r="P92"/>
  <c r="B92"/>
  <c r="V91"/>
  <c r="U91"/>
  <c r="P91"/>
  <c r="C91"/>
  <c r="D91" s="1"/>
  <c r="B91"/>
  <c r="V90"/>
  <c r="C90" s="1"/>
  <c r="U90"/>
  <c r="P90"/>
  <c r="B90"/>
  <c r="V89"/>
  <c r="C89" s="1"/>
  <c r="D89" s="1"/>
  <c r="U89"/>
  <c r="P89"/>
  <c r="B89"/>
  <c r="V88"/>
  <c r="C88" s="1"/>
  <c r="U88"/>
  <c r="P88"/>
  <c r="B88"/>
  <c r="V87"/>
  <c r="C87" s="1"/>
  <c r="U87"/>
  <c r="P87"/>
  <c r="B87"/>
  <c r="V86"/>
  <c r="C86" s="1"/>
  <c r="U86"/>
  <c r="P86"/>
  <c r="B86"/>
  <c r="V85"/>
  <c r="C85" s="1"/>
  <c r="U85"/>
  <c r="P85"/>
  <c r="B85"/>
  <c r="V84"/>
  <c r="U84"/>
  <c r="P84"/>
  <c r="C84"/>
  <c r="D84" s="1"/>
  <c r="B84"/>
  <c r="V83"/>
  <c r="U83"/>
  <c r="P83"/>
  <c r="C83"/>
  <c r="D83" s="1"/>
  <c r="B83"/>
  <c r="V82"/>
  <c r="C82" s="1"/>
  <c r="U82"/>
  <c r="P82"/>
  <c r="B82"/>
  <c r="V81"/>
  <c r="C81" s="1"/>
  <c r="U81"/>
  <c r="P81"/>
  <c r="B81"/>
  <c r="V80"/>
  <c r="U80"/>
  <c r="P80"/>
  <c r="C80"/>
  <c r="D80" s="1"/>
  <c r="B80"/>
  <c r="V79"/>
  <c r="C79" s="1"/>
  <c r="U79"/>
  <c r="P79"/>
  <c r="B79"/>
  <c r="V78"/>
  <c r="C78" s="1"/>
  <c r="U78"/>
  <c r="P78"/>
  <c r="B78"/>
  <c r="CY77"/>
  <c r="CX77"/>
  <c r="CV77"/>
  <c r="CU77"/>
  <c r="CS77"/>
  <c r="CR77"/>
  <c r="CP77"/>
  <c r="CO77"/>
  <c r="CM77"/>
  <c r="CL77"/>
  <c r="CJ77"/>
  <c r="CI77"/>
  <c r="CG77"/>
  <c r="CF77"/>
  <c r="CD77"/>
  <c r="CC77"/>
  <c r="CA77"/>
  <c r="BZ77"/>
  <c r="BX77"/>
  <c r="BW77"/>
  <c r="BU77"/>
  <c r="BT77"/>
  <c r="BR77"/>
  <c r="BQ77"/>
  <c r="BO77"/>
  <c r="BN77"/>
  <c r="BL77"/>
  <c r="BK77"/>
  <c r="BI77"/>
  <c r="BH77"/>
  <c r="BF77"/>
  <c r="BE77"/>
  <c r="BC77"/>
  <c r="BB77"/>
  <c r="AZ77"/>
  <c r="AY77"/>
  <c r="AW77"/>
  <c r="AV77"/>
  <c r="AT77"/>
  <c r="AS77"/>
  <c r="AQ77"/>
  <c r="AP77"/>
  <c r="AN77"/>
  <c r="AM77"/>
  <c r="AK77"/>
  <c r="AJ77"/>
  <c r="AH77"/>
  <c r="AG77"/>
  <c r="AE77"/>
  <c r="AD77"/>
  <c r="AB77"/>
  <c r="AA77"/>
  <c r="Y77"/>
  <c r="X77"/>
  <c r="T77"/>
  <c r="R77"/>
  <c r="Q77"/>
  <c r="O77"/>
  <c r="N77"/>
  <c r="L77"/>
  <c r="K77"/>
  <c r="I77"/>
  <c r="H77"/>
  <c r="F77"/>
  <c r="E77"/>
  <c r="CZ76"/>
  <c r="CW76"/>
  <c r="CT76"/>
  <c r="CQ76"/>
  <c r="CN76"/>
  <c r="CE76"/>
  <c r="CB76"/>
  <c r="BY76"/>
  <c r="BV76"/>
  <c r="BS76"/>
  <c r="BP76"/>
  <c r="BM76"/>
  <c r="BJ76"/>
  <c r="BD76"/>
  <c r="BA76"/>
  <c r="AX76"/>
  <c r="AU76"/>
  <c r="AR76"/>
  <c r="AO76"/>
  <c r="AL76"/>
  <c r="AI76"/>
  <c r="AF76"/>
  <c r="AA76"/>
  <c r="AC76" s="1"/>
  <c r="X76"/>
  <c r="Z76" s="1"/>
  <c r="V76"/>
  <c r="C76" s="1"/>
  <c r="S76"/>
  <c r="M76"/>
  <c r="J76"/>
  <c r="G76"/>
  <c r="B76"/>
  <c r="J73" i="4"/>
  <c r="G73"/>
  <c r="C73"/>
  <c r="B73"/>
  <c r="C72"/>
  <c r="B72"/>
  <c r="C71"/>
  <c r="B71"/>
  <c r="J70"/>
  <c r="G70"/>
  <c r="C70"/>
  <c r="D70" s="1"/>
  <c r="B70"/>
  <c r="C69"/>
  <c r="B69"/>
  <c r="B62" s="1"/>
  <c r="C68"/>
  <c r="B68"/>
  <c r="J67"/>
  <c r="G67"/>
  <c r="D67"/>
  <c r="C67"/>
  <c r="B67"/>
  <c r="J66"/>
  <c r="G66"/>
  <c r="C66"/>
  <c r="B66"/>
  <c r="J65"/>
  <c r="G65"/>
  <c r="C65"/>
  <c r="B65"/>
  <c r="D65" s="1"/>
  <c r="J64"/>
  <c r="G64"/>
  <c r="C64"/>
  <c r="B64"/>
  <c r="C63"/>
  <c r="C62" s="1"/>
  <c r="B63"/>
  <c r="U62"/>
  <c r="T62"/>
  <c r="R62"/>
  <c r="Q62"/>
  <c r="O62"/>
  <c r="N62"/>
  <c r="L62"/>
  <c r="K62"/>
  <c r="I62"/>
  <c r="J62" s="1"/>
  <c r="H62"/>
  <c r="F62"/>
  <c r="E62"/>
  <c r="C61"/>
  <c r="B61"/>
  <c r="D66" l="1"/>
  <c r="D62"/>
  <c r="G62"/>
  <c r="D73"/>
  <c r="D64"/>
  <c r="D81" i="3"/>
  <c r="D82"/>
  <c r="D85"/>
  <c r="D78"/>
  <c r="D93"/>
  <c r="D88"/>
  <c r="KL81" i="2"/>
  <c r="B85"/>
  <c r="B86"/>
  <c r="BO89"/>
  <c r="IN80"/>
  <c r="BO81"/>
  <c r="BU81"/>
  <c r="C91"/>
  <c r="K80"/>
  <c r="BF81"/>
  <c r="BH81" s="1"/>
  <c r="BR81"/>
  <c r="CA81"/>
  <c r="GD81"/>
  <c r="HR81"/>
  <c r="GN81"/>
  <c r="C87"/>
  <c r="B89"/>
  <c r="BX91"/>
  <c r="BX97"/>
  <c r="IN81"/>
  <c r="C85"/>
  <c r="CY80"/>
  <c r="KO81"/>
  <c r="D91"/>
  <c r="BO96"/>
  <c r="CG80"/>
  <c r="EZ80"/>
  <c r="EU81"/>
  <c r="B88"/>
  <c r="C92"/>
  <c r="D92" s="1"/>
  <c r="BO93"/>
  <c r="BO94"/>
  <c r="BO97"/>
  <c r="Y80"/>
  <c r="BK81"/>
  <c r="JZ81"/>
  <c r="IB81"/>
  <c r="IV81"/>
  <c r="C84"/>
  <c r="B84"/>
  <c r="DK89"/>
  <c r="B90"/>
  <c r="B94"/>
  <c r="B96"/>
  <c r="B97"/>
  <c r="C98"/>
  <c r="BX99"/>
  <c r="C47" i="1"/>
  <c r="D142" i="2"/>
  <c r="FO80"/>
  <c r="DQ81"/>
  <c r="KI81"/>
  <c r="C82"/>
  <c r="FT81"/>
  <c r="HH81"/>
  <c r="B83"/>
  <c r="C83"/>
  <c r="GO81"/>
  <c r="IC81"/>
  <c r="ID81" s="1"/>
  <c r="IW81"/>
  <c r="IX81" s="1"/>
  <c r="DI81"/>
  <c r="C86"/>
  <c r="D86" s="1"/>
  <c r="BO87"/>
  <c r="BX87"/>
  <c r="C90"/>
  <c r="DK90"/>
  <c r="B95"/>
  <c r="DK95"/>
  <c r="D98"/>
  <c r="ER81"/>
  <c r="D87"/>
  <c r="B80"/>
  <c r="B31" i="1" s="1"/>
  <c r="DA80" i="2"/>
  <c r="BW81"/>
  <c r="BX81" s="1"/>
  <c r="CF81"/>
  <c r="DJ81"/>
  <c r="DK81" s="1"/>
  <c r="BO88"/>
  <c r="C99"/>
  <c r="D99" s="1"/>
  <c r="ER80"/>
  <c r="IX80"/>
  <c r="DN81"/>
  <c r="KF81"/>
  <c r="BO82"/>
  <c r="GX81"/>
  <c r="BO84"/>
  <c r="C88"/>
  <c r="D88" s="1"/>
  <c r="C89"/>
  <c r="D89" s="1"/>
  <c r="BO92"/>
  <c r="B93"/>
  <c r="D93" s="1"/>
  <c r="C94"/>
  <c r="D94" s="1"/>
  <c r="BH95"/>
  <c r="C95"/>
  <c r="D95" s="1"/>
  <c r="C96"/>
  <c r="D96" s="1"/>
  <c r="C97"/>
  <c r="D97" s="1"/>
  <c r="DK97"/>
  <c r="D87" i="3"/>
  <c r="D90"/>
  <c r="B77"/>
  <c r="P77"/>
  <c r="V77"/>
  <c r="D86"/>
  <c r="D79"/>
  <c r="C77"/>
  <c r="D76"/>
  <c r="U76"/>
  <c r="W76" s="1"/>
  <c r="U77"/>
  <c r="G31" i="1"/>
  <c r="D82" i="2"/>
  <c r="D85"/>
  <c r="D84"/>
  <c r="AG80"/>
  <c r="FE80"/>
  <c r="FQ80"/>
  <c r="FR80" s="1"/>
  <c r="GO80"/>
  <c r="GP80" s="1"/>
  <c r="BC85"/>
  <c r="BO85"/>
  <c r="BO86"/>
  <c r="BC95"/>
  <c r="BO95"/>
  <c r="CZ81"/>
  <c r="D90" l="1"/>
  <c r="C81"/>
  <c r="C32" i="1" s="1"/>
  <c r="D83" i="2"/>
  <c r="D47" i="1"/>
  <c r="C45"/>
  <c r="B81" i="2"/>
  <c r="B32" i="1" s="1"/>
  <c r="D77" i="3"/>
  <c r="FK80" i="2"/>
  <c r="BC81"/>
  <c r="D32" i="1" l="1"/>
  <c r="D81" i="2"/>
  <c r="FL80"/>
  <c r="C80"/>
  <c r="D80" l="1"/>
  <c r="C31" i="1"/>
  <c r="D31" s="1"/>
  <c r="J129" i="4"/>
  <c r="G129"/>
  <c r="C129"/>
  <c r="C56" i="1" s="1"/>
  <c r="B129" i="4"/>
  <c r="B56" i="1" s="1"/>
  <c r="D56" l="1"/>
  <c r="D129" i="4"/>
  <c r="S57" i="1" l="1"/>
  <c r="M57"/>
  <c r="J57"/>
  <c r="F57"/>
  <c r="E57"/>
  <c r="JG174" i="2"/>
  <c r="JF174"/>
  <c r="IW174"/>
  <c r="IV174"/>
  <c r="IT174"/>
  <c r="IQ174"/>
  <c r="IM174"/>
  <c r="IL174"/>
  <c r="IC174"/>
  <c r="IB174"/>
  <c r="HS174"/>
  <c r="HR174"/>
  <c r="HI174"/>
  <c r="HH174"/>
  <c r="HF174"/>
  <c r="HC174"/>
  <c r="GY174"/>
  <c r="GX174"/>
  <c r="GV174"/>
  <c r="GS174"/>
  <c r="GO174"/>
  <c r="GP174" s="1"/>
  <c r="GN174"/>
  <c r="GE174"/>
  <c r="GD174"/>
  <c r="FU174"/>
  <c r="FT174"/>
  <c r="FK174"/>
  <c r="FJ174"/>
  <c r="FA174"/>
  <c r="EU174"/>
  <c r="EQ174"/>
  <c r="ER174" s="1"/>
  <c r="EP174"/>
  <c r="ED174"/>
  <c r="EC174"/>
  <c r="DJ174"/>
  <c r="DI174"/>
  <c r="CZ174"/>
  <c r="CY174"/>
  <c r="CP174"/>
  <c r="CO174"/>
  <c r="CM174"/>
  <c r="CJ174"/>
  <c r="CF174"/>
  <c r="CE174"/>
  <c r="CG174" s="1"/>
  <c r="CD174"/>
  <c r="CA174"/>
  <c r="BW174"/>
  <c r="BV174"/>
  <c r="BX174" s="1"/>
  <c r="BU174"/>
  <c r="BR174"/>
  <c r="BN174"/>
  <c r="BM174"/>
  <c r="BD174"/>
  <c r="BC174"/>
  <c r="AT174"/>
  <c r="AS174"/>
  <c r="AJ174"/>
  <c r="AI174"/>
  <c r="AE174"/>
  <c r="Y174" s="1"/>
  <c r="AD174"/>
  <c r="AB174"/>
  <c r="Z174"/>
  <c r="T174"/>
  <c r="J174"/>
  <c r="I174"/>
  <c r="CT165" i="3"/>
  <c r="CQ165"/>
  <c r="CN165"/>
  <c r="CE165"/>
  <c r="BY165"/>
  <c r="BS165"/>
  <c r="BP165"/>
  <c r="BM165"/>
  <c r="BJ165"/>
  <c r="BD165"/>
  <c r="BA165"/>
  <c r="AX165"/>
  <c r="AR165"/>
  <c r="AO165"/>
  <c r="AL165"/>
  <c r="AI165"/>
  <c r="AF165"/>
  <c r="AC165"/>
  <c r="Z165"/>
  <c r="W165"/>
  <c r="V165"/>
  <c r="C165" s="1"/>
  <c r="D165" s="1"/>
  <c r="U165"/>
  <c r="S165"/>
  <c r="M165"/>
  <c r="J165"/>
  <c r="B165"/>
  <c r="AA174" i="2" l="1"/>
  <c r="C174"/>
  <c r="C57" i="1" s="1"/>
  <c r="IN174" i="2"/>
  <c r="AG174"/>
  <c r="BO174"/>
  <c r="G57" i="1"/>
  <c r="B174" i="2"/>
  <c r="B57" i="1" s="1"/>
  <c r="D57" l="1"/>
  <c r="D174" i="2"/>
  <c r="F14" i="1" l="1"/>
  <c r="E14"/>
  <c r="S13"/>
  <c r="M13"/>
  <c r="J13"/>
  <c r="E12"/>
  <c r="R12"/>
  <c r="Q12"/>
  <c r="O12"/>
  <c r="N12"/>
  <c r="L12"/>
  <c r="M12" s="1"/>
  <c r="K12"/>
  <c r="I12"/>
  <c r="H12"/>
  <c r="J12" s="1"/>
  <c r="JT22" i="2"/>
  <c r="JG22"/>
  <c r="JF22"/>
  <c r="IW22"/>
  <c r="IV22"/>
  <c r="IM22"/>
  <c r="IL22"/>
  <c r="IC22"/>
  <c r="IB22"/>
  <c r="HS22"/>
  <c r="HR22"/>
  <c r="HI22"/>
  <c r="HH22"/>
  <c r="GY22"/>
  <c r="GX22"/>
  <c r="GO22"/>
  <c r="GN22"/>
  <c r="GE22"/>
  <c r="GD22"/>
  <c r="FU22"/>
  <c r="FT22"/>
  <c r="FA22"/>
  <c r="EZ22"/>
  <c r="EU22"/>
  <c r="EQ22"/>
  <c r="EP22"/>
  <c r="ED22"/>
  <c r="EC22"/>
  <c r="DT22"/>
  <c r="DS22"/>
  <c r="DJ22"/>
  <c r="DI22"/>
  <c r="CZ22"/>
  <c r="CY22"/>
  <c r="CP22"/>
  <c r="CO22"/>
  <c r="CF22"/>
  <c r="CE22"/>
  <c r="CA22"/>
  <c r="BW22"/>
  <c r="BV22"/>
  <c r="B22" s="1"/>
  <c r="BU22"/>
  <c r="BR22"/>
  <c r="BN22"/>
  <c r="BM22"/>
  <c r="BD22"/>
  <c r="BC22"/>
  <c r="AT22"/>
  <c r="AS22"/>
  <c r="AJ22"/>
  <c r="AI22"/>
  <c r="Z22"/>
  <c r="J22"/>
  <c r="I22"/>
  <c r="KL21"/>
  <c r="KI21"/>
  <c r="KF21"/>
  <c r="KC21"/>
  <c r="JZ21"/>
  <c r="JW21"/>
  <c r="JG21"/>
  <c r="JF21"/>
  <c r="IW21"/>
  <c r="IV21"/>
  <c r="IM21"/>
  <c r="IL21"/>
  <c r="IC21"/>
  <c r="IB21"/>
  <c r="HS21"/>
  <c r="HR21"/>
  <c r="HI21"/>
  <c r="HH21"/>
  <c r="GY21"/>
  <c r="GX21"/>
  <c r="GO21"/>
  <c r="GN21"/>
  <c r="GE21"/>
  <c r="GD21"/>
  <c r="FU21"/>
  <c r="FT21"/>
  <c r="FA21"/>
  <c r="EZ21"/>
  <c r="EU21"/>
  <c r="EQ21"/>
  <c r="EP21"/>
  <c r="ED21"/>
  <c r="EC21"/>
  <c r="DT21"/>
  <c r="DS21"/>
  <c r="DJ21"/>
  <c r="DI21"/>
  <c r="CZ21"/>
  <c r="CY21"/>
  <c r="CP21"/>
  <c r="CO21"/>
  <c r="CF21"/>
  <c r="CE21"/>
  <c r="BW21"/>
  <c r="BV21"/>
  <c r="BU21"/>
  <c r="BR21"/>
  <c r="BN21"/>
  <c r="BM21"/>
  <c r="BD21"/>
  <c r="BC21"/>
  <c r="AT21"/>
  <c r="AS21"/>
  <c r="AJ21"/>
  <c r="AI21"/>
  <c r="Z21"/>
  <c r="Y21"/>
  <c r="J21"/>
  <c r="I21"/>
  <c r="KL20"/>
  <c r="KI20"/>
  <c r="KF20"/>
  <c r="KC20"/>
  <c r="JZ20"/>
  <c r="JW20"/>
  <c r="JG20"/>
  <c r="JF20"/>
  <c r="IW20"/>
  <c r="IV20"/>
  <c r="IM20"/>
  <c r="IL20"/>
  <c r="IC20"/>
  <c r="IB20"/>
  <c r="HS20"/>
  <c r="HR20"/>
  <c r="HI20"/>
  <c r="HH20"/>
  <c r="GY20"/>
  <c r="GX20"/>
  <c r="GO20"/>
  <c r="GN20"/>
  <c r="GE20"/>
  <c r="GD20"/>
  <c r="FU20"/>
  <c r="FT20"/>
  <c r="FA20"/>
  <c r="EZ20"/>
  <c r="EU20"/>
  <c r="EQ20"/>
  <c r="EP20"/>
  <c r="ED20"/>
  <c r="EC20"/>
  <c r="DT20"/>
  <c r="DS20"/>
  <c r="DJ20"/>
  <c r="DI20"/>
  <c r="CZ20"/>
  <c r="CY20"/>
  <c r="CP20"/>
  <c r="CO20"/>
  <c r="CF20"/>
  <c r="CE20"/>
  <c r="B20" s="1"/>
  <c r="BW20"/>
  <c r="BV20"/>
  <c r="BD20"/>
  <c r="BC20"/>
  <c r="AT20"/>
  <c r="AS20"/>
  <c r="AJ20"/>
  <c r="AI20"/>
  <c r="Z20"/>
  <c r="Y20"/>
  <c r="J20"/>
  <c r="I20"/>
  <c r="KL19"/>
  <c r="KI19"/>
  <c r="KF19"/>
  <c r="KC19"/>
  <c r="JZ19"/>
  <c r="JW19"/>
  <c r="JG19"/>
  <c r="JF19"/>
  <c r="IW19"/>
  <c r="IV19"/>
  <c r="IM19"/>
  <c r="IL19"/>
  <c r="IC19"/>
  <c r="IB19"/>
  <c r="HS19"/>
  <c r="HR19"/>
  <c r="HI19"/>
  <c r="HH19"/>
  <c r="GY19"/>
  <c r="GX19"/>
  <c r="GO19"/>
  <c r="GN19"/>
  <c r="GE19"/>
  <c r="GD19"/>
  <c r="FU19"/>
  <c r="FT19"/>
  <c r="FA19"/>
  <c r="EZ19"/>
  <c r="EU19"/>
  <c r="EQ19"/>
  <c r="EP19"/>
  <c r="ED19"/>
  <c r="EC19"/>
  <c r="DT19"/>
  <c r="DS19"/>
  <c r="DJ19"/>
  <c r="DI19"/>
  <c r="CZ19"/>
  <c r="CY19"/>
  <c r="CP19"/>
  <c r="CO19"/>
  <c r="CF19"/>
  <c r="CE19"/>
  <c r="BW19"/>
  <c r="BV19"/>
  <c r="BD19"/>
  <c r="BC19"/>
  <c r="AT19"/>
  <c r="AS19"/>
  <c r="AJ19"/>
  <c r="AI19"/>
  <c r="Z19"/>
  <c r="Y19"/>
  <c r="J19"/>
  <c r="I19"/>
  <c r="KL18"/>
  <c r="KI18"/>
  <c r="KF18"/>
  <c r="KC18"/>
  <c r="JZ18"/>
  <c r="JW18"/>
  <c r="JG18"/>
  <c r="JF18"/>
  <c r="IW18"/>
  <c r="IV18"/>
  <c r="IM18"/>
  <c r="IL18"/>
  <c r="IC18"/>
  <c r="IB18"/>
  <c r="HS18"/>
  <c r="HR18"/>
  <c r="HI18"/>
  <c r="HH18"/>
  <c r="GY18"/>
  <c r="GX18"/>
  <c r="GO18"/>
  <c r="GN18"/>
  <c r="GE18"/>
  <c r="GD18"/>
  <c r="FU18"/>
  <c r="FT18"/>
  <c r="FA18"/>
  <c r="EZ18"/>
  <c r="EQ18"/>
  <c r="EP18"/>
  <c r="ED18"/>
  <c r="EC18"/>
  <c r="DT18"/>
  <c r="DS18"/>
  <c r="DJ18"/>
  <c r="DI18"/>
  <c r="CZ18"/>
  <c r="CY18"/>
  <c r="CP18"/>
  <c r="CO18"/>
  <c r="CF18"/>
  <c r="CE18"/>
  <c r="BW18"/>
  <c r="BV18"/>
  <c r="BD18"/>
  <c r="BC18"/>
  <c r="AT18"/>
  <c r="AS18"/>
  <c r="AJ18"/>
  <c r="AI18"/>
  <c r="Z18"/>
  <c r="Y18"/>
  <c r="J18"/>
  <c r="I18"/>
  <c r="KL17"/>
  <c r="KI17"/>
  <c r="KF17"/>
  <c r="KC17"/>
  <c r="JZ17"/>
  <c r="JW17"/>
  <c r="JG17"/>
  <c r="JF17"/>
  <c r="IW17"/>
  <c r="IV17"/>
  <c r="IM17"/>
  <c r="IL17"/>
  <c r="IC17"/>
  <c r="IB17"/>
  <c r="HS17"/>
  <c r="HR17"/>
  <c r="HI17"/>
  <c r="HH17"/>
  <c r="GY17"/>
  <c r="GX17"/>
  <c r="GO17"/>
  <c r="GN17"/>
  <c r="GE17"/>
  <c r="GD17"/>
  <c r="FU17"/>
  <c r="FT17"/>
  <c r="FA17"/>
  <c r="EZ17"/>
  <c r="EU17"/>
  <c r="EQ17"/>
  <c r="EP17"/>
  <c r="ED17"/>
  <c r="EC17"/>
  <c r="DT17"/>
  <c r="DS17"/>
  <c r="DJ17"/>
  <c r="DI17"/>
  <c r="CZ17"/>
  <c r="CY17"/>
  <c r="CP17"/>
  <c r="CO17"/>
  <c r="CF17"/>
  <c r="CE17"/>
  <c r="BW17"/>
  <c r="BV17"/>
  <c r="B17" s="1"/>
  <c r="BD17"/>
  <c r="BC17"/>
  <c r="AT17"/>
  <c r="AS17"/>
  <c r="AJ17"/>
  <c r="AI17"/>
  <c r="Z17"/>
  <c r="Y17"/>
  <c r="J17"/>
  <c r="I17"/>
  <c r="KL16"/>
  <c r="KI16"/>
  <c r="KF16"/>
  <c r="KC16"/>
  <c r="JZ16"/>
  <c r="JW16"/>
  <c r="JG16"/>
  <c r="JF16"/>
  <c r="IW16"/>
  <c r="IV16"/>
  <c r="IM16"/>
  <c r="IL16"/>
  <c r="IC16"/>
  <c r="IB16"/>
  <c r="HS16"/>
  <c r="HR16"/>
  <c r="HI16"/>
  <c r="HH16"/>
  <c r="GY16"/>
  <c r="GX16"/>
  <c r="GO16"/>
  <c r="GN16"/>
  <c r="GE16"/>
  <c r="GD16"/>
  <c r="FU16"/>
  <c r="FT16"/>
  <c r="FA16"/>
  <c r="EZ16"/>
  <c r="EU16"/>
  <c r="EQ16"/>
  <c r="EP16"/>
  <c r="ED16"/>
  <c r="EC16"/>
  <c r="DT16"/>
  <c r="DS16"/>
  <c r="DJ16"/>
  <c r="DI16"/>
  <c r="CZ16"/>
  <c r="CY16"/>
  <c r="CP16"/>
  <c r="CO16"/>
  <c r="CF16"/>
  <c r="CE16"/>
  <c r="CA16"/>
  <c r="BW16"/>
  <c r="BV16"/>
  <c r="BU16"/>
  <c r="BR16"/>
  <c r="BN16"/>
  <c r="BM16"/>
  <c r="BO16" s="1"/>
  <c r="BD16"/>
  <c r="BC16"/>
  <c r="AT16"/>
  <c r="AS16"/>
  <c r="AJ16"/>
  <c r="AI16"/>
  <c r="Z16"/>
  <c r="Y16"/>
  <c r="J16"/>
  <c r="I16"/>
  <c r="KL15"/>
  <c r="KI15"/>
  <c r="KF15"/>
  <c r="KC15"/>
  <c r="JZ15"/>
  <c r="JW15"/>
  <c r="JG15"/>
  <c r="JG14" s="1"/>
  <c r="JF15"/>
  <c r="IW15"/>
  <c r="IV15"/>
  <c r="IM15"/>
  <c r="IL15"/>
  <c r="IC15"/>
  <c r="IB15"/>
  <c r="IB14" s="1"/>
  <c r="HS15"/>
  <c r="HS14" s="1"/>
  <c r="HR15"/>
  <c r="HI15"/>
  <c r="HH15"/>
  <c r="GY15"/>
  <c r="GX15"/>
  <c r="GO15"/>
  <c r="GN15"/>
  <c r="GE15"/>
  <c r="GE14" s="1"/>
  <c r="GD15"/>
  <c r="FU15"/>
  <c r="FT15"/>
  <c r="FA15"/>
  <c r="FA14" s="1"/>
  <c r="EZ15"/>
  <c r="EU15"/>
  <c r="EQ15"/>
  <c r="EP15"/>
  <c r="EP14" s="1"/>
  <c r="ED15"/>
  <c r="EC15"/>
  <c r="DT15"/>
  <c r="DS15"/>
  <c r="DS14" s="1"/>
  <c r="DQ15"/>
  <c r="DN15"/>
  <c r="DJ15"/>
  <c r="DI15"/>
  <c r="DI14" s="1"/>
  <c r="CZ15"/>
  <c r="CY15"/>
  <c r="CP15"/>
  <c r="CO15"/>
  <c r="CF15"/>
  <c r="CE15"/>
  <c r="CA15"/>
  <c r="BW15"/>
  <c r="BW14" s="1"/>
  <c r="BV15"/>
  <c r="BU15"/>
  <c r="BR15"/>
  <c r="BN15"/>
  <c r="BM15"/>
  <c r="BD15"/>
  <c r="BC15"/>
  <c r="AT15"/>
  <c r="AS15"/>
  <c r="AJ15"/>
  <c r="AI15"/>
  <c r="Z15"/>
  <c r="Y15"/>
  <c r="J15"/>
  <c r="I15"/>
  <c r="KQ14"/>
  <c r="KP14"/>
  <c r="KN14"/>
  <c r="KM14"/>
  <c r="KK14"/>
  <c r="KL14" s="1"/>
  <c r="KJ14"/>
  <c r="KH14"/>
  <c r="KG14"/>
  <c r="KE14"/>
  <c r="KD14"/>
  <c r="KB14"/>
  <c r="KA14"/>
  <c r="JY14"/>
  <c r="JX14"/>
  <c r="JV14"/>
  <c r="JU14"/>
  <c r="JS14"/>
  <c r="JR14"/>
  <c r="JP14"/>
  <c r="JO14"/>
  <c r="JM14"/>
  <c r="JL14"/>
  <c r="JJ14"/>
  <c r="JI14"/>
  <c r="JE14"/>
  <c r="JC14"/>
  <c r="JC12" s="1"/>
  <c r="JB14"/>
  <c r="IZ14"/>
  <c r="IZ12" s="1"/>
  <c r="IY14"/>
  <c r="IY12" s="1"/>
  <c r="IU14"/>
  <c r="IU12" s="1"/>
  <c r="IS14"/>
  <c r="IR14"/>
  <c r="IP14"/>
  <c r="IO14"/>
  <c r="IM14"/>
  <c r="IK14"/>
  <c r="II14"/>
  <c r="II12" s="1"/>
  <c r="IH14"/>
  <c r="IF14"/>
  <c r="IE14"/>
  <c r="IC14"/>
  <c r="IA14"/>
  <c r="IA12" s="1"/>
  <c r="HY14"/>
  <c r="HX14"/>
  <c r="HV14"/>
  <c r="HV12" s="1"/>
  <c r="HU14"/>
  <c r="HU12" s="1"/>
  <c r="HQ14"/>
  <c r="HQ12" s="1"/>
  <c r="HO14"/>
  <c r="HO12" s="1"/>
  <c r="HN14"/>
  <c r="HL14"/>
  <c r="HK14"/>
  <c r="HK12" s="1"/>
  <c r="HG14"/>
  <c r="HE14"/>
  <c r="HE12" s="1"/>
  <c r="HD14"/>
  <c r="HD12" s="1"/>
  <c r="HB14"/>
  <c r="HA14"/>
  <c r="GY14"/>
  <c r="GW14"/>
  <c r="GU14"/>
  <c r="GU12" s="1"/>
  <c r="GT14"/>
  <c r="GT12" s="1"/>
  <c r="GR14"/>
  <c r="GQ14"/>
  <c r="GO14"/>
  <c r="GN14"/>
  <c r="GM14"/>
  <c r="GK14"/>
  <c r="GJ14"/>
  <c r="GH14"/>
  <c r="GG14"/>
  <c r="GC14"/>
  <c r="GA14"/>
  <c r="FZ14"/>
  <c r="FX14"/>
  <c r="FW14"/>
  <c r="FS14"/>
  <c r="FQ14"/>
  <c r="FQ12" s="1"/>
  <c r="FR12" s="1"/>
  <c r="FP14"/>
  <c r="FP12" s="1"/>
  <c r="FN14"/>
  <c r="FM14"/>
  <c r="FM12" s="1"/>
  <c r="FK14"/>
  <c r="FJ14"/>
  <c r="FG14"/>
  <c r="FF14"/>
  <c r="FD14"/>
  <c r="FD12" s="1"/>
  <c r="FC14"/>
  <c r="EZ14"/>
  <c r="EY14"/>
  <c r="EY12" s="1"/>
  <c r="EW14"/>
  <c r="EV14"/>
  <c r="ET14"/>
  <c r="ES14"/>
  <c r="EQ14"/>
  <c r="EO14"/>
  <c r="EM14"/>
  <c r="EL14"/>
  <c r="EL12" s="1"/>
  <c r="EJ14"/>
  <c r="EJ12" s="1"/>
  <c r="EI14"/>
  <c r="EG14"/>
  <c r="EF14"/>
  <c r="EF12" s="1"/>
  <c r="ED14"/>
  <c r="EC14"/>
  <c r="EB14"/>
  <c r="DZ14"/>
  <c r="DZ12" s="1"/>
  <c r="DY14"/>
  <c r="DY12" s="1"/>
  <c r="DW14"/>
  <c r="DV14"/>
  <c r="DT14"/>
  <c r="DR14"/>
  <c r="DP14"/>
  <c r="DO14"/>
  <c r="DO12" s="1"/>
  <c r="DM14"/>
  <c r="DL14"/>
  <c r="DH14"/>
  <c r="CZ14"/>
  <c r="CX14"/>
  <c r="CV14"/>
  <c r="CU14"/>
  <c r="CU12" s="1"/>
  <c r="CS14"/>
  <c r="CS12" s="1"/>
  <c r="CR14"/>
  <c r="CP14"/>
  <c r="CO14"/>
  <c r="CN14"/>
  <c r="CN12" s="1"/>
  <c r="CL14"/>
  <c r="CK14"/>
  <c r="CK12" s="1"/>
  <c r="CI14"/>
  <c r="CH14"/>
  <c r="CE14"/>
  <c r="CC14"/>
  <c r="CB14"/>
  <c r="BZ14"/>
  <c r="BY14"/>
  <c r="BV14"/>
  <c r="BT14"/>
  <c r="BS14"/>
  <c r="BQ14"/>
  <c r="BP14"/>
  <c r="BN14"/>
  <c r="BM14"/>
  <c r="BL14"/>
  <c r="BJ14"/>
  <c r="BI14"/>
  <c r="BG14"/>
  <c r="BF14"/>
  <c r="BC14"/>
  <c r="BB14"/>
  <c r="AZ14"/>
  <c r="AZ12" s="1"/>
  <c r="AY14"/>
  <c r="AW14"/>
  <c r="AW12" s="1"/>
  <c r="AV14"/>
  <c r="AV12" s="1"/>
  <c r="AT14"/>
  <c r="AR14"/>
  <c r="AR12" s="1"/>
  <c r="AP14"/>
  <c r="AP12" s="1"/>
  <c r="AO14"/>
  <c r="AM14"/>
  <c r="AL14"/>
  <c r="AL12" s="1"/>
  <c r="AJ14"/>
  <c r="AI14"/>
  <c r="AH14"/>
  <c r="AF14"/>
  <c r="AF12" s="1"/>
  <c r="AE14"/>
  <c r="AC14"/>
  <c r="AB14"/>
  <c r="Z14"/>
  <c r="Y14"/>
  <c r="X14"/>
  <c r="X12" s="1"/>
  <c r="V14"/>
  <c r="U14"/>
  <c r="U12" s="1"/>
  <c r="S14"/>
  <c r="R14"/>
  <c r="P14"/>
  <c r="O14"/>
  <c r="M14"/>
  <c r="M12" s="1"/>
  <c r="L14"/>
  <c r="L12" s="1"/>
  <c r="I14"/>
  <c r="H14"/>
  <c r="H12" s="1"/>
  <c r="F14"/>
  <c r="E14"/>
  <c r="JG13"/>
  <c r="JF13"/>
  <c r="JD13"/>
  <c r="JA13"/>
  <c r="IW13"/>
  <c r="IV13"/>
  <c r="IT13"/>
  <c r="IQ13"/>
  <c r="IM13"/>
  <c r="IL13"/>
  <c r="IJ13"/>
  <c r="IG13"/>
  <c r="IC13"/>
  <c r="IC12" s="1"/>
  <c r="IB13"/>
  <c r="HS13"/>
  <c r="HR13"/>
  <c r="HI13"/>
  <c r="HH13"/>
  <c r="GY13"/>
  <c r="GY12" s="1"/>
  <c r="GX13"/>
  <c r="GV13"/>
  <c r="GS13"/>
  <c r="GO13"/>
  <c r="GP13" s="1"/>
  <c r="GN13"/>
  <c r="GN12" s="1"/>
  <c r="GE13"/>
  <c r="GD13"/>
  <c r="FU13"/>
  <c r="FT13"/>
  <c r="FR13"/>
  <c r="FO13"/>
  <c r="FK13"/>
  <c r="FJ13"/>
  <c r="FJ12" s="1"/>
  <c r="FI13"/>
  <c r="FI12" s="1"/>
  <c r="FH13"/>
  <c r="FE13"/>
  <c r="FA13"/>
  <c r="EZ13"/>
  <c r="EZ12" s="1"/>
  <c r="EQ13"/>
  <c r="EQ12" s="1"/>
  <c r="EP13"/>
  <c r="ED13"/>
  <c r="EC13"/>
  <c r="EC12" s="1"/>
  <c r="DT13"/>
  <c r="DS13"/>
  <c r="DJ13"/>
  <c r="DI13"/>
  <c r="CZ13"/>
  <c r="CY13"/>
  <c r="CP13"/>
  <c r="CO13"/>
  <c r="CO12" s="1"/>
  <c r="CM13"/>
  <c r="CJ13"/>
  <c r="CF13"/>
  <c r="CE13"/>
  <c r="BW13"/>
  <c r="BV13"/>
  <c r="BD13"/>
  <c r="BC13"/>
  <c r="BA13"/>
  <c r="AX13"/>
  <c r="AT13"/>
  <c r="AS13"/>
  <c r="AJ13"/>
  <c r="AI13"/>
  <c r="AG13"/>
  <c r="AD13"/>
  <c r="Z13"/>
  <c r="Y13"/>
  <c r="Y12" s="1"/>
  <c r="W13"/>
  <c r="T13"/>
  <c r="Q13"/>
  <c r="N13"/>
  <c r="I13"/>
  <c r="K13" s="1"/>
  <c r="G13"/>
  <c r="KQ12"/>
  <c r="KP12"/>
  <c r="KN12"/>
  <c r="KM12"/>
  <c r="KK12"/>
  <c r="KJ12"/>
  <c r="KH12"/>
  <c r="KG12"/>
  <c r="KE12"/>
  <c r="KD12"/>
  <c r="KB12"/>
  <c r="KA12"/>
  <c r="JY12"/>
  <c r="JX12"/>
  <c r="JV12"/>
  <c r="JU12"/>
  <c r="JS12"/>
  <c r="JR12"/>
  <c r="JP12"/>
  <c r="JO12"/>
  <c r="JM12"/>
  <c r="JL12"/>
  <c r="JJ12"/>
  <c r="JI12"/>
  <c r="JE12"/>
  <c r="JB12"/>
  <c r="IS12"/>
  <c r="IR12"/>
  <c r="IP12"/>
  <c r="IO12"/>
  <c r="IK12"/>
  <c r="IH12"/>
  <c r="IF12"/>
  <c r="IE12"/>
  <c r="HY12"/>
  <c r="HX12"/>
  <c r="HN12"/>
  <c r="HL12"/>
  <c r="HG12"/>
  <c r="HB12"/>
  <c r="HA12"/>
  <c r="GW12"/>
  <c r="GR12"/>
  <c r="GQ12"/>
  <c r="GO12"/>
  <c r="GM12"/>
  <c r="GK12"/>
  <c r="GJ12"/>
  <c r="GH12"/>
  <c r="GG12"/>
  <c r="GC12"/>
  <c r="GA12"/>
  <c r="FZ12"/>
  <c r="FX12"/>
  <c r="FW12"/>
  <c r="FS12"/>
  <c r="FN12"/>
  <c r="FO12" s="1"/>
  <c r="FK12"/>
  <c r="FG12"/>
  <c r="FF12"/>
  <c r="FC12"/>
  <c r="EW12"/>
  <c r="EV12"/>
  <c r="ES12"/>
  <c r="EO12"/>
  <c r="EM12"/>
  <c r="EI12"/>
  <c r="EG12"/>
  <c r="EB12"/>
  <c r="DW12"/>
  <c r="DV12"/>
  <c r="DR12"/>
  <c r="DP12"/>
  <c r="DM12"/>
  <c r="DL12"/>
  <c r="DH12"/>
  <c r="DF12"/>
  <c r="DE12"/>
  <c r="DC12"/>
  <c r="DB12"/>
  <c r="CX12"/>
  <c r="CV12"/>
  <c r="CR12"/>
  <c r="CP12"/>
  <c r="CL12"/>
  <c r="CM12" s="1"/>
  <c r="CI12"/>
  <c r="CH12"/>
  <c r="CE12"/>
  <c r="CC12"/>
  <c r="CB12"/>
  <c r="BZ12"/>
  <c r="BY12"/>
  <c r="BV12"/>
  <c r="BT12"/>
  <c r="BS12"/>
  <c r="BQ12"/>
  <c r="BP12"/>
  <c r="BN12"/>
  <c r="BM12"/>
  <c r="BL12"/>
  <c r="BJ12"/>
  <c r="BI12"/>
  <c r="BG12"/>
  <c r="BF12"/>
  <c r="BC12"/>
  <c r="BB12"/>
  <c r="AY12"/>
  <c r="AT12"/>
  <c r="AO12"/>
  <c r="AM12"/>
  <c r="AI12"/>
  <c r="AH12"/>
  <c r="AE12"/>
  <c r="AC12"/>
  <c r="AD12" s="1"/>
  <c r="AB12"/>
  <c r="Z12"/>
  <c r="AA12" s="1"/>
  <c r="V12"/>
  <c r="W12" s="1"/>
  <c r="S12"/>
  <c r="R12"/>
  <c r="P12"/>
  <c r="O12"/>
  <c r="F12"/>
  <c r="G12" s="1"/>
  <c r="E12"/>
  <c r="V21" i="3"/>
  <c r="C21" s="1"/>
  <c r="U21"/>
  <c r="P21"/>
  <c r="B21"/>
  <c r="V20"/>
  <c r="U20"/>
  <c r="P20"/>
  <c r="C20"/>
  <c r="B20"/>
  <c r="V19"/>
  <c r="C19" s="1"/>
  <c r="U19"/>
  <c r="P19"/>
  <c r="B19"/>
  <c r="V18"/>
  <c r="U18"/>
  <c r="P18"/>
  <c r="C18"/>
  <c r="B18"/>
  <c r="V17"/>
  <c r="C17" s="1"/>
  <c r="U17"/>
  <c r="P17"/>
  <c r="B17"/>
  <c r="V16"/>
  <c r="C16" s="1"/>
  <c r="U16"/>
  <c r="P16"/>
  <c r="B16"/>
  <c r="V15"/>
  <c r="C15" s="1"/>
  <c r="U15"/>
  <c r="P15"/>
  <c r="B15"/>
  <c r="V14"/>
  <c r="U14"/>
  <c r="P14"/>
  <c r="C14"/>
  <c r="B14"/>
  <c r="BF13"/>
  <c r="BE13"/>
  <c r="BC13"/>
  <c r="BC11" s="1"/>
  <c r="BB13"/>
  <c r="AZ13"/>
  <c r="AY13"/>
  <c r="AY11" s="1"/>
  <c r="AW13"/>
  <c r="AV13"/>
  <c r="AT13"/>
  <c r="AS13"/>
  <c r="AQ13"/>
  <c r="AQ11" s="1"/>
  <c r="AP13"/>
  <c r="AN13"/>
  <c r="AM13"/>
  <c r="AM11" s="1"/>
  <c r="AK13"/>
  <c r="AJ13"/>
  <c r="AH13"/>
  <c r="AG13"/>
  <c r="P13"/>
  <c r="O13"/>
  <c r="N13"/>
  <c r="L13"/>
  <c r="K13"/>
  <c r="K11" s="1"/>
  <c r="I13"/>
  <c r="H13"/>
  <c r="B13"/>
  <c r="CZ12"/>
  <c r="CW12"/>
  <c r="CT12"/>
  <c r="CQ12"/>
  <c r="CN12"/>
  <c r="CH12"/>
  <c r="CE12"/>
  <c r="BY12"/>
  <c r="BS12"/>
  <c r="BP12"/>
  <c r="BM12"/>
  <c r="BJ12"/>
  <c r="BG12"/>
  <c r="BD12"/>
  <c r="BA12"/>
  <c r="AX12"/>
  <c r="AU12"/>
  <c r="AR12"/>
  <c r="AL12"/>
  <c r="AI12"/>
  <c r="AF12"/>
  <c r="AC12"/>
  <c r="Z12"/>
  <c r="V12"/>
  <c r="U12"/>
  <c r="S12"/>
  <c r="J12"/>
  <c r="G12"/>
  <c r="C12"/>
  <c r="B12"/>
  <c r="CY11"/>
  <c r="CX11"/>
  <c r="CV11"/>
  <c r="CU11"/>
  <c r="CS11"/>
  <c r="CR11"/>
  <c r="CP11"/>
  <c r="CQ11" s="1"/>
  <c r="CO11"/>
  <c r="CM11"/>
  <c r="CL11"/>
  <c r="CJ11"/>
  <c r="CI11"/>
  <c r="CG11"/>
  <c r="CF11"/>
  <c r="CD11"/>
  <c r="CC11"/>
  <c r="CA11"/>
  <c r="BZ11"/>
  <c r="BX11"/>
  <c r="BY11" s="1"/>
  <c r="BW11"/>
  <c r="BU11"/>
  <c r="BT11"/>
  <c r="BR11"/>
  <c r="BQ11"/>
  <c r="BO11"/>
  <c r="BN11"/>
  <c r="BL11"/>
  <c r="BM11" s="1"/>
  <c r="BK11"/>
  <c r="BI11"/>
  <c r="BH11"/>
  <c r="BF11"/>
  <c r="BG11" s="1"/>
  <c r="BE11"/>
  <c r="BB11"/>
  <c r="AZ11"/>
  <c r="BA11" s="1"/>
  <c r="AW11"/>
  <c r="AX11" s="1"/>
  <c r="AV11"/>
  <c r="AT11"/>
  <c r="AS11"/>
  <c r="AP11"/>
  <c r="AN11"/>
  <c r="AK11"/>
  <c r="AJ11"/>
  <c r="AH11"/>
  <c r="AI11" s="1"/>
  <c r="AG11"/>
  <c r="AE11"/>
  <c r="AD11"/>
  <c r="AB11"/>
  <c r="AC11" s="1"/>
  <c r="AA11"/>
  <c r="Y11"/>
  <c r="X11"/>
  <c r="V11"/>
  <c r="T11"/>
  <c r="R11"/>
  <c r="Q11"/>
  <c r="O11"/>
  <c r="N11"/>
  <c r="L11"/>
  <c r="M11" s="1"/>
  <c r="I11"/>
  <c r="H11"/>
  <c r="F11"/>
  <c r="E11"/>
  <c r="B11"/>
  <c r="B13" i="4"/>
  <c r="C13"/>
  <c r="E14"/>
  <c r="E12" s="1"/>
  <c r="F14"/>
  <c r="F12" s="1"/>
  <c r="H14"/>
  <c r="H12" s="1"/>
  <c r="I14"/>
  <c r="I12" s="1"/>
  <c r="J12" s="1"/>
  <c r="K14"/>
  <c r="K12" s="1"/>
  <c r="L14"/>
  <c r="L12" s="1"/>
  <c r="N14"/>
  <c r="N12" s="1"/>
  <c r="O14"/>
  <c r="O12" s="1"/>
  <c r="Q14"/>
  <c r="Q12" s="1"/>
  <c r="R14"/>
  <c r="R12" s="1"/>
  <c r="T14"/>
  <c r="T12" s="1"/>
  <c r="U14"/>
  <c r="U12" s="1"/>
  <c r="B15"/>
  <c r="C15"/>
  <c r="B16"/>
  <c r="C16"/>
  <c r="B17"/>
  <c r="C17"/>
  <c r="B18"/>
  <c r="C18"/>
  <c r="D18" s="1"/>
  <c r="G18"/>
  <c r="J18"/>
  <c r="H19"/>
  <c r="I19"/>
  <c r="N19"/>
  <c r="O19"/>
  <c r="T19"/>
  <c r="U19"/>
  <c r="C19"/>
  <c r="E19"/>
  <c r="F19"/>
  <c r="K19"/>
  <c r="L19"/>
  <c r="Q19"/>
  <c r="R19"/>
  <c r="B14" l="1"/>
  <c r="G14"/>
  <c r="C14"/>
  <c r="C12" s="1"/>
  <c r="J14"/>
  <c r="G12"/>
  <c r="CW11" i="3"/>
  <c r="CN11"/>
  <c r="CZ11"/>
  <c r="BO12" i="2"/>
  <c r="BU12"/>
  <c r="IT12"/>
  <c r="JW12"/>
  <c r="KC12"/>
  <c r="KO12"/>
  <c r="ID13"/>
  <c r="IN13"/>
  <c r="IX13"/>
  <c r="JW14"/>
  <c r="KC14"/>
  <c r="KO14"/>
  <c r="C20"/>
  <c r="D20" s="1"/>
  <c r="JF12"/>
  <c r="JT12"/>
  <c r="B13"/>
  <c r="B13" i="1" s="1"/>
  <c r="BU14" i="2"/>
  <c r="JT14"/>
  <c r="GD14"/>
  <c r="GD12" s="1"/>
  <c r="GX14"/>
  <c r="GX12" s="1"/>
  <c r="HR14"/>
  <c r="HR12" s="1"/>
  <c r="IL14"/>
  <c r="JF14"/>
  <c r="B19"/>
  <c r="BX21"/>
  <c r="IG12"/>
  <c r="KL12"/>
  <c r="FL13"/>
  <c r="BO14"/>
  <c r="CA14"/>
  <c r="C16"/>
  <c r="ER18"/>
  <c r="IB12"/>
  <c r="Q12"/>
  <c r="T12"/>
  <c r="CA12"/>
  <c r="ID12"/>
  <c r="DN14"/>
  <c r="J14"/>
  <c r="J12" s="1"/>
  <c r="BD14"/>
  <c r="B15"/>
  <c r="C21"/>
  <c r="B21"/>
  <c r="ER21"/>
  <c r="C22"/>
  <c r="D22" s="1"/>
  <c r="BO22"/>
  <c r="GS12"/>
  <c r="AA13"/>
  <c r="DA13"/>
  <c r="DT12"/>
  <c r="N12"/>
  <c r="AX12"/>
  <c r="DQ14"/>
  <c r="C15"/>
  <c r="DJ14"/>
  <c r="DJ12" s="1"/>
  <c r="DK12" s="1"/>
  <c r="FT14"/>
  <c r="FT12" s="1"/>
  <c r="HH14"/>
  <c r="IV14"/>
  <c r="IV12" s="1"/>
  <c r="C17"/>
  <c r="D17" s="1"/>
  <c r="ER17"/>
  <c r="DS12"/>
  <c r="EP12"/>
  <c r="ER12" s="1"/>
  <c r="AJ12"/>
  <c r="JD12"/>
  <c r="FA12"/>
  <c r="GE12"/>
  <c r="HS12"/>
  <c r="JG12"/>
  <c r="HH12"/>
  <c r="KR12"/>
  <c r="CZ12"/>
  <c r="DA12" s="1"/>
  <c r="ER14"/>
  <c r="FE12"/>
  <c r="KR14"/>
  <c r="IL12"/>
  <c r="B16"/>
  <c r="D16" s="1"/>
  <c r="ER16"/>
  <c r="CF14"/>
  <c r="ER22"/>
  <c r="I12"/>
  <c r="FL12"/>
  <c r="BR12"/>
  <c r="GP12"/>
  <c r="JZ12"/>
  <c r="KF12"/>
  <c r="CG13"/>
  <c r="BA12"/>
  <c r="ED12"/>
  <c r="JZ14"/>
  <c r="KF14"/>
  <c r="AS14"/>
  <c r="AS12" s="1"/>
  <c r="BO15"/>
  <c r="ER19"/>
  <c r="ER20"/>
  <c r="CJ12"/>
  <c r="FH12"/>
  <c r="IQ12"/>
  <c r="KI12"/>
  <c r="AG12"/>
  <c r="BR14"/>
  <c r="EU14"/>
  <c r="GV12"/>
  <c r="IJ12"/>
  <c r="KI14"/>
  <c r="CY14"/>
  <c r="CY12" s="1"/>
  <c r="DK15"/>
  <c r="ER15"/>
  <c r="FU14"/>
  <c r="FU12" s="1"/>
  <c r="HI14"/>
  <c r="HI12" s="1"/>
  <c r="IW14"/>
  <c r="IW12" s="1"/>
  <c r="B18"/>
  <c r="C18"/>
  <c r="C19"/>
  <c r="D19" s="1"/>
  <c r="BO21"/>
  <c r="J11" i="3"/>
  <c r="U11"/>
  <c r="W11" s="1"/>
  <c r="BP11"/>
  <c r="P11"/>
  <c r="AF11"/>
  <c r="AR11"/>
  <c r="BD11"/>
  <c r="AL11"/>
  <c r="AU11"/>
  <c r="BJ11"/>
  <c r="CE11"/>
  <c r="G11"/>
  <c r="S11"/>
  <c r="Z11"/>
  <c r="BS11"/>
  <c r="CT11"/>
  <c r="W12"/>
  <c r="S12" i="1"/>
  <c r="F12"/>
  <c r="G12" s="1"/>
  <c r="G13"/>
  <c r="BD12" i="2"/>
  <c r="DI12"/>
  <c r="JA12"/>
  <c r="DK14"/>
  <c r="BX14"/>
  <c r="BW12"/>
  <c r="BX12" s="1"/>
  <c r="CF12"/>
  <c r="CG12" s="1"/>
  <c r="ET12"/>
  <c r="EU12" s="1"/>
  <c r="IM12"/>
  <c r="C13"/>
  <c r="C13" i="1" s="1"/>
  <c r="D15" i="2"/>
  <c r="AO11" i="3"/>
  <c r="C13"/>
  <c r="C11" s="1"/>
  <c r="B19" i="4"/>
  <c r="B12"/>
  <c r="D14" l="1"/>
  <c r="K12" i="2"/>
  <c r="IN12"/>
  <c r="C14"/>
  <c r="C14" i="1" s="1"/>
  <c r="C12" s="1"/>
  <c r="D21" i="2"/>
  <c r="D18"/>
  <c r="IX12"/>
  <c r="B14"/>
  <c r="D13" i="1"/>
  <c r="D13" i="2"/>
  <c r="C12"/>
  <c r="D11" i="3"/>
  <c r="D12" i="4"/>
  <c r="B12" i="2" l="1"/>
  <c r="B14" i="1"/>
  <c r="D14" i="2"/>
  <c r="D12" l="1"/>
  <c r="B12" i="1"/>
  <c r="D12" s="1"/>
  <c r="D14"/>
  <c r="F29"/>
  <c r="E29"/>
  <c r="S28"/>
  <c r="P28"/>
  <c r="M28"/>
  <c r="J28"/>
  <c r="F28"/>
  <c r="E28"/>
  <c r="R27"/>
  <c r="Q27"/>
  <c r="O27"/>
  <c r="N27"/>
  <c r="L27"/>
  <c r="K27"/>
  <c r="I27"/>
  <c r="H27"/>
  <c r="F27"/>
  <c r="KL78" i="2"/>
  <c r="KI78"/>
  <c r="KF78"/>
  <c r="KC78"/>
  <c r="JZ78"/>
  <c r="JW78"/>
  <c r="JT78"/>
  <c r="JG78"/>
  <c r="JF78"/>
  <c r="IW78"/>
  <c r="IV78"/>
  <c r="IM78"/>
  <c r="IL78"/>
  <c r="IC78"/>
  <c r="IB78"/>
  <c r="HS78"/>
  <c r="HR78"/>
  <c r="HI78"/>
  <c r="HH78"/>
  <c r="GY78"/>
  <c r="GX78"/>
  <c r="GO78"/>
  <c r="GN78"/>
  <c r="GE78"/>
  <c r="GD78"/>
  <c r="FU78"/>
  <c r="FT78"/>
  <c r="FA78"/>
  <c r="EZ78"/>
  <c r="EQ78"/>
  <c r="EP78"/>
  <c r="ED78"/>
  <c r="EC78"/>
  <c r="DT78"/>
  <c r="DS78"/>
  <c r="DJ78"/>
  <c r="DI78"/>
  <c r="CZ78"/>
  <c r="CY78"/>
  <c r="CP78"/>
  <c r="CO78"/>
  <c r="CF78"/>
  <c r="CE78"/>
  <c r="CA78"/>
  <c r="BW78"/>
  <c r="BV78"/>
  <c r="BD78"/>
  <c r="BC78"/>
  <c r="AT78"/>
  <c r="AS78"/>
  <c r="AJ78"/>
  <c r="AI78"/>
  <c r="Z78"/>
  <c r="Y78"/>
  <c r="J78"/>
  <c r="I78"/>
  <c r="KL77"/>
  <c r="KI77"/>
  <c r="KF77"/>
  <c r="KC77"/>
  <c r="JZ77"/>
  <c r="JW77"/>
  <c r="JG77"/>
  <c r="JF77"/>
  <c r="IW77"/>
  <c r="IV77"/>
  <c r="IM77"/>
  <c r="IL77"/>
  <c r="IC77"/>
  <c r="IB77"/>
  <c r="HS77"/>
  <c r="HR77"/>
  <c r="HI77"/>
  <c r="HH77"/>
  <c r="GY77"/>
  <c r="GX77"/>
  <c r="GO77"/>
  <c r="GN77"/>
  <c r="GE77"/>
  <c r="GD77"/>
  <c r="FU77"/>
  <c r="FT77"/>
  <c r="FA77"/>
  <c r="EZ77"/>
  <c r="EQ77"/>
  <c r="EP77"/>
  <c r="ED77"/>
  <c r="EC77"/>
  <c r="DT77"/>
  <c r="DS77"/>
  <c r="DJ77"/>
  <c r="DI77"/>
  <c r="CZ77"/>
  <c r="CY77"/>
  <c r="CP77"/>
  <c r="CO77"/>
  <c r="CF77"/>
  <c r="CE77"/>
  <c r="B77" s="1"/>
  <c r="BW77"/>
  <c r="BX77" s="1"/>
  <c r="BV77"/>
  <c r="BD77"/>
  <c r="BC77"/>
  <c r="AT77"/>
  <c r="AS77"/>
  <c r="AJ77"/>
  <c r="AI77"/>
  <c r="Z77"/>
  <c r="Y77"/>
  <c r="J77"/>
  <c r="I77"/>
  <c r="JG76"/>
  <c r="JF76"/>
  <c r="IW76"/>
  <c r="IV76"/>
  <c r="IM76"/>
  <c r="IL76"/>
  <c r="IC76"/>
  <c r="IB76"/>
  <c r="HS76"/>
  <c r="HR76"/>
  <c r="HI76"/>
  <c r="HH76"/>
  <c r="GY76"/>
  <c r="GX76"/>
  <c r="GO76"/>
  <c r="GN76"/>
  <c r="GE76"/>
  <c r="GD76"/>
  <c r="FU76"/>
  <c r="FT76"/>
  <c r="FA76"/>
  <c r="EZ76"/>
  <c r="EQ76"/>
  <c r="EP76"/>
  <c r="ED76"/>
  <c r="EC76"/>
  <c r="DT76"/>
  <c r="DS76"/>
  <c r="DJ76"/>
  <c r="DI76"/>
  <c r="CZ76"/>
  <c r="CY76"/>
  <c r="CY72" s="1"/>
  <c r="CP76"/>
  <c r="CO76"/>
  <c r="CF76"/>
  <c r="CE76"/>
  <c r="CA76"/>
  <c r="BW76"/>
  <c r="BV76"/>
  <c r="BD76"/>
  <c r="BC76"/>
  <c r="AT76"/>
  <c r="AS76"/>
  <c r="AJ76"/>
  <c r="AI76"/>
  <c r="Z76"/>
  <c r="Y76"/>
  <c r="J76"/>
  <c r="I76"/>
  <c r="KL75"/>
  <c r="KI75"/>
  <c r="KF75"/>
  <c r="KC75"/>
  <c r="JZ75"/>
  <c r="JW75"/>
  <c r="JG75"/>
  <c r="JF75"/>
  <c r="IW75"/>
  <c r="IV75"/>
  <c r="IM75"/>
  <c r="IL75"/>
  <c r="IC75"/>
  <c r="IB75"/>
  <c r="HS75"/>
  <c r="HR75"/>
  <c r="HI75"/>
  <c r="HH75"/>
  <c r="GY75"/>
  <c r="GX75"/>
  <c r="GO75"/>
  <c r="GN75"/>
  <c r="GE75"/>
  <c r="GD75"/>
  <c r="FU75"/>
  <c r="FT75"/>
  <c r="FA75"/>
  <c r="EZ75"/>
  <c r="EQ75"/>
  <c r="EP75"/>
  <c r="ED75"/>
  <c r="EC75"/>
  <c r="DT75"/>
  <c r="DS75"/>
  <c r="DJ75"/>
  <c r="DI75"/>
  <c r="CZ75"/>
  <c r="CY75"/>
  <c r="CP75"/>
  <c r="CO75"/>
  <c r="CF75"/>
  <c r="CE75"/>
  <c r="BW75"/>
  <c r="BV75"/>
  <c r="BD75"/>
  <c r="BC75"/>
  <c r="AT75"/>
  <c r="AS75"/>
  <c r="AJ75"/>
  <c r="AI75"/>
  <c r="Z75"/>
  <c r="Y75"/>
  <c r="J75"/>
  <c r="I75"/>
  <c r="JG74"/>
  <c r="JG72" s="1"/>
  <c r="JG70" s="1"/>
  <c r="JF74"/>
  <c r="IW74"/>
  <c r="IV74"/>
  <c r="IM74"/>
  <c r="IL74"/>
  <c r="IC74"/>
  <c r="IB74"/>
  <c r="HS74"/>
  <c r="HS72" s="1"/>
  <c r="HR74"/>
  <c r="HI74"/>
  <c r="HH74"/>
  <c r="GY74"/>
  <c r="GX74"/>
  <c r="GO74"/>
  <c r="GN74"/>
  <c r="GE74"/>
  <c r="GE72" s="1"/>
  <c r="GE70" s="1"/>
  <c r="GD74"/>
  <c r="FU74"/>
  <c r="FT74"/>
  <c r="FA74"/>
  <c r="EZ74"/>
  <c r="EQ74"/>
  <c r="EP74"/>
  <c r="ED74"/>
  <c r="EC74"/>
  <c r="DT74"/>
  <c r="DS74"/>
  <c r="DJ74"/>
  <c r="DJ72" s="1"/>
  <c r="DI74"/>
  <c r="CZ74"/>
  <c r="CY74"/>
  <c r="CP74"/>
  <c r="CO74"/>
  <c r="CF74"/>
  <c r="CE74"/>
  <c r="BW74"/>
  <c r="BW72" s="1"/>
  <c r="BV74"/>
  <c r="BU74"/>
  <c r="BR74"/>
  <c r="BN74"/>
  <c r="BM74"/>
  <c r="BD74"/>
  <c r="BC74"/>
  <c r="AT74"/>
  <c r="AT72" s="1"/>
  <c r="AS74"/>
  <c r="AJ74"/>
  <c r="AI74"/>
  <c r="Z74"/>
  <c r="Y74"/>
  <c r="J74"/>
  <c r="I74"/>
  <c r="JT73"/>
  <c r="JG73"/>
  <c r="JF73"/>
  <c r="IW73"/>
  <c r="IV73"/>
  <c r="IM73"/>
  <c r="IL73"/>
  <c r="IC73"/>
  <c r="IB73"/>
  <c r="HS73"/>
  <c r="HR73"/>
  <c r="HI73"/>
  <c r="HH73"/>
  <c r="GY73"/>
  <c r="GX73"/>
  <c r="GO73"/>
  <c r="GN73"/>
  <c r="GE73"/>
  <c r="GD73"/>
  <c r="FU73"/>
  <c r="FT73"/>
  <c r="FA73"/>
  <c r="EZ73"/>
  <c r="EU73"/>
  <c r="EQ73"/>
  <c r="EQ72" s="1"/>
  <c r="EQ70" s="1"/>
  <c r="EP73"/>
  <c r="ED73"/>
  <c r="EC73"/>
  <c r="EC72" s="1"/>
  <c r="DT73"/>
  <c r="DT72" s="1"/>
  <c r="DT70" s="1"/>
  <c r="DS73"/>
  <c r="DJ73"/>
  <c r="DI73"/>
  <c r="DI72" s="1"/>
  <c r="CZ73"/>
  <c r="CZ72" s="1"/>
  <c r="CY73"/>
  <c r="CP73"/>
  <c r="CO73"/>
  <c r="CO72" s="1"/>
  <c r="CF73"/>
  <c r="CF72" s="1"/>
  <c r="CE73"/>
  <c r="BW73"/>
  <c r="BV73"/>
  <c r="BU73"/>
  <c r="BR73"/>
  <c r="BN73"/>
  <c r="BM73"/>
  <c r="BM72" s="1"/>
  <c r="BM70" s="1"/>
  <c r="BD73"/>
  <c r="BD72" s="1"/>
  <c r="BC73"/>
  <c r="AT73"/>
  <c r="AS73"/>
  <c r="AJ73"/>
  <c r="AJ72" s="1"/>
  <c r="AI73"/>
  <c r="Z73"/>
  <c r="Y73"/>
  <c r="J73"/>
  <c r="J72" s="1"/>
  <c r="I73"/>
  <c r="KQ72"/>
  <c r="KP72"/>
  <c r="KN72"/>
  <c r="KN70" s="1"/>
  <c r="KM72"/>
  <c r="KK72"/>
  <c r="KJ72"/>
  <c r="KH72"/>
  <c r="KI72" s="1"/>
  <c r="KG72"/>
  <c r="KE72"/>
  <c r="KD72"/>
  <c r="KB72"/>
  <c r="KB70" s="1"/>
  <c r="KA72"/>
  <c r="JY72"/>
  <c r="JX72"/>
  <c r="JV72"/>
  <c r="JW72" s="1"/>
  <c r="JU72"/>
  <c r="JS72"/>
  <c r="JR72"/>
  <c r="JP72"/>
  <c r="JP70" s="1"/>
  <c r="JO72"/>
  <c r="JM72"/>
  <c r="JL72"/>
  <c r="JJ72"/>
  <c r="JJ70" s="1"/>
  <c r="JI72"/>
  <c r="JF72"/>
  <c r="JE72"/>
  <c r="JC72"/>
  <c r="JC70" s="1"/>
  <c r="JB72"/>
  <c r="IZ72"/>
  <c r="IY72"/>
  <c r="IU72"/>
  <c r="IU70" s="1"/>
  <c r="IS72"/>
  <c r="IR72"/>
  <c r="IP72"/>
  <c r="IO72"/>
  <c r="IO70" s="1"/>
  <c r="IL72"/>
  <c r="IK72"/>
  <c r="IK70" s="1"/>
  <c r="II72"/>
  <c r="IH72"/>
  <c r="IH70" s="1"/>
  <c r="IF72"/>
  <c r="IE72"/>
  <c r="IA72"/>
  <c r="HY72"/>
  <c r="HY70" s="1"/>
  <c r="HX72"/>
  <c r="HX70" s="1"/>
  <c r="HV72"/>
  <c r="HU72"/>
  <c r="HR72"/>
  <c r="HR70" s="1"/>
  <c r="HQ72"/>
  <c r="HO72"/>
  <c r="HO70" s="1"/>
  <c r="HN72"/>
  <c r="HL72"/>
  <c r="HL70" s="1"/>
  <c r="HM70" s="1"/>
  <c r="HK72"/>
  <c r="HG72"/>
  <c r="HE72"/>
  <c r="HD72"/>
  <c r="HD70" s="1"/>
  <c r="HB72"/>
  <c r="HB70" s="1"/>
  <c r="HA72"/>
  <c r="GX72"/>
  <c r="GW72"/>
  <c r="GW70" s="1"/>
  <c r="GU72"/>
  <c r="GT72"/>
  <c r="GR72"/>
  <c r="GQ72"/>
  <c r="GQ70" s="1"/>
  <c r="GM72"/>
  <c r="GK72"/>
  <c r="GK70" s="1"/>
  <c r="GJ72"/>
  <c r="GH72"/>
  <c r="GH70" s="1"/>
  <c r="GG72"/>
  <c r="GG70" s="1"/>
  <c r="GD72"/>
  <c r="GC72"/>
  <c r="GC70" s="1"/>
  <c r="GA72"/>
  <c r="FZ72"/>
  <c r="FX72"/>
  <c r="FX70" s="1"/>
  <c r="FW72"/>
  <c r="FS72"/>
  <c r="FS70" s="1"/>
  <c r="FQ72"/>
  <c r="FQ70" s="1"/>
  <c r="FP72"/>
  <c r="FN72"/>
  <c r="FN70" s="1"/>
  <c r="FM72"/>
  <c r="FK72"/>
  <c r="FJ72"/>
  <c r="FG72"/>
  <c r="FG70" s="1"/>
  <c r="FF72"/>
  <c r="FF70" s="1"/>
  <c r="FD72"/>
  <c r="FC72"/>
  <c r="FA72"/>
  <c r="EZ72"/>
  <c r="EY72"/>
  <c r="EW72"/>
  <c r="EV72"/>
  <c r="EV70" s="1"/>
  <c r="ET72"/>
  <c r="ES72"/>
  <c r="EO72"/>
  <c r="EO70" s="1"/>
  <c r="EM72"/>
  <c r="EL72"/>
  <c r="EL70" s="1"/>
  <c r="EJ72"/>
  <c r="EI72"/>
  <c r="EI70" s="1"/>
  <c r="EG72"/>
  <c r="EF72"/>
  <c r="EF70" s="1"/>
  <c r="EB72"/>
  <c r="DZ72"/>
  <c r="DY72"/>
  <c r="DW72"/>
  <c r="DW70" s="1"/>
  <c r="DV72"/>
  <c r="DR72"/>
  <c r="DR70" s="1"/>
  <c r="DP72"/>
  <c r="DO72"/>
  <c r="DM72"/>
  <c r="DL72"/>
  <c r="DL70" s="1"/>
  <c r="DH72"/>
  <c r="CX72"/>
  <c r="CX70" s="1"/>
  <c r="CV72"/>
  <c r="CU72"/>
  <c r="CU70" s="1"/>
  <c r="CS72"/>
  <c r="CR72"/>
  <c r="CR70" s="1"/>
  <c r="CN72"/>
  <c r="CL72"/>
  <c r="CL70" s="1"/>
  <c r="CK72"/>
  <c r="CI72"/>
  <c r="CI70" s="1"/>
  <c r="CJ70" s="1"/>
  <c r="CH72"/>
  <c r="CC72"/>
  <c r="CB72"/>
  <c r="BZ72"/>
  <c r="BY72"/>
  <c r="BT72"/>
  <c r="BT70" s="1"/>
  <c r="BS72"/>
  <c r="BS70" s="1"/>
  <c r="BQ72"/>
  <c r="BP72"/>
  <c r="BL72"/>
  <c r="BL70" s="1"/>
  <c r="BJ72"/>
  <c r="BJ70" s="1"/>
  <c r="BI72"/>
  <c r="BG72"/>
  <c r="BF72"/>
  <c r="BF70" s="1"/>
  <c r="BB72"/>
  <c r="AZ72"/>
  <c r="AZ70" s="1"/>
  <c r="AY72"/>
  <c r="AY70" s="1"/>
  <c r="AW72"/>
  <c r="AV72"/>
  <c r="AV70" s="1"/>
  <c r="AR72"/>
  <c r="AR70" s="1"/>
  <c r="AP72"/>
  <c r="AP70" s="1"/>
  <c r="AO72"/>
  <c r="AM72"/>
  <c r="AL72"/>
  <c r="AL70" s="1"/>
  <c r="AH72"/>
  <c r="AF72"/>
  <c r="AE72"/>
  <c r="AE70" s="1"/>
  <c r="AC72"/>
  <c r="AB72"/>
  <c r="AB70" s="1"/>
  <c r="Y72"/>
  <c r="X72"/>
  <c r="X70" s="1"/>
  <c r="V72"/>
  <c r="U72"/>
  <c r="S72"/>
  <c r="R72"/>
  <c r="R70" s="1"/>
  <c r="P72"/>
  <c r="O72"/>
  <c r="M72"/>
  <c r="L72"/>
  <c r="L70" s="1"/>
  <c r="H72"/>
  <c r="H70" s="1"/>
  <c r="F72"/>
  <c r="E72"/>
  <c r="E70" s="1"/>
  <c r="JG71"/>
  <c r="JF71"/>
  <c r="JD71"/>
  <c r="JA71"/>
  <c r="IW71"/>
  <c r="IV71"/>
  <c r="IT71"/>
  <c r="IQ71"/>
  <c r="IM71"/>
  <c r="IL71"/>
  <c r="IJ71"/>
  <c r="IG71"/>
  <c r="IC71"/>
  <c r="IB71"/>
  <c r="HZ71"/>
  <c r="HW71"/>
  <c r="HS71"/>
  <c r="HR71"/>
  <c r="HP71"/>
  <c r="HM71"/>
  <c r="HI71"/>
  <c r="HH71"/>
  <c r="HF71"/>
  <c r="HC71"/>
  <c r="GY71"/>
  <c r="GX71"/>
  <c r="GX70" s="1"/>
  <c r="GV71"/>
  <c r="GS71"/>
  <c r="GO71"/>
  <c r="GP71" s="1"/>
  <c r="GN71"/>
  <c r="GL71"/>
  <c r="GI71"/>
  <c r="GE71"/>
  <c r="GD71"/>
  <c r="GB71"/>
  <c r="FY71"/>
  <c r="FU71"/>
  <c r="FT71"/>
  <c r="FR71"/>
  <c r="FO71"/>
  <c r="FK71"/>
  <c r="FJ71"/>
  <c r="FI71"/>
  <c r="FI70" s="1"/>
  <c r="FA71"/>
  <c r="FA70" s="1"/>
  <c r="EZ71"/>
  <c r="EZ70" s="1"/>
  <c r="ED71"/>
  <c r="EC71"/>
  <c r="EC70" s="1"/>
  <c r="EA71"/>
  <c r="DX71"/>
  <c r="DT71"/>
  <c r="DS71"/>
  <c r="DJ71"/>
  <c r="DI71"/>
  <c r="CZ71"/>
  <c r="CY71"/>
  <c r="CP71"/>
  <c r="CO71"/>
  <c r="CM71"/>
  <c r="CJ71"/>
  <c r="CF71"/>
  <c r="CE71"/>
  <c r="BW71"/>
  <c r="BV71"/>
  <c r="BD71"/>
  <c r="BC71"/>
  <c r="BA71"/>
  <c r="AX71"/>
  <c r="AT71"/>
  <c r="AS71"/>
  <c r="AJ71"/>
  <c r="AI71"/>
  <c r="AG71"/>
  <c r="AD71"/>
  <c r="Z71"/>
  <c r="Y71"/>
  <c r="Y70" s="1"/>
  <c r="W71"/>
  <c r="T71"/>
  <c r="Q71"/>
  <c r="N71"/>
  <c r="J71"/>
  <c r="I71"/>
  <c r="G71"/>
  <c r="KQ70"/>
  <c r="KP70"/>
  <c r="KM70"/>
  <c r="KK70"/>
  <c r="KJ70"/>
  <c r="KG70"/>
  <c r="KE70"/>
  <c r="KD70"/>
  <c r="KA70"/>
  <c r="JY70"/>
  <c r="JX70"/>
  <c r="JU70"/>
  <c r="JS70"/>
  <c r="JR70"/>
  <c r="JO70"/>
  <c r="JM70"/>
  <c r="JL70"/>
  <c r="JI70"/>
  <c r="JF70"/>
  <c r="JE70"/>
  <c r="JB70"/>
  <c r="IZ70"/>
  <c r="IY70"/>
  <c r="IS70"/>
  <c r="IR70"/>
  <c r="IP70"/>
  <c r="II70"/>
  <c r="IF70"/>
  <c r="IE70"/>
  <c r="IA70"/>
  <c r="HV70"/>
  <c r="HU70"/>
  <c r="HQ70"/>
  <c r="HN70"/>
  <c r="HK70"/>
  <c r="HG70"/>
  <c r="HE70"/>
  <c r="HA70"/>
  <c r="GU70"/>
  <c r="GT70"/>
  <c r="GR70"/>
  <c r="GM70"/>
  <c r="GJ70"/>
  <c r="GD70"/>
  <c r="GA70"/>
  <c r="FZ70"/>
  <c r="FW70"/>
  <c r="FP70"/>
  <c r="FM70"/>
  <c r="FJ70"/>
  <c r="FD70"/>
  <c r="FC70"/>
  <c r="EY70"/>
  <c r="EW70"/>
  <c r="ET70"/>
  <c r="ES70"/>
  <c r="EM70"/>
  <c r="EJ70"/>
  <c r="EG70"/>
  <c r="EB70"/>
  <c r="DZ70"/>
  <c r="DY70"/>
  <c r="DV70"/>
  <c r="DP70"/>
  <c r="DO70"/>
  <c r="DM70"/>
  <c r="DH70"/>
  <c r="CV70"/>
  <c r="CS70"/>
  <c r="CN70"/>
  <c r="CK70"/>
  <c r="CH70"/>
  <c r="CC70"/>
  <c r="CB70"/>
  <c r="BZ70"/>
  <c r="CA70" s="1"/>
  <c r="BY70"/>
  <c r="BQ70"/>
  <c r="BP70"/>
  <c r="BI70"/>
  <c r="BG70"/>
  <c r="BB70"/>
  <c r="AW70"/>
  <c r="AO70"/>
  <c r="AM70"/>
  <c r="AH70"/>
  <c r="AF70"/>
  <c r="AC70"/>
  <c r="V70"/>
  <c r="U70"/>
  <c r="S70"/>
  <c r="P70"/>
  <c r="O70"/>
  <c r="M70"/>
  <c r="F70"/>
  <c r="V74" i="3"/>
  <c r="C74" s="1"/>
  <c r="D74" s="1"/>
  <c r="U74"/>
  <c r="P74"/>
  <c r="B74"/>
  <c r="V73"/>
  <c r="C73" s="1"/>
  <c r="U73"/>
  <c r="P73"/>
  <c r="B73"/>
  <c r="V72"/>
  <c r="U72"/>
  <c r="P72"/>
  <c r="C72"/>
  <c r="D72" s="1"/>
  <c r="B72"/>
  <c r="V71"/>
  <c r="U71"/>
  <c r="P71"/>
  <c r="C71"/>
  <c r="B71"/>
  <c r="V70"/>
  <c r="V69" s="1"/>
  <c r="U70"/>
  <c r="P70"/>
  <c r="B70"/>
  <c r="CY69"/>
  <c r="CX69"/>
  <c r="CX67" s="1"/>
  <c r="CV69"/>
  <c r="CU69"/>
  <c r="CS69"/>
  <c r="CR69"/>
  <c r="CR67" s="1"/>
  <c r="CP69"/>
  <c r="CO69"/>
  <c r="CM69"/>
  <c r="CL69"/>
  <c r="CJ69"/>
  <c r="CI69"/>
  <c r="CG69"/>
  <c r="CF69"/>
  <c r="CF67" s="1"/>
  <c r="CD69"/>
  <c r="CD67" s="1"/>
  <c r="CC69"/>
  <c r="CA69"/>
  <c r="BZ69"/>
  <c r="BZ67" s="1"/>
  <c r="BX69"/>
  <c r="BW69"/>
  <c r="BU69"/>
  <c r="BT69"/>
  <c r="BR69"/>
  <c r="BR67" s="1"/>
  <c r="BQ69"/>
  <c r="BO69"/>
  <c r="BN69"/>
  <c r="BN67" s="1"/>
  <c r="BL69"/>
  <c r="BK69"/>
  <c r="BI69"/>
  <c r="BH69"/>
  <c r="BF69"/>
  <c r="BF67" s="1"/>
  <c r="BE69"/>
  <c r="BC69"/>
  <c r="BB69"/>
  <c r="BB67" s="1"/>
  <c r="AZ69"/>
  <c r="AY69"/>
  <c r="AW69"/>
  <c r="AV69"/>
  <c r="AT69"/>
  <c r="AS69"/>
  <c r="AQ69"/>
  <c r="AP69"/>
  <c r="AP67" s="1"/>
  <c r="AN69"/>
  <c r="AM69"/>
  <c r="AK69"/>
  <c r="AJ69"/>
  <c r="AH69"/>
  <c r="AG69"/>
  <c r="AE69"/>
  <c r="AD69"/>
  <c r="AD67" s="1"/>
  <c r="AB69"/>
  <c r="AB67" s="1"/>
  <c r="AA69"/>
  <c r="Y69"/>
  <c r="X69"/>
  <c r="X67" s="1"/>
  <c r="T69"/>
  <c r="R69"/>
  <c r="R67" s="1"/>
  <c r="Q69"/>
  <c r="O69"/>
  <c r="O67" s="1"/>
  <c r="N69"/>
  <c r="L69"/>
  <c r="K69"/>
  <c r="I69"/>
  <c r="I67" s="1"/>
  <c r="H69"/>
  <c r="H67" s="1"/>
  <c r="F69"/>
  <c r="F67" s="1"/>
  <c r="E69"/>
  <c r="CN68"/>
  <c r="CH68"/>
  <c r="CE68"/>
  <c r="CB68"/>
  <c r="BY68"/>
  <c r="BS68"/>
  <c r="BP68"/>
  <c r="BM68"/>
  <c r="BJ68"/>
  <c r="BG68"/>
  <c r="BD68"/>
  <c r="BA68"/>
  <c r="AX68"/>
  <c r="AU68"/>
  <c r="AR68"/>
  <c r="AO68"/>
  <c r="AL68"/>
  <c r="AI68"/>
  <c r="AF68"/>
  <c r="V68"/>
  <c r="C68" s="1"/>
  <c r="U68"/>
  <c r="S68"/>
  <c r="M68"/>
  <c r="J68"/>
  <c r="G68"/>
  <c r="B68"/>
  <c r="CY67"/>
  <c r="CV67"/>
  <c r="CU67"/>
  <c r="CS67"/>
  <c r="CP67"/>
  <c r="CO67"/>
  <c r="CM67"/>
  <c r="CL67"/>
  <c r="CN67" s="1"/>
  <c r="CJ67"/>
  <c r="CI67"/>
  <c r="CG67"/>
  <c r="CC67"/>
  <c r="CA67"/>
  <c r="BX67"/>
  <c r="BW67"/>
  <c r="BU67"/>
  <c r="BT67"/>
  <c r="BQ67"/>
  <c r="BO67"/>
  <c r="BL67"/>
  <c r="BM67" s="1"/>
  <c r="BK67"/>
  <c r="BI67"/>
  <c r="BH67"/>
  <c r="BE67"/>
  <c r="BC67"/>
  <c r="AZ67"/>
  <c r="AY67"/>
  <c r="AW67"/>
  <c r="AV67"/>
  <c r="AT67"/>
  <c r="AS67"/>
  <c r="AQ67"/>
  <c r="AN67"/>
  <c r="AM67"/>
  <c r="AK67"/>
  <c r="AJ67"/>
  <c r="AH67"/>
  <c r="AG67"/>
  <c r="AE67"/>
  <c r="AA67"/>
  <c r="Y67"/>
  <c r="T67"/>
  <c r="Q67"/>
  <c r="L67"/>
  <c r="K67"/>
  <c r="E67"/>
  <c r="B55" i="4"/>
  <c r="C55"/>
  <c r="E56"/>
  <c r="E54" s="1"/>
  <c r="F56"/>
  <c r="F54" s="1"/>
  <c r="H56"/>
  <c r="H54" s="1"/>
  <c r="I56"/>
  <c r="I54" s="1"/>
  <c r="K56"/>
  <c r="K54" s="1"/>
  <c r="L56"/>
  <c r="L54" s="1"/>
  <c r="N56"/>
  <c r="N54" s="1"/>
  <c r="O56"/>
  <c r="O54" s="1"/>
  <c r="Q56"/>
  <c r="Q54" s="1"/>
  <c r="R56"/>
  <c r="R54" s="1"/>
  <c r="T56"/>
  <c r="T54" s="1"/>
  <c r="U56"/>
  <c r="U54" s="1"/>
  <c r="B57"/>
  <c r="C57"/>
  <c r="B58"/>
  <c r="C58"/>
  <c r="G58"/>
  <c r="J58"/>
  <c r="B59"/>
  <c r="C59"/>
  <c r="B60"/>
  <c r="E60"/>
  <c r="F60"/>
  <c r="H60"/>
  <c r="I60"/>
  <c r="K60"/>
  <c r="L60"/>
  <c r="N60"/>
  <c r="O60"/>
  <c r="Q60"/>
  <c r="R60"/>
  <c r="T60"/>
  <c r="U60"/>
  <c r="C60"/>
  <c r="F23" i="1"/>
  <c r="E23"/>
  <c r="S22"/>
  <c r="M22"/>
  <c r="J22"/>
  <c r="F22"/>
  <c r="E22"/>
  <c r="R21"/>
  <c r="Q21"/>
  <c r="O21"/>
  <c r="N21"/>
  <c r="L21"/>
  <c r="K21"/>
  <c r="I21"/>
  <c r="H21"/>
  <c r="KL57" i="2"/>
  <c r="KI57"/>
  <c r="KF57"/>
  <c r="KC57"/>
  <c r="JZ57"/>
  <c r="JW57"/>
  <c r="JG57"/>
  <c r="JF57"/>
  <c r="IW57"/>
  <c r="IV57"/>
  <c r="IM57"/>
  <c r="IL57"/>
  <c r="IL51" s="1"/>
  <c r="IC57"/>
  <c r="IB57"/>
  <c r="HS57"/>
  <c r="HR57"/>
  <c r="HR51" s="1"/>
  <c r="HR49" s="1"/>
  <c r="HI57"/>
  <c r="HH57"/>
  <c r="GY57"/>
  <c r="GX57"/>
  <c r="GO57"/>
  <c r="GN57"/>
  <c r="GE57"/>
  <c r="GD57"/>
  <c r="FU57"/>
  <c r="FT57"/>
  <c r="FA57"/>
  <c r="EZ57"/>
  <c r="EZ51" s="1"/>
  <c r="EZ49" s="1"/>
  <c r="EU57"/>
  <c r="EQ57"/>
  <c r="EP57"/>
  <c r="ED57"/>
  <c r="EC57"/>
  <c r="DT57"/>
  <c r="DS57"/>
  <c r="DJ57"/>
  <c r="DI57"/>
  <c r="CZ57"/>
  <c r="CY57"/>
  <c r="CP57"/>
  <c r="CO57"/>
  <c r="CF57"/>
  <c r="CE57"/>
  <c r="CD57"/>
  <c r="CA57"/>
  <c r="BW57"/>
  <c r="BV57"/>
  <c r="B57" s="1"/>
  <c r="BD57"/>
  <c r="BC57"/>
  <c r="AT57"/>
  <c r="AS57"/>
  <c r="AJ57"/>
  <c r="AI57"/>
  <c r="Z57"/>
  <c r="Y57"/>
  <c r="J57"/>
  <c r="I57"/>
  <c r="KL56"/>
  <c r="KI56"/>
  <c r="KF56"/>
  <c r="KC56"/>
  <c r="JZ56"/>
  <c r="JW56"/>
  <c r="JG56"/>
  <c r="JF56"/>
  <c r="IW56"/>
  <c r="IV56"/>
  <c r="IM56"/>
  <c r="IL56"/>
  <c r="IC56"/>
  <c r="IB56"/>
  <c r="HS56"/>
  <c r="HR56"/>
  <c r="HI56"/>
  <c r="HH56"/>
  <c r="GY56"/>
  <c r="GX56"/>
  <c r="GO56"/>
  <c r="GN56"/>
  <c r="GE56"/>
  <c r="GD56"/>
  <c r="FU56"/>
  <c r="FT56"/>
  <c r="FA56"/>
  <c r="EZ56"/>
  <c r="EQ56"/>
  <c r="EP56"/>
  <c r="ED56"/>
  <c r="ED51" s="1"/>
  <c r="ED49" s="1"/>
  <c r="EC56"/>
  <c r="DT56"/>
  <c r="DS56"/>
  <c r="DJ56"/>
  <c r="DJ51" s="1"/>
  <c r="DJ49" s="1"/>
  <c r="DI56"/>
  <c r="CZ56"/>
  <c r="CY56"/>
  <c r="CP56"/>
  <c r="CP51" s="1"/>
  <c r="CP49" s="1"/>
  <c r="CO56"/>
  <c r="CF56"/>
  <c r="CE56"/>
  <c r="BW56"/>
  <c r="BV56"/>
  <c r="BU56"/>
  <c r="BR56"/>
  <c r="BN56"/>
  <c r="BN51" s="1"/>
  <c r="BM56"/>
  <c r="BD56"/>
  <c r="BC56"/>
  <c r="AT56"/>
  <c r="AS56"/>
  <c r="AJ56"/>
  <c r="AI56"/>
  <c r="Z56"/>
  <c r="Y56"/>
  <c r="J56"/>
  <c r="I56"/>
  <c r="C56"/>
  <c r="KL55"/>
  <c r="KI55"/>
  <c r="KF55"/>
  <c r="KC55"/>
  <c r="JZ55"/>
  <c r="JW55"/>
  <c r="JT55"/>
  <c r="JG55"/>
  <c r="JF55"/>
  <c r="IW55"/>
  <c r="IV55"/>
  <c r="IM55"/>
  <c r="IL55"/>
  <c r="IC55"/>
  <c r="IB55"/>
  <c r="HS55"/>
  <c r="HR55"/>
  <c r="HI55"/>
  <c r="HH55"/>
  <c r="GY55"/>
  <c r="GX55"/>
  <c r="GO55"/>
  <c r="GN55"/>
  <c r="GE55"/>
  <c r="GD55"/>
  <c r="FU55"/>
  <c r="FT55"/>
  <c r="FA55"/>
  <c r="EZ55"/>
  <c r="EU55"/>
  <c r="EQ55"/>
  <c r="EP55"/>
  <c r="ED55"/>
  <c r="EC55"/>
  <c r="DT55"/>
  <c r="DS55"/>
  <c r="DJ55"/>
  <c r="DI55"/>
  <c r="CZ55"/>
  <c r="CY55"/>
  <c r="CP55"/>
  <c r="CO55"/>
  <c r="CF55"/>
  <c r="CE55"/>
  <c r="BW55"/>
  <c r="BV55"/>
  <c r="BU55"/>
  <c r="BR55"/>
  <c r="BN55"/>
  <c r="BM55"/>
  <c r="BD55"/>
  <c r="BC55"/>
  <c r="AT55"/>
  <c r="AS55"/>
  <c r="AJ55"/>
  <c r="AI55"/>
  <c r="Z55"/>
  <c r="Y55"/>
  <c r="J55"/>
  <c r="I55"/>
  <c r="JG54"/>
  <c r="JF54"/>
  <c r="IW54"/>
  <c r="IV54"/>
  <c r="IM54"/>
  <c r="IL54"/>
  <c r="IC54"/>
  <c r="IB54"/>
  <c r="HS54"/>
  <c r="HR54"/>
  <c r="HI54"/>
  <c r="HH54"/>
  <c r="HH51" s="1"/>
  <c r="HH49" s="1"/>
  <c r="GY54"/>
  <c r="GX54"/>
  <c r="GO54"/>
  <c r="GN54"/>
  <c r="GE54"/>
  <c r="GD54"/>
  <c r="FU54"/>
  <c r="FT54"/>
  <c r="FA54"/>
  <c r="EZ54"/>
  <c r="EQ54"/>
  <c r="EP54"/>
  <c r="ED54"/>
  <c r="EC54"/>
  <c r="DT54"/>
  <c r="DS54"/>
  <c r="DJ54"/>
  <c r="DI54"/>
  <c r="CZ54"/>
  <c r="CY54"/>
  <c r="CP54"/>
  <c r="CO54"/>
  <c r="CF54"/>
  <c r="CE54"/>
  <c r="B54" s="1"/>
  <c r="BW54"/>
  <c r="BV54"/>
  <c r="BD54"/>
  <c r="BC54"/>
  <c r="BC51" s="1"/>
  <c r="BC49" s="1"/>
  <c r="AT54"/>
  <c r="AS54"/>
  <c r="AJ54"/>
  <c r="AI54"/>
  <c r="Z54"/>
  <c r="Y54"/>
  <c r="J54"/>
  <c r="I54"/>
  <c r="I51" s="1"/>
  <c r="CF53"/>
  <c r="CE53"/>
  <c r="CA53"/>
  <c r="BW53"/>
  <c r="BW51" s="1"/>
  <c r="BW49" s="1"/>
  <c r="BV53"/>
  <c r="KL52"/>
  <c r="KI52"/>
  <c r="KF52"/>
  <c r="KC52"/>
  <c r="JZ52"/>
  <c r="JW52"/>
  <c r="JG52"/>
  <c r="JG51" s="1"/>
  <c r="JG49" s="1"/>
  <c r="JF52"/>
  <c r="IW52"/>
  <c r="IV52"/>
  <c r="IV51" s="1"/>
  <c r="IV49" s="1"/>
  <c r="IM52"/>
  <c r="IL52"/>
  <c r="IC52"/>
  <c r="IB52"/>
  <c r="HS52"/>
  <c r="HS51" s="1"/>
  <c r="HS49" s="1"/>
  <c r="HR52"/>
  <c r="HI52"/>
  <c r="HH52"/>
  <c r="GY52"/>
  <c r="GX52"/>
  <c r="GO52"/>
  <c r="GN52"/>
  <c r="GE52"/>
  <c r="GE51" s="1"/>
  <c r="GE49" s="1"/>
  <c r="GD52"/>
  <c r="FU52"/>
  <c r="FT52"/>
  <c r="FA52"/>
  <c r="FA51" s="1"/>
  <c r="FA49" s="1"/>
  <c r="EZ52"/>
  <c r="EU52"/>
  <c r="EQ52"/>
  <c r="EQ51" s="1"/>
  <c r="EP52"/>
  <c r="EP51" s="1"/>
  <c r="EP49" s="1"/>
  <c r="ED52"/>
  <c r="EC52"/>
  <c r="DT52"/>
  <c r="DT51" s="1"/>
  <c r="DS52"/>
  <c r="DJ52"/>
  <c r="DI52"/>
  <c r="DI51" s="1"/>
  <c r="DI49" s="1"/>
  <c r="CZ52"/>
  <c r="CY52"/>
  <c r="CY51" s="1"/>
  <c r="CY49" s="1"/>
  <c r="CP52"/>
  <c r="CO52"/>
  <c r="CF52"/>
  <c r="CF51" s="1"/>
  <c r="CE52"/>
  <c r="CE51" s="1"/>
  <c r="CA52"/>
  <c r="BW52"/>
  <c r="BV52"/>
  <c r="BD52"/>
  <c r="BC52"/>
  <c r="AT52"/>
  <c r="AS52"/>
  <c r="AJ52"/>
  <c r="AJ51" s="1"/>
  <c r="AJ49" s="1"/>
  <c r="AI52"/>
  <c r="Z52"/>
  <c r="Y52"/>
  <c r="J52"/>
  <c r="J51" s="1"/>
  <c r="I52"/>
  <c r="KQ51"/>
  <c r="KP51"/>
  <c r="KP49" s="1"/>
  <c r="KN51"/>
  <c r="KM51"/>
  <c r="KK51"/>
  <c r="KJ51"/>
  <c r="KH51"/>
  <c r="KH49" s="1"/>
  <c r="KG51"/>
  <c r="KE51"/>
  <c r="KD51"/>
  <c r="KD49" s="1"/>
  <c r="KB51"/>
  <c r="KC51" s="1"/>
  <c r="KA51"/>
  <c r="JY51"/>
  <c r="JX51"/>
  <c r="JV51"/>
  <c r="JV49" s="1"/>
  <c r="JU51"/>
  <c r="JS51"/>
  <c r="JR51"/>
  <c r="JR49" s="1"/>
  <c r="JP51"/>
  <c r="JO51"/>
  <c r="JM51"/>
  <c r="JL51"/>
  <c r="JL49" s="1"/>
  <c r="JJ51"/>
  <c r="JJ49" s="1"/>
  <c r="JI51"/>
  <c r="JE51"/>
  <c r="JC51"/>
  <c r="JB51"/>
  <c r="IZ51"/>
  <c r="IY51"/>
  <c r="IW51"/>
  <c r="IU51"/>
  <c r="IS51"/>
  <c r="IR51"/>
  <c r="IP51"/>
  <c r="IO51"/>
  <c r="IK51"/>
  <c r="IK49" s="1"/>
  <c r="II51"/>
  <c r="IH51"/>
  <c r="IF51"/>
  <c r="IE51"/>
  <c r="IA51"/>
  <c r="HY51"/>
  <c r="HX51"/>
  <c r="HV51"/>
  <c r="HU51"/>
  <c r="HQ51"/>
  <c r="HQ49" s="1"/>
  <c r="HO51"/>
  <c r="HN51"/>
  <c r="HL51"/>
  <c r="HK51"/>
  <c r="HI51"/>
  <c r="HG51"/>
  <c r="HE51"/>
  <c r="HD51"/>
  <c r="HB51"/>
  <c r="HA51"/>
  <c r="GX51"/>
  <c r="GX49" s="1"/>
  <c r="GW51"/>
  <c r="GU51"/>
  <c r="GT51"/>
  <c r="GR51"/>
  <c r="GQ51"/>
  <c r="GM51"/>
  <c r="GK51"/>
  <c r="GJ51"/>
  <c r="GH51"/>
  <c r="GG51"/>
  <c r="GD51"/>
  <c r="GD49" s="1"/>
  <c r="GC51"/>
  <c r="GA51"/>
  <c r="FZ51"/>
  <c r="FX51"/>
  <c r="FW51"/>
  <c r="FU51"/>
  <c r="FS51"/>
  <c r="FQ51"/>
  <c r="FP51"/>
  <c r="FN51"/>
  <c r="FM51"/>
  <c r="FK51"/>
  <c r="FJ51"/>
  <c r="FG51"/>
  <c r="FG49" s="1"/>
  <c r="FF51"/>
  <c r="FD51"/>
  <c r="FD49" s="1"/>
  <c r="FC51"/>
  <c r="EY51"/>
  <c r="EY49" s="1"/>
  <c r="EW51"/>
  <c r="EV51"/>
  <c r="ET51"/>
  <c r="ES51"/>
  <c r="ES49" s="1"/>
  <c r="EO51"/>
  <c r="EM51"/>
  <c r="EL51"/>
  <c r="EL49" s="1"/>
  <c r="EJ51"/>
  <c r="EI51"/>
  <c r="EG51"/>
  <c r="EF51"/>
  <c r="EF49" s="1"/>
  <c r="EC51"/>
  <c r="EB51"/>
  <c r="DZ51"/>
  <c r="DZ49" s="1"/>
  <c r="DY51"/>
  <c r="DW51"/>
  <c r="DV51"/>
  <c r="DS51"/>
  <c r="DR51"/>
  <c r="DP51"/>
  <c r="DO51"/>
  <c r="DM51"/>
  <c r="DM49" s="1"/>
  <c r="DL51"/>
  <c r="DH51"/>
  <c r="DH49" s="1"/>
  <c r="CZ51"/>
  <c r="CZ49" s="1"/>
  <c r="CX51"/>
  <c r="CV51"/>
  <c r="CU51"/>
  <c r="CU49" s="1"/>
  <c r="CS51"/>
  <c r="CR51"/>
  <c r="CO51"/>
  <c r="CO49" s="1"/>
  <c r="CN51"/>
  <c r="CL51"/>
  <c r="CK51"/>
  <c r="CI51"/>
  <c r="CI49" s="1"/>
  <c r="CH51"/>
  <c r="CC51"/>
  <c r="CB51"/>
  <c r="CB49" s="1"/>
  <c r="BZ51"/>
  <c r="BY51"/>
  <c r="BV51"/>
  <c r="BV49" s="1"/>
  <c r="BT51"/>
  <c r="BS51"/>
  <c r="BQ51"/>
  <c r="BP51"/>
  <c r="BP49" s="1"/>
  <c r="BM51"/>
  <c r="BL51"/>
  <c r="BJ51"/>
  <c r="BJ49" s="1"/>
  <c r="BI51"/>
  <c r="BG51"/>
  <c r="BF51"/>
  <c r="BD51"/>
  <c r="BD49" s="1"/>
  <c r="BB51"/>
  <c r="AZ51"/>
  <c r="AY51"/>
  <c r="AY49" s="1"/>
  <c r="AW51"/>
  <c r="AW49" s="1"/>
  <c r="AV51"/>
  <c r="AS51"/>
  <c r="AR51"/>
  <c r="AR49" s="1"/>
  <c r="AP51"/>
  <c r="AO51"/>
  <c r="AM51"/>
  <c r="AL51"/>
  <c r="AL49" s="1"/>
  <c r="AH51"/>
  <c r="AF51"/>
  <c r="AE51"/>
  <c r="AC51"/>
  <c r="AB51"/>
  <c r="Z51"/>
  <c r="Y51"/>
  <c r="X51"/>
  <c r="V51"/>
  <c r="U51"/>
  <c r="U49" s="1"/>
  <c r="S51"/>
  <c r="S49" s="1"/>
  <c r="R51"/>
  <c r="P51"/>
  <c r="O51"/>
  <c r="M51"/>
  <c r="M49" s="1"/>
  <c r="L51"/>
  <c r="H51"/>
  <c r="F51"/>
  <c r="E51"/>
  <c r="E49" s="1"/>
  <c r="IX50"/>
  <c r="IM50"/>
  <c r="IN50" s="1"/>
  <c r="IL50"/>
  <c r="GV50"/>
  <c r="GS50"/>
  <c r="GP50"/>
  <c r="GO50"/>
  <c r="GN50"/>
  <c r="FK50"/>
  <c r="FJ50"/>
  <c r="EA50"/>
  <c r="DX50"/>
  <c r="DT50"/>
  <c r="DT49" s="1"/>
  <c r="DS50"/>
  <c r="DS49" s="1"/>
  <c r="DG50"/>
  <c r="DD50"/>
  <c r="CZ50"/>
  <c r="CY50"/>
  <c r="CM50"/>
  <c r="CJ50"/>
  <c r="CF50"/>
  <c r="CE50"/>
  <c r="BW50"/>
  <c r="BV50"/>
  <c r="BA50"/>
  <c r="AX50"/>
  <c r="AG50"/>
  <c r="AD50"/>
  <c r="Z50"/>
  <c r="Y50"/>
  <c r="T50"/>
  <c r="Q50"/>
  <c r="N50"/>
  <c r="J50"/>
  <c r="I50"/>
  <c r="G50"/>
  <c r="KQ49"/>
  <c r="KN49"/>
  <c r="KM49"/>
  <c r="KK49"/>
  <c r="KJ49"/>
  <c r="KG49"/>
  <c r="KE49"/>
  <c r="KA49"/>
  <c r="JY49"/>
  <c r="JX49"/>
  <c r="JU49"/>
  <c r="JS49"/>
  <c r="JP49"/>
  <c r="JO49"/>
  <c r="JM49"/>
  <c r="JI49"/>
  <c r="JE49"/>
  <c r="JC49"/>
  <c r="JD49" s="1"/>
  <c r="JB49"/>
  <c r="IZ49"/>
  <c r="IY49"/>
  <c r="IW49"/>
  <c r="IU49"/>
  <c r="IS49"/>
  <c r="IR49"/>
  <c r="IP49"/>
  <c r="IO49"/>
  <c r="IQ49" s="1"/>
  <c r="II49"/>
  <c r="IJ49" s="1"/>
  <c r="IH49"/>
  <c r="IF49"/>
  <c r="IE49"/>
  <c r="IA49"/>
  <c r="HY49"/>
  <c r="HX49"/>
  <c r="HV49"/>
  <c r="HU49"/>
  <c r="HO49"/>
  <c r="HP49" s="1"/>
  <c r="HN49"/>
  <c r="HL49"/>
  <c r="HK49"/>
  <c r="HM49" s="1"/>
  <c r="HI49"/>
  <c r="HG49"/>
  <c r="HE49"/>
  <c r="HD49"/>
  <c r="HB49"/>
  <c r="HA49"/>
  <c r="GW49"/>
  <c r="GV49"/>
  <c r="GU49"/>
  <c r="GT49"/>
  <c r="GR49"/>
  <c r="GQ49"/>
  <c r="GM49"/>
  <c r="GK49"/>
  <c r="GJ49"/>
  <c r="GH49"/>
  <c r="GG49"/>
  <c r="GC49"/>
  <c r="GA49"/>
  <c r="FZ49"/>
  <c r="FX49"/>
  <c r="FW49"/>
  <c r="FU49"/>
  <c r="FS49"/>
  <c r="FQ49"/>
  <c r="FP49"/>
  <c r="FN49"/>
  <c r="FM49"/>
  <c r="FK49"/>
  <c r="FJ49"/>
  <c r="FI49"/>
  <c r="FF49"/>
  <c r="FC49"/>
  <c r="EW49"/>
  <c r="EV49"/>
  <c r="ET49"/>
  <c r="EO49"/>
  <c r="EM49"/>
  <c r="EJ49"/>
  <c r="EI49"/>
  <c r="EG49"/>
  <c r="EC49"/>
  <c r="EB49"/>
  <c r="DY49"/>
  <c r="DW49"/>
  <c r="DX49" s="1"/>
  <c r="DV49"/>
  <c r="DR49"/>
  <c r="DP49"/>
  <c r="DO49"/>
  <c r="DL49"/>
  <c r="DF49"/>
  <c r="DE49"/>
  <c r="DC49"/>
  <c r="DB49"/>
  <c r="CX49"/>
  <c r="CV49"/>
  <c r="CS49"/>
  <c r="CR49"/>
  <c r="CN49"/>
  <c r="CL49"/>
  <c r="CK49"/>
  <c r="CH49"/>
  <c r="CC49"/>
  <c r="BZ49"/>
  <c r="CA49" s="1"/>
  <c r="BY49"/>
  <c r="BT49"/>
  <c r="BS49"/>
  <c r="BQ49"/>
  <c r="BM49"/>
  <c r="BL49"/>
  <c r="BI49"/>
  <c r="BG49"/>
  <c r="BF49"/>
  <c r="BB49"/>
  <c r="AZ49"/>
  <c r="AV49"/>
  <c r="AS49"/>
  <c r="AP49"/>
  <c r="AO49"/>
  <c r="AM49"/>
  <c r="AH49"/>
  <c r="AF49"/>
  <c r="AE49"/>
  <c r="AC49"/>
  <c r="AB49"/>
  <c r="Z49"/>
  <c r="X49"/>
  <c r="V49"/>
  <c r="R49"/>
  <c r="P49"/>
  <c r="O49"/>
  <c r="L49"/>
  <c r="H49"/>
  <c r="F49"/>
  <c r="V55" i="3"/>
  <c r="C55" s="1"/>
  <c r="D55" s="1"/>
  <c r="U55"/>
  <c r="P55"/>
  <c r="B55"/>
  <c r="V54"/>
  <c r="U54"/>
  <c r="P54"/>
  <c r="C54"/>
  <c r="B54"/>
  <c r="V53"/>
  <c r="C53" s="1"/>
  <c r="U53"/>
  <c r="P53"/>
  <c r="B53"/>
  <c r="V52"/>
  <c r="C52" s="1"/>
  <c r="U52"/>
  <c r="P52"/>
  <c r="B52"/>
  <c r="V51"/>
  <c r="U51"/>
  <c r="P51"/>
  <c r="C51"/>
  <c r="D51" s="1"/>
  <c r="B51"/>
  <c r="V50"/>
  <c r="C50" s="1"/>
  <c r="U50"/>
  <c r="P50"/>
  <c r="B50"/>
  <c r="CY49"/>
  <c r="CX49"/>
  <c r="CV49"/>
  <c r="CU49"/>
  <c r="CS49"/>
  <c r="CS47" s="1"/>
  <c r="CR49"/>
  <c r="CR47" s="1"/>
  <c r="CP49"/>
  <c r="CO49"/>
  <c r="CO47" s="1"/>
  <c r="CM49"/>
  <c r="CL49"/>
  <c r="CL47" s="1"/>
  <c r="CJ49"/>
  <c r="CI49"/>
  <c r="CI47" s="1"/>
  <c r="CG49"/>
  <c r="CF49"/>
  <c r="CF47" s="1"/>
  <c r="CD49"/>
  <c r="CC49"/>
  <c r="CA49"/>
  <c r="BZ49"/>
  <c r="BZ47" s="1"/>
  <c r="BX49"/>
  <c r="BW49"/>
  <c r="BU49"/>
  <c r="BU47" s="1"/>
  <c r="BT49"/>
  <c r="BR49"/>
  <c r="BQ49"/>
  <c r="BQ47" s="1"/>
  <c r="BO49"/>
  <c r="BN49"/>
  <c r="BN47" s="1"/>
  <c r="BL49"/>
  <c r="BK49"/>
  <c r="BI49"/>
  <c r="BI47" s="1"/>
  <c r="BH49"/>
  <c r="BH47" s="1"/>
  <c r="BF49"/>
  <c r="BE49"/>
  <c r="BC49"/>
  <c r="BB49"/>
  <c r="BB47" s="1"/>
  <c r="AZ49"/>
  <c r="AZ47" s="1"/>
  <c r="AY49"/>
  <c r="AW49"/>
  <c r="AV49"/>
  <c r="AV47" s="1"/>
  <c r="AT49"/>
  <c r="AS49"/>
  <c r="AQ49"/>
  <c r="AP49"/>
  <c r="AP47" s="1"/>
  <c r="AN49"/>
  <c r="AN47" s="1"/>
  <c r="AM49"/>
  <c r="AK49"/>
  <c r="AJ49"/>
  <c r="AJ47" s="1"/>
  <c r="AH49"/>
  <c r="AG49"/>
  <c r="AE49"/>
  <c r="AD49"/>
  <c r="AD47" s="1"/>
  <c r="AB49"/>
  <c r="AB47" s="1"/>
  <c r="AA49"/>
  <c r="Y49"/>
  <c r="X49"/>
  <c r="T49"/>
  <c r="R49"/>
  <c r="Q49"/>
  <c r="O49"/>
  <c r="N49"/>
  <c r="L49"/>
  <c r="K49"/>
  <c r="K47" s="1"/>
  <c r="I49"/>
  <c r="H49"/>
  <c r="F49"/>
  <c r="F47" s="1"/>
  <c r="E49"/>
  <c r="CZ48"/>
  <c r="CW48"/>
  <c r="CT48"/>
  <c r="CQ48"/>
  <c r="CH48"/>
  <c r="CE48"/>
  <c r="BY48"/>
  <c r="BS48"/>
  <c r="BP48"/>
  <c r="BM48"/>
  <c r="BJ48"/>
  <c r="BD48"/>
  <c r="BA48"/>
  <c r="AX48"/>
  <c r="AU48"/>
  <c r="AR48"/>
  <c r="AO48"/>
  <c r="AL48"/>
  <c r="AI48"/>
  <c r="AF48"/>
  <c r="AC48"/>
  <c r="Z48"/>
  <c r="V48"/>
  <c r="C48" s="1"/>
  <c r="U48"/>
  <c r="M48"/>
  <c r="J48"/>
  <c r="G48"/>
  <c r="B48"/>
  <c r="CY47"/>
  <c r="CX47"/>
  <c r="CV47"/>
  <c r="CU47"/>
  <c r="CP47"/>
  <c r="CM47"/>
  <c r="CJ47"/>
  <c r="CG47"/>
  <c r="CD47"/>
  <c r="CC47"/>
  <c r="CA47"/>
  <c r="BX47"/>
  <c r="BW47"/>
  <c r="BT47"/>
  <c r="BR47"/>
  <c r="BO47"/>
  <c r="BL47"/>
  <c r="BK47"/>
  <c r="BF47"/>
  <c r="BE47"/>
  <c r="BC47"/>
  <c r="AY47"/>
  <c r="AW47"/>
  <c r="AT47"/>
  <c r="AS47"/>
  <c r="AQ47"/>
  <c r="AM47"/>
  <c r="AK47"/>
  <c r="AL47" s="1"/>
  <c r="AH47"/>
  <c r="AG47"/>
  <c r="AE47"/>
  <c r="AA47"/>
  <c r="Y47"/>
  <c r="X47"/>
  <c r="T47"/>
  <c r="R47"/>
  <c r="Q47"/>
  <c r="O47"/>
  <c r="N47"/>
  <c r="L47"/>
  <c r="I47"/>
  <c r="H47"/>
  <c r="J47" s="1"/>
  <c r="E47"/>
  <c r="C44" i="4"/>
  <c r="B44"/>
  <c r="J43"/>
  <c r="G43"/>
  <c r="C43"/>
  <c r="C42" s="1"/>
  <c r="B43"/>
  <c r="B42" s="1"/>
  <c r="U42"/>
  <c r="T42"/>
  <c r="T40" s="1"/>
  <c r="R42"/>
  <c r="R40" s="1"/>
  <c r="Q42"/>
  <c r="Q40" s="1"/>
  <c r="O42"/>
  <c r="N42"/>
  <c r="L42"/>
  <c r="L40" s="1"/>
  <c r="K42"/>
  <c r="K40" s="1"/>
  <c r="I42"/>
  <c r="H42"/>
  <c r="H40" s="1"/>
  <c r="F42"/>
  <c r="E42"/>
  <c r="G42" s="1"/>
  <c r="C41"/>
  <c r="C40" s="1"/>
  <c r="B41"/>
  <c r="U40"/>
  <c r="O40"/>
  <c r="N40"/>
  <c r="I40"/>
  <c r="F40"/>
  <c r="G40" s="1"/>
  <c r="E40"/>
  <c r="B40" l="1"/>
  <c r="D58"/>
  <c r="J42"/>
  <c r="J60"/>
  <c r="G60"/>
  <c r="D53" i="3"/>
  <c r="U49"/>
  <c r="U47" s="1"/>
  <c r="W48"/>
  <c r="B49"/>
  <c r="B47" s="1"/>
  <c r="AU67"/>
  <c r="CH47"/>
  <c r="BD47"/>
  <c r="CW47"/>
  <c r="V49"/>
  <c r="V47" s="1"/>
  <c r="W47" s="1"/>
  <c r="D52"/>
  <c r="U69"/>
  <c r="BP47"/>
  <c r="C70"/>
  <c r="C69" s="1"/>
  <c r="C67" s="1"/>
  <c r="BO51" i="2"/>
  <c r="BN49"/>
  <c r="BO49" s="1"/>
  <c r="CE49"/>
  <c r="J70"/>
  <c r="AT70"/>
  <c r="AG49"/>
  <c r="DG49"/>
  <c r="FL49"/>
  <c r="FR49"/>
  <c r="HW49"/>
  <c r="IT49"/>
  <c r="AA50"/>
  <c r="DA50"/>
  <c r="BR51"/>
  <c r="CD51"/>
  <c r="B52"/>
  <c r="FT51"/>
  <c r="FT49" s="1"/>
  <c r="GN51"/>
  <c r="GN49" s="1"/>
  <c r="IB51"/>
  <c r="IB49" s="1"/>
  <c r="CY70"/>
  <c r="AS72"/>
  <c r="AS70" s="1"/>
  <c r="FU72"/>
  <c r="FU70" s="1"/>
  <c r="GO72"/>
  <c r="HI72"/>
  <c r="IC72"/>
  <c r="IW72"/>
  <c r="AI72"/>
  <c r="AI70" s="1"/>
  <c r="FT72"/>
  <c r="FT70" s="1"/>
  <c r="DJ70"/>
  <c r="GB49"/>
  <c r="CA51"/>
  <c r="JW51"/>
  <c r="JV70"/>
  <c r="KH70"/>
  <c r="KI70" s="1"/>
  <c r="C77"/>
  <c r="C78"/>
  <c r="KB49"/>
  <c r="KF51"/>
  <c r="KR51"/>
  <c r="GO51"/>
  <c r="IC51"/>
  <c r="IC49" s="1"/>
  <c r="G70"/>
  <c r="W70"/>
  <c r="FR70"/>
  <c r="JZ51"/>
  <c r="GY51"/>
  <c r="GY49" s="1"/>
  <c r="IM51"/>
  <c r="BO56"/>
  <c r="BD70"/>
  <c r="CF70"/>
  <c r="HH72"/>
  <c r="HH70" s="1"/>
  <c r="IV72"/>
  <c r="IV70" s="1"/>
  <c r="HC49"/>
  <c r="AI51"/>
  <c r="C53"/>
  <c r="B55"/>
  <c r="FK70"/>
  <c r="HS70"/>
  <c r="BC72"/>
  <c r="GY72"/>
  <c r="IM72"/>
  <c r="BO74"/>
  <c r="T49"/>
  <c r="AD49"/>
  <c r="BA49"/>
  <c r="BR49"/>
  <c r="IG49"/>
  <c r="JA49"/>
  <c r="KC49"/>
  <c r="KL49"/>
  <c r="EU51"/>
  <c r="C52"/>
  <c r="AT51"/>
  <c r="AT49" s="1"/>
  <c r="BX52"/>
  <c r="ER55"/>
  <c r="AJ70"/>
  <c r="BW70"/>
  <c r="IL70"/>
  <c r="CM70"/>
  <c r="IL49"/>
  <c r="JT49"/>
  <c r="KI49"/>
  <c r="GO49"/>
  <c r="GP49" s="1"/>
  <c r="C57"/>
  <c r="D57" s="1"/>
  <c r="BX57"/>
  <c r="IJ70"/>
  <c r="JT70"/>
  <c r="KF70"/>
  <c r="BU72"/>
  <c r="HI70"/>
  <c r="GI49"/>
  <c r="HZ49"/>
  <c r="C50"/>
  <c r="CG50"/>
  <c r="AX49"/>
  <c r="BU51"/>
  <c r="JW49"/>
  <c r="CF49"/>
  <c r="B53"/>
  <c r="D53" s="1"/>
  <c r="I49"/>
  <c r="Q49"/>
  <c r="BU49"/>
  <c r="DD49"/>
  <c r="EU49"/>
  <c r="FO49"/>
  <c r="GL49"/>
  <c r="IX49"/>
  <c r="JZ49"/>
  <c r="KO49"/>
  <c r="G49"/>
  <c r="BX51"/>
  <c r="KL51"/>
  <c r="KR49"/>
  <c r="IM49"/>
  <c r="IN49" s="1"/>
  <c r="JF51"/>
  <c r="JF49" s="1"/>
  <c r="ER56"/>
  <c r="IT70"/>
  <c r="ER73"/>
  <c r="B75"/>
  <c r="N49"/>
  <c r="BX49"/>
  <c r="EA49"/>
  <c r="FY49"/>
  <c r="GS49"/>
  <c r="HF49"/>
  <c r="B50"/>
  <c r="W49"/>
  <c r="EX51"/>
  <c r="JT51"/>
  <c r="KF49"/>
  <c r="KI51"/>
  <c r="KO51"/>
  <c r="C54"/>
  <c r="C55"/>
  <c r="D55" s="1"/>
  <c r="BO55"/>
  <c r="B56"/>
  <c r="B51" s="1"/>
  <c r="B49" s="1"/>
  <c r="C22" i="1"/>
  <c r="EU70" i="2"/>
  <c r="GV70"/>
  <c r="JD70"/>
  <c r="AA71"/>
  <c r="IX71"/>
  <c r="KF72"/>
  <c r="KR72"/>
  <c r="C73"/>
  <c r="BO73"/>
  <c r="CP72"/>
  <c r="ED72"/>
  <c r="ED70" s="1"/>
  <c r="M27" i="1"/>
  <c r="B22"/>
  <c r="I72" i="2"/>
  <c r="JW70"/>
  <c r="KC72"/>
  <c r="CE72"/>
  <c r="CE70" s="1"/>
  <c r="DS72"/>
  <c r="EP72"/>
  <c r="EP70" s="1"/>
  <c r="ER70" s="1"/>
  <c r="D77"/>
  <c r="BX78"/>
  <c r="KL70"/>
  <c r="KL72"/>
  <c r="B73"/>
  <c r="GN72"/>
  <c r="IB72"/>
  <c r="C74"/>
  <c r="BX75"/>
  <c r="C75"/>
  <c r="D75" s="1"/>
  <c r="C76"/>
  <c r="KO70"/>
  <c r="CO70"/>
  <c r="BR72"/>
  <c r="CA72"/>
  <c r="EU72"/>
  <c r="JT72"/>
  <c r="JZ72"/>
  <c r="KO72"/>
  <c r="B74"/>
  <c r="B76"/>
  <c r="T70"/>
  <c r="BR70"/>
  <c r="GB70"/>
  <c r="GS70"/>
  <c r="HW70"/>
  <c r="IG70"/>
  <c r="KR70"/>
  <c r="K71"/>
  <c r="FL70"/>
  <c r="N70"/>
  <c r="AX70"/>
  <c r="DX70"/>
  <c r="GI70"/>
  <c r="HC70"/>
  <c r="IQ70"/>
  <c r="BC70"/>
  <c r="BA70"/>
  <c r="GL70"/>
  <c r="HZ70"/>
  <c r="CP70"/>
  <c r="IC70"/>
  <c r="DS70"/>
  <c r="JZ70"/>
  <c r="AD70"/>
  <c r="BU70"/>
  <c r="CZ70"/>
  <c r="FY70"/>
  <c r="IW70"/>
  <c r="IX70" s="1"/>
  <c r="DI70"/>
  <c r="GN70"/>
  <c r="Q70"/>
  <c r="AG70"/>
  <c r="EA70"/>
  <c r="FO70"/>
  <c r="HF70"/>
  <c r="JA70"/>
  <c r="KC70"/>
  <c r="C71"/>
  <c r="B71"/>
  <c r="B28" i="1" s="1"/>
  <c r="CG71" i="2"/>
  <c r="FL71"/>
  <c r="IN71"/>
  <c r="HP70"/>
  <c r="GY70"/>
  <c r="IM70"/>
  <c r="C56" i="4"/>
  <c r="B56"/>
  <c r="B54" s="1"/>
  <c r="D71" i="3"/>
  <c r="M67"/>
  <c r="AI47"/>
  <c r="AU47"/>
  <c r="P49"/>
  <c r="AI67"/>
  <c r="G47"/>
  <c r="P47"/>
  <c r="Z47"/>
  <c r="AR47"/>
  <c r="AX47"/>
  <c r="BY47"/>
  <c r="CZ47"/>
  <c r="BJ67"/>
  <c r="BY67"/>
  <c r="S27" i="1"/>
  <c r="P27"/>
  <c r="D68" i="3"/>
  <c r="AC47"/>
  <c r="AO47"/>
  <c r="BA47"/>
  <c r="D50"/>
  <c r="D54"/>
  <c r="AO67"/>
  <c r="BA67"/>
  <c r="M47"/>
  <c r="BS47"/>
  <c r="CQ47"/>
  <c r="AF67"/>
  <c r="AR67"/>
  <c r="BD67"/>
  <c r="BP67"/>
  <c r="CB67"/>
  <c r="AF47"/>
  <c r="BJ47"/>
  <c r="CT47"/>
  <c r="P69"/>
  <c r="BG67"/>
  <c r="BS67"/>
  <c r="CE67"/>
  <c r="V67"/>
  <c r="BM47"/>
  <c r="CE47"/>
  <c r="AL67"/>
  <c r="AX67"/>
  <c r="G67"/>
  <c r="S67"/>
  <c r="U67"/>
  <c r="D73"/>
  <c r="F21" i="1"/>
  <c r="M21"/>
  <c r="S21"/>
  <c r="G28"/>
  <c r="J21"/>
  <c r="E27"/>
  <c r="J27"/>
  <c r="D73" i="2"/>
  <c r="ER72"/>
  <c r="I70"/>
  <c r="IB70"/>
  <c r="GO70"/>
  <c r="GP70" s="1"/>
  <c r="Z72"/>
  <c r="Z70" s="1"/>
  <c r="AA70" s="1"/>
  <c r="BN72"/>
  <c r="BV72"/>
  <c r="B78"/>
  <c r="J67" i="3"/>
  <c r="CH67"/>
  <c r="N67"/>
  <c r="P67" s="1"/>
  <c r="B69"/>
  <c r="D60" i="4"/>
  <c r="C54"/>
  <c r="G21" i="1"/>
  <c r="E21"/>
  <c r="G22"/>
  <c r="D52" i="2"/>
  <c r="C51"/>
  <c r="C23" i="1" s="1"/>
  <c r="ER51" i="2"/>
  <c r="EQ49"/>
  <c r="ER49" s="1"/>
  <c r="AI49"/>
  <c r="Y49"/>
  <c r="AA49" s="1"/>
  <c r="J49"/>
  <c r="K49" s="1"/>
  <c r="D48" i="3"/>
  <c r="C49"/>
  <c r="D49" s="1"/>
  <c r="D40" i="4"/>
  <c r="J40"/>
  <c r="D42"/>
  <c r="D43"/>
  <c r="D70" i="3" l="1"/>
  <c r="D56" i="2"/>
  <c r="IN70"/>
  <c r="D74"/>
  <c r="B23" i="1"/>
  <c r="B21" s="1"/>
  <c r="D50" i="2"/>
  <c r="B72"/>
  <c r="B29" i="1" s="1"/>
  <c r="C72" i="2"/>
  <c r="C29" i="1" s="1"/>
  <c r="K70" i="2"/>
  <c r="D71"/>
  <c r="C28" i="1"/>
  <c r="D28" s="1"/>
  <c r="D69" i="3"/>
  <c r="D22" i="1"/>
  <c r="G27"/>
  <c r="BO72" i="2"/>
  <c r="BN70"/>
  <c r="BO70" s="1"/>
  <c r="C70"/>
  <c r="D78"/>
  <c r="BX72"/>
  <c r="BV70"/>
  <c r="BX70" s="1"/>
  <c r="B67" i="3"/>
  <c r="D51" i="2"/>
  <c r="C49"/>
  <c r="C47" i="3"/>
  <c r="B70" i="2" l="1"/>
  <c r="D70" s="1"/>
  <c r="D72"/>
  <c r="C27" i="1"/>
  <c r="B27"/>
  <c r="D29"/>
  <c r="C21"/>
  <c r="D23"/>
  <c r="D67" i="3"/>
  <c r="D49" i="2"/>
  <c r="D47" i="3"/>
  <c r="D27" i="1" l="1"/>
  <c r="D21"/>
  <c r="F42"/>
  <c r="E42"/>
  <c r="R42"/>
  <c r="Q42"/>
  <c r="O42"/>
  <c r="N42"/>
  <c r="L42"/>
  <c r="K42"/>
  <c r="I42"/>
  <c r="H42"/>
  <c r="KL139" i="2"/>
  <c r="KI139"/>
  <c r="KF139"/>
  <c r="KC139"/>
  <c r="JZ139"/>
  <c r="JW139"/>
  <c r="JT139"/>
  <c r="JG139"/>
  <c r="JF139"/>
  <c r="IW139"/>
  <c r="IV139"/>
  <c r="IM139"/>
  <c r="IL139"/>
  <c r="IC139"/>
  <c r="IB139"/>
  <c r="HS139"/>
  <c r="HR139"/>
  <c r="HI139"/>
  <c r="HH139"/>
  <c r="GY139"/>
  <c r="GX139"/>
  <c r="GO139"/>
  <c r="GN139"/>
  <c r="GE139"/>
  <c r="GD139"/>
  <c r="FU139"/>
  <c r="FT139"/>
  <c r="FA139"/>
  <c r="EZ139"/>
  <c r="EU139"/>
  <c r="EP139"/>
  <c r="ED139"/>
  <c r="EC139"/>
  <c r="DT139"/>
  <c r="DS139"/>
  <c r="DQ139"/>
  <c r="DN139"/>
  <c r="DJ139"/>
  <c r="DK139" s="1"/>
  <c r="DI139"/>
  <c r="CZ139"/>
  <c r="CY139"/>
  <c r="CP139"/>
  <c r="CO139"/>
  <c r="CF139"/>
  <c r="CE139"/>
  <c r="BW139"/>
  <c r="BV139"/>
  <c r="BD139"/>
  <c r="BC139"/>
  <c r="AT139"/>
  <c r="AS139"/>
  <c r="AJ139"/>
  <c r="AI139"/>
  <c r="Z139"/>
  <c r="C139" s="1"/>
  <c r="Y139"/>
  <c r="J139"/>
  <c r="I139"/>
  <c r="KL138"/>
  <c r="KI138"/>
  <c r="KF138"/>
  <c r="KC138"/>
  <c r="JZ138"/>
  <c r="JW138"/>
  <c r="JT138"/>
  <c r="JG138"/>
  <c r="JF138"/>
  <c r="IW138"/>
  <c r="IV138"/>
  <c r="IM138"/>
  <c r="IL138"/>
  <c r="IC138"/>
  <c r="IB138"/>
  <c r="HS138"/>
  <c r="HR138"/>
  <c r="HI138"/>
  <c r="HH138"/>
  <c r="GY138"/>
  <c r="GX138"/>
  <c r="GO138"/>
  <c r="GN138"/>
  <c r="GE138"/>
  <c r="GD138"/>
  <c r="FU138"/>
  <c r="FT138"/>
  <c r="FA138"/>
  <c r="EZ138"/>
  <c r="EU138"/>
  <c r="EP138"/>
  <c r="ED138"/>
  <c r="EC138"/>
  <c r="DT138"/>
  <c r="DS138"/>
  <c r="DJ138"/>
  <c r="DI138"/>
  <c r="CZ138"/>
  <c r="CY138"/>
  <c r="CW138"/>
  <c r="CT138"/>
  <c r="CP138"/>
  <c r="CO138"/>
  <c r="CF138"/>
  <c r="CE138"/>
  <c r="B138" s="1"/>
  <c r="CA138"/>
  <c r="BW138"/>
  <c r="BV138"/>
  <c r="BD138"/>
  <c r="BC138"/>
  <c r="AT138"/>
  <c r="AS138"/>
  <c r="AJ138"/>
  <c r="AI138"/>
  <c r="Z138"/>
  <c r="Y138"/>
  <c r="J138"/>
  <c r="C138" s="1"/>
  <c r="D138" s="1"/>
  <c r="I138"/>
  <c r="JT137"/>
  <c r="JG137"/>
  <c r="JF137"/>
  <c r="IW137"/>
  <c r="IV137"/>
  <c r="IM137"/>
  <c r="IL137"/>
  <c r="IC137"/>
  <c r="IB137"/>
  <c r="HS137"/>
  <c r="HR137"/>
  <c r="HI137"/>
  <c r="HH137"/>
  <c r="GY137"/>
  <c r="GX137"/>
  <c r="GO137"/>
  <c r="GN137"/>
  <c r="GE137"/>
  <c r="GD137"/>
  <c r="FU137"/>
  <c r="FT137"/>
  <c r="FA137"/>
  <c r="EZ137"/>
  <c r="EU137"/>
  <c r="EQ137"/>
  <c r="EP137"/>
  <c r="ED137"/>
  <c r="EC137"/>
  <c r="DT137"/>
  <c r="DS137"/>
  <c r="DJ137"/>
  <c r="DJ130" s="1"/>
  <c r="DI137"/>
  <c r="CZ137"/>
  <c r="CY137"/>
  <c r="CP137"/>
  <c r="CP130" s="1"/>
  <c r="CO137"/>
  <c r="CF137"/>
  <c r="CE137"/>
  <c r="BW137"/>
  <c r="BV137"/>
  <c r="BD137"/>
  <c r="BC137"/>
  <c r="AT137"/>
  <c r="AS137"/>
  <c r="AJ137"/>
  <c r="AI137"/>
  <c r="Z137"/>
  <c r="Y137"/>
  <c r="J137"/>
  <c r="I137"/>
  <c r="JT136"/>
  <c r="JG136"/>
  <c r="JF136"/>
  <c r="IW136"/>
  <c r="IV136"/>
  <c r="IM136"/>
  <c r="IL136"/>
  <c r="IC136"/>
  <c r="IB136"/>
  <c r="HS136"/>
  <c r="HR136"/>
  <c r="HI136"/>
  <c r="HH136"/>
  <c r="GY136"/>
  <c r="GX136"/>
  <c r="GO136"/>
  <c r="GN136"/>
  <c r="GE136"/>
  <c r="GD136"/>
  <c r="FU136"/>
  <c r="FT136"/>
  <c r="FA136"/>
  <c r="EZ136"/>
  <c r="EU136"/>
  <c r="EP136"/>
  <c r="ED136"/>
  <c r="EC136"/>
  <c r="DT136"/>
  <c r="DS136"/>
  <c r="DJ136"/>
  <c r="DI136"/>
  <c r="CZ136"/>
  <c r="CY136"/>
  <c r="CP136"/>
  <c r="CO136"/>
  <c r="CF136"/>
  <c r="CE136"/>
  <c r="CA136"/>
  <c r="BW136"/>
  <c r="BV136"/>
  <c r="BD136"/>
  <c r="BC136"/>
  <c r="AT136"/>
  <c r="AS136"/>
  <c r="AJ136"/>
  <c r="AI136"/>
  <c r="Z136"/>
  <c r="Y136"/>
  <c r="J136"/>
  <c r="I136"/>
  <c r="JT135"/>
  <c r="JG135"/>
  <c r="JF135"/>
  <c r="IW135"/>
  <c r="IV135"/>
  <c r="IM135"/>
  <c r="IL135"/>
  <c r="IC135"/>
  <c r="IB135"/>
  <c r="HS135"/>
  <c r="HR135"/>
  <c r="HI135"/>
  <c r="HH135"/>
  <c r="GY135"/>
  <c r="GX135"/>
  <c r="GO135"/>
  <c r="GN135"/>
  <c r="GE135"/>
  <c r="GD135"/>
  <c r="FU135"/>
  <c r="FT135"/>
  <c r="FA135"/>
  <c r="EZ135"/>
  <c r="EU135"/>
  <c r="EP135"/>
  <c r="ED135"/>
  <c r="EC135"/>
  <c r="DT135"/>
  <c r="DS135"/>
  <c r="DJ135"/>
  <c r="DI135"/>
  <c r="CZ135"/>
  <c r="CY135"/>
  <c r="CP135"/>
  <c r="CO135"/>
  <c r="CF135"/>
  <c r="CE135"/>
  <c r="BW135"/>
  <c r="BV135"/>
  <c r="BD135"/>
  <c r="BC135"/>
  <c r="AT135"/>
  <c r="AS135"/>
  <c r="AJ135"/>
  <c r="AI135"/>
  <c r="Z135"/>
  <c r="Y135"/>
  <c r="J135"/>
  <c r="C135" s="1"/>
  <c r="I135"/>
  <c r="KL134"/>
  <c r="KI134"/>
  <c r="KF134"/>
  <c r="KC134"/>
  <c r="JZ134"/>
  <c r="JW134"/>
  <c r="JT134"/>
  <c r="JG134"/>
  <c r="JF134"/>
  <c r="IW134"/>
  <c r="IW130" s="1"/>
  <c r="IV134"/>
  <c r="IM134"/>
  <c r="IL134"/>
  <c r="IC134"/>
  <c r="IB134"/>
  <c r="HS134"/>
  <c r="HR134"/>
  <c r="HI134"/>
  <c r="HH134"/>
  <c r="GY134"/>
  <c r="GX134"/>
  <c r="GO134"/>
  <c r="GN134"/>
  <c r="GE134"/>
  <c r="GD134"/>
  <c r="FU134"/>
  <c r="FT134"/>
  <c r="FA134"/>
  <c r="EZ134"/>
  <c r="EU134"/>
  <c r="EP134"/>
  <c r="ED134"/>
  <c r="EC134"/>
  <c r="DT134"/>
  <c r="DT130" s="1"/>
  <c r="DT128" s="1"/>
  <c r="DS134"/>
  <c r="DJ134"/>
  <c r="DI134"/>
  <c r="CZ134"/>
  <c r="CY134"/>
  <c r="CP134"/>
  <c r="CO134"/>
  <c r="CF134"/>
  <c r="CE134"/>
  <c r="BW134"/>
  <c r="BV134"/>
  <c r="BD134"/>
  <c r="BD130" s="1"/>
  <c r="BD128" s="1"/>
  <c r="BC134"/>
  <c r="AT134"/>
  <c r="AS134"/>
  <c r="AJ134"/>
  <c r="AJ130" s="1"/>
  <c r="AI134"/>
  <c r="Z134"/>
  <c r="Y134"/>
  <c r="J134"/>
  <c r="J130" s="1"/>
  <c r="J128" s="1"/>
  <c r="I134"/>
  <c r="JT133"/>
  <c r="JG133"/>
  <c r="JF133"/>
  <c r="IW133"/>
  <c r="IV133"/>
  <c r="IM133"/>
  <c r="IL133"/>
  <c r="IL130" s="1"/>
  <c r="IC133"/>
  <c r="IB133"/>
  <c r="HS133"/>
  <c r="HR133"/>
  <c r="HI133"/>
  <c r="HH133"/>
  <c r="GY133"/>
  <c r="GX133"/>
  <c r="GO133"/>
  <c r="GN133"/>
  <c r="GE133"/>
  <c r="GD133"/>
  <c r="FU133"/>
  <c r="FT133"/>
  <c r="FA133"/>
  <c r="EZ133"/>
  <c r="EU133"/>
  <c r="EP133"/>
  <c r="ED133"/>
  <c r="EC133"/>
  <c r="DT133"/>
  <c r="DS133"/>
  <c r="DJ133"/>
  <c r="DI133"/>
  <c r="CZ133"/>
  <c r="CY133"/>
  <c r="CP133"/>
  <c r="CO133"/>
  <c r="CO130" s="1"/>
  <c r="CF133"/>
  <c r="CE133"/>
  <c r="BW133"/>
  <c r="BV133"/>
  <c r="BV130" s="1"/>
  <c r="BD133"/>
  <c r="BC133"/>
  <c r="AT133"/>
  <c r="AS133"/>
  <c r="AS130" s="1"/>
  <c r="AS128" s="1"/>
  <c r="AJ133"/>
  <c r="AI133"/>
  <c r="Z133"/>
  <c r="Y133"/>
  <c r="J133"/>
  <c r="I133"/>
  <c r="JT132"/>
  <c r="JG132"/>
  <c r="JF132"/>
  <c r="IW132"/>
  <c r="IV132"/>
  <c r="IM132"/>
  <c r="IL132"/>
  <c r="IC132"/>
  <c r="IB132"/>
  <c r="HS132"/>
  <c r="HR132"/>
  <c r="HI132"/>
  <c r="HH132"/>
  <c r="GY132"/>
  <c r="GX132"/>
  <c r="GO132"/>
  <c r="GN132"/>
  <c r="GE132"/>
  <c r="GD132"/>
  <c r="FU132"/>
  <c r="FT132"/>
  <c r="FA132"/>
  <c r="EZ132"/>
  <c r="EU132"/>
  <c r="EQ132"/>
  <c r="EP132"/>
  <c r="ED132"/>
  <c r="EC132"/>
  <c r="DT132"/>
  <c r="DS132"/>
  <c r="DJ132"/>
  <c r="DI132"/>
  <c r="CZ132"/>
  <c r="CY132"/>
  <c r="CP132"/>
  <c r="CO132"/>
  <c r="CF132"/>
  <c r="CE132"/>
  <c r="BW132"/>
  <c r="BV132"/>
  <c r="BD132"/>
  <c r="BC132"/>
  <c r="AT132"/>
  <c r="AS132"/>
  <c r="AJ132"/>
  <c r="AI132"/>
  <c r="Z132"/>
  <c r="Y132"/>
  <c r="J132"/>
  <c r="I132"/>
  <c r="KL131"/>
  <c r="KI131"/>
  <c r="KF131"/>
  <c r="KC131"/>
  <c r="JZ131"/>
  <c r="JW131"/>
  <c r="JT131"/>
  <c r="JG131"/>
  <c r="JF131"/>
  <c r="IW131"/>
  <c r="IV131"/>
  <c r="IM131"/>
  <c r="IL131"/>
  <c r="IC131"/>
  <c r="IB131"/>
  <c r="HS131"/>
  <c r="HR131"/>
  <c r="HI131"/>
  <c r="HH131"/>
  <c r="GY131"/>
  <c r="GX131"/>
  <c r="GO131"/>
  <c r="GN131"/>
  <c r="GE131"/>
  <c r="GD131"/>
  <c r="FU131"/>
  <c r="FT131"/>
  <c r="FA131"/>
  <c r="FA130" s="1"/>
  <c r="FA128" s="1"/>
  <c r="EZ131"/>
  <c r="EU131"/>
  <c r="EQ131"/>
  <c r="EP131"/>
  <c r="ER131" s="1"/>
  <c r="ED131"/>
  <c r="EC131"/>
  <c r="DT131"/>
  <c r="DS131"/>
  <c r="DJ131"/>
  <c r="DI131"/>
  <c r="CZ131"/>
  <c r="CY131"/>
  <c r="CP131"/>
  <c r="CO131"/>
  <c r="CF131"/>
  <c r="CE131"/>
  <c r="BW131"/>
  <c r="BV131"/>
  <c r="BU131"/>
  <c r="BR131"/>
  <c r="BN131"/>
  <c r="BM131"/>
  <c r="BD131"/>
  <c r="BC131"/>
  <c r="BC130" s="1"/>
  <c r="AT131"/>
  <c r="AS131"/>
  <c r="AJ131"/>
  <c r="AI131"/>
  <c r="Z131"/>
  <c r="Y131"/>
  <c r="J131"/>
  <c r="I131"/>
  <c r="KQ130"/>
  <c r="KP130"/>
  <c r="KN130"/>
  <c r="KM130"/>
  <c r="KM128" s="1"/>
  <c r="KK130"/>
  <c r="KJ130"/>
  <c r="KH130"/>
  <c r="KG130"/>
  <c r="KI130" s="1"/>
  <c r="KE130"/>
  <c r="KE128" s="1"/>
  <c r="KD130"/>
  <c r="KF130" s="1"/>
  <c r="KB130"/>
  <c r="KA130"/>
  <c r="KA128" s="1"/>
  <c r="JY130"/>
  <c r="JX130"/>
  <c r="JV130"/>
  <c r="JU130"/>
  <c r="JS130"/>
  <c r="JS128" s="1"/>
  <c r="JR130"/>
  <c r="JP130"/>
  <c r="JO130"/>
  <c r="JO128" s="1"/>
  <c r="JM130"/>
  <c r="JM128" s="1"/>
  <c r="JL130"/>
  <c r="JJ130"/>
  <c r="JI130"/>
  <c r="JI128" s="1"/>
  <c r="JC130"/>
  <c r="JC128" s="1"/>
  <c r="JB130"/>
  <c r="IZ130"/>
  <c r="IY130"/>
  <c r="IY128" s="1"/>
  <c r="IU130"/>
  <c r="IU128" s="1"/>
  <c r="IS130"/>
  <c r="IR130"/>
  <c r="IR128" s="1"/>
  <c r="IT128" s="1"/>
  <c r="IP130"/>
  <c r="IO130"/>
  <c r="IK130"/>
  <c r="II130"/>
  <c r="II128" s="1"/>
  <c r="IH130"/>
  <c r="IF130"/>
  <c r="IE130"/>
  <c r="IE128" s="1"/>
  <c r="IA130"/>
  <c r="IA128" s="1"/>
  <c r="HY130"/>
  <c r="HX130"/>
  <c r="HV130"/>
  <c r="HV128" s="1"/>
  <c r="HU130"/>
  <c r="HQ130"/>
  <c r="HO130"/>
  <c r="HN130"/>
  <c r="HN128" s="1"/>
  <c r="HL130"/>
  <c r="HK130"/>
  <c r="HG130"/>
  <c r="HE130"/>
  <c r="HE128" s="1"/>
  <c r="HF128" s="1"/>
  <c r="HD130"/>
  <c r="HB130"/>
  <c r="HB128" s="1"/>
  <c r="HA130"/>
  <c r="GW130"/>
  <c r="GW128" s="1"/>
  <c r="GU130"/>
  <c r="GT130"/>
  <c r="GR130"/>
  <c r="GQ130"/>
  <c r="GQ128" s="1"/>
  <c r="GM130"/>
  <c r="GK130"/>
  <c r="GK128" s="1"/>
  <c r="GJ130"/>
  <c r="GH130"/>
  <c r="GH128" s="1"/>
  <c r="GG130"/>
  <c r="GG128" s="1"/>
  <c r="GC130"/>
  <c r="GA130"/>
  <c r="FZ130"/>
  <c r="FX130"/>
  <c r="FX128" s="1"/>
  <c r="FW130"/>
  <c r="FS130"/>
  <c r="FS128" s="1"/>
  <c r="FQ130"/>
  <c r="FQ128" s="1"/>
  <c r="FR128" s="1"/>
  <c r="FP130"/>
  <c r="FN130"/>
  <c r="FM130"/>
  <c r="FK130"/>
  <c r="FJ130"/>
  <c r="FG130"/>
  <c r="FF130"/>
  <c r="FF128" s="1"/>
  <c r="FD130"/>
  <c r="FD128" s="1"/>
  <c r="FC130"/>
  <c r="EW130"/>
  <c r="EV130"/>
  <c r="ET130"/>
  <c r="ES130"/>
  <c r="EQ130"/>
  <c r="EO130"/>
  <c r="EO128" s="1"/>
  <c r="EM130"/>
  <c r="EL130"/>
  <c r="EL128" s="1"/>
  <c r="EJ130"/>
  <c r="EI130"/>
  <c r="EI128" s="1"/>
  <c r="EG130"/>
  <c r="EF130"/>
  <c r="EF128" s="1"/>
  <c r="DZ130"/>
  <c r="DY130"/>
  <c r="DY128" s="1"/>
  <c r="DW130"/>
  <c r="DW128" s="1"/>
  <c r="DV130"/>
  <c r="DS130"/>
  <c r="DP130"/>
  <c r="DO130"/>
  <c r="DM130"/>
  <c r="DL130"/>
  <c r="DH130"/>
  <c r="CX130"/>
  <c r="CW130"/>
  <c r="CV130"/>
  <c r="CU130"/>
  <c r="CS130"/>
  <c r="CR130"/>
  <c r="CN130"/>
  <c r="CL130"/>
  <c r="CL128" s="1"/>
  <c r="CK130"/>
  <c r="CK128" s="1"/>
  <c r="CI130"/>
  <c r="CH130"/>
  <c r="CE130"/>
  <c r="CE128" s="1"/>
  <c r="CC130"/>
  <c r="CB130"/>
  <c r="BZ130"/>
  <c r="BY130"/>
  <c r="BY128" s="1"/>
  <c r="BT130"/>
  <c r="BU130" s="1"/>
  <c r="BS130"/>
  <c r="BQ130"/>
  <c r="BR130" s="1"/>
  <c r="BP130"/>
  <c r="BN130"/>
  <c r="BO130" s="1"/>
  <c r="BM130"/>
  <c r="BL130"/>
  <c r="BL128" s="1"/>
  <c r="BJ130"/>
  <c r="BI130"/>
  <c r="BG130"/>
  <c r="BF130"/>
  <c r="BH130" s="1"/>
  <c r="BB130"/>
  <c r="AZ130"/>
  <c r="AY130"/>
  <c r="AW130"/>
  <c r="AV130"/>
  <c r="AT130"/>
  <c r="AP130"/>
  <c r="AP128" s="1"/>
  <c r="AO130"/>
  <c r="AM130"/>
  <c r="AL130"/>
  <c r="AF130"/>
  <c r="AF128" s="1"/>
  <c r="AE130"/>
  <c r="AE128" s="1"/>
  <c r="AC130"/>
  <c r="AB130"/>
  <c r="Z130"/>
  <c r="Y130"/>
  <c r="V130"/>
  <c r="U130"/>
  <c r="S130"/>
  <c r="R130"/>
  <c r="P130"/>
  <c r="P128" s="1"/>
  <c r="O130"/>
  <c r="M130"/>
  <c r="L130"/>
  <c r="L128" s="1"/>
  <c r="H130"/>
  <c r="H128" s="1"/>
  <c r="E130"/>
  <c r="JG129"/>
  <c r="JF129"/>
  <c r="JD129"/>
  <c r="JA129"/>
  <c r="IW129"/>
  <c r="IV129"/>
  <c r="IT129"/>
  <c r="IQ129"/>
  <c r="IM129"/>
  <c r="IL129"/>
  <c r="IJ129"/>
  <c r="IG129"/>
  <c r="IC129"/>
  <c r="IB129"/>
  <c r="HZ129"/>
  <c r="HW129"/>
  <c r="HS129"/>
  <c r="HS128" s="1"/>
  <c r="HR129"/>
  <c r="HR128" s="1"/>
  <c r="HP129"/>
  <c r="HM129"/>
  <c r="HI129"/>
  <c r="HJ129" s="1"/>
  <c r="HH129"/>
  <c r="HH128" s="1"/>
  <c r="HF129"/>
  <c r="HC129"/>
  <c r="GY129"/>
  <c r="GY128" s="1"/>
  <c r="GX129"/>
  <c r="GV129"/>
  <c r="GS129"/>
  <c r="GO129"/>
  <c r="GO128" s="1"/>
  <c r="GN129"/>
  <c r="GL129"/>
  <c r="GI129"/>
  <c r="GE129"/>
  <c r="GD129"/>
  <c r="GB129"/>
  <c r="FY129"/>
  <c r="FU129"/>
  <c r="FU128" s="1"/>
  <c r="FT129"/>
  <c r="FT128" s="1"/>
  <c r="FR129"/>
  <c r="FO129"/>
  <c r="FK129"/>
  <c r="FK128" s="1"/>
  <c r="FJ129"/>
  <c r="FI129"/>
  <c r="FA129"/>
  <c r="EZ129"/>
  <c r="EQ129"/>
  <c r="EQ128" s="1"/>
  <c r="EP129"/>
  <c r="ED129"/>
  <c r="EC129"/>
  <c r="EA129"/>
  <c r="DX129"/>
  <c r="DT129"/>
  <c r="DS129"/>
  <c r="DU129" s="1"/>
  <c r="DJ129"/>
  <c r="DI129"/>
  <c r="CZ129"/>
  <c r="CY129"/>
  <c r="CY128" s="1"/>
  <c r="CP129"/>
  <c r="CO129"/>
  <c r="CM129"/>
  <c r="CJ129"/>
  <c r="CF129"/>
  <c r="CE129"/>
  <c r="CG129" s="1"/>
  <c r="BW129"/>
  <c r="BV129"/>
  <c r="BD129"/>
  <c r="BC129"/>
  <c r="BA129"/>
  <c r="AX129"/>
  <c r="AT129"/>
  <c r="AS129"/>
  <c r="AJ129"/>
  <c r="AI129"/>
  <c r="AG129"/>
  <c r="AD129"/>
  <c r="Z129"/>
  <c r="Y129"/>
  <c r="Y128" s="1"/>
  <c r="W129"/>
  <c r="T129"/>
  <c r="Q129"/>
  <c r="N129"/>
  <c r="J129"/>
  <c r="I129"/>
  <c r="G129"/>
  <c r="KQ128"/>
  <c r="KP128"/>
  <c r="KN128"/>
  <c r="KK128"/>
  <c r="KJ128"/>
  <c r="KH128"/>
  <c r="KD128"/>
  <c r="KB128"/>
  <c r="JY128"/>
  <c r="JX128"/>
  <c r="JV128"/>
  <c r="JU128"/>
  <c r="JR128"/>
  <c r="JP128"/>
  <c r="JL128"/>
  <c r="JJ128"/>
  <c r="JE128"/>
  <c r="JB128"/>
  <c r="IZ128"/>
  <c r="IS128"/>
  <c r="IP128"/>
  <c r="IO128"/>
  <c r="IK128"/>
  <c r="IH128"/>
  <c r="IF128"/>
  <c r="HY128"/>
  <c r="HX128"/>
  <c r="HZ128" s="1"/>
  <c r="HU128"/>
  <c r="HQ128"/>
  <c r="HO128"/>
  <c r="HL128"/>
  <c r="HK128"/>
  <c r="HI128"/>
  <c r="HG128"/>
  <c r="HD128"/>
  <c r="HA128"/>
  <c r="GX128"/>
  <c r="GU128"/>
  <c r="GV128" s="1"/>
  <c r="GT128"/>
  <c r="GR128"/>
  <c r="GN128"/>
  <c r="GM128"/>
  <c r="GJ128"/>
  <c r="GE128"/>
  <c r="GD128"/>
  <c r="GC128"/>
  <c r="GA128"/>
  <c r="FZ128"/>
  <c r="FW128"/>
  <c r="FP128"/>
  <c r="FN128"/>
  <c r="FM128"/>
  <c r="FJ128"/>
  <c r="FI128"/>
  <c r="FG128"/>
  <c r="FC128"/>
  <c r="EY128"/>
  <c r="EW128"/>
  <c r="EV128"/>
  <c r="ET128"/>
  <c r="ES128"/>
  <c r="EM128"/>
  <c r="EJ128"/>
  <c r="EG128"/>
  <c r="EB128"/>
  <c r="DZ128"/>
  <c r="DV128"/>
  <c r="DR128"/>
  <c r="DP128"/>
  <c r="DM128"/>
  <c r="DL128"/>
  <c r="DN128" s="1"/>
  <c r="DH128"/>
  <c r="CZ128"/>
  <c r="CX128"/>
  <c r="CV128"/>
  <c r="CU128"/>
  <c r="CS128"/>
  <c r="CR128"/>
  <c r="CN128"/>
  <c r="CI128"/>
  <c r="CH128"/>
  <c r="CC128"/>
  <c r="CB128"/>
  <c r="BZ128"/>
  <c r="BT128"/>
  <c r="BS128"/>
  <c r="BU128" s="1"/>
  <c r="BP128"/>
  <c r="BN128"/>
  <c r="BM128"/>
  <c r="BJ128"/>
  <c r="BI128"/>
  <c r="BG128"/>
  <c r="BB128"/>
  <c r="AZ128"/>
  <c r="AY128"/>
  <c r="AW128"/>
  <c r="AV128"/>
  <c r="AT128"/>
  <c r="AR128"/>
  <c r="AO128"/>
  <c r="AM128"/>
  <c r="AL128"/>
  <c r="AH128"/>
  <c r="AC128"/>
  <c r="AD128" s="1"/>
  <c r="AB128"/>
  <c r="Z128"/>
  <c r="X128"/>
  <c r="V128"/>
  <c r="U128"/>
  <c r="S128"/>
  <c r="R128"/>
  <c r="O128"/>
  <c r="M128"/>
  <c r="F128"/>
  <c r="G128" s="1"/>
  <c r="E128"/>
  <c r="V131" i="3"/>
  <c r="U131"/>
  <c r="P131"/>
  <c r="C131"/>
  <c r="B131"/>
  <c r="V130"/>
  <c r="C130" s="1"/>
  <c r="D130" s="1"/>
  <c r="U130"/>
  <c r="P130"/>
  <c r="B130"/>
  <c r="V129"/>
  <c r="C129" s="1"/>
  <c r="U129"/>
  <c r="P129"/>
  <c r="B129"/>
  <c r="V128"/>
  <c r="U128"/>
  <c r="P128"/>
  <c r="C128"/>
  <c r="B128"/>
  <c r="V127"/>
  <c r="U127"/>
  <c r="P127"/>
  <c r="C127"/>
  <c r="D127" s="1"/>
  <c r="B127"/>
  <c r="V126"/>
  <c r="U126"/>
  <c r="P126"/>
  <c r="C126"/>
  <c r="B126"/>
  <c r="V125"/>
  <c r="C125" s="1"/>
  <c r="D125" s="1"/>
  <c r="U125"/>
  <c r="P125"/>
  <c r="B125"/>
  <c r="V124"/>
  <c r="C124" s="1"/>
  <c r="U124"/>
  <c r="P124"/>
  <c r="B124"/>
  <c r="V123"/>
  <c r="C123" s="1"/>
  <c r="D123" s="1"/>
  <c r="U123"/>
  <c r="P123"/>
  <c r="B123"/>
  <c r="CY122"/>
  <c r="CX122"/>
  <c r="CV122"/>
  <c r="CV120" s="1"/>
  <c r="CU122"/>
  <c r="CS122"/>
  <c r="CR122"/>
  <c r="CR120" s="1"/>
  <c r="CP122"/>
  <c r="CP120" s="1"/>
  <c r="CO122"/>
  <c r="CM122"/>
  <c r="CL122"/>
  <c r="CJ122"/>
  <c r="CJ120" s="1"/>
  <c r="CI122"/>
  <c r="CG122"/>
  <c r="CF122"/>
  <c r="CD122"/>
  <c r="CD120" s="1"/>
  <c r="CC122"/>
  <c r="CA122"/>
  <c r="BZ122"/>
  <c r="BZ120" s="1"/>
  <c r="BX122"/>
  <c r="BX120" s="1"/>
  <c r="BW122"/>
  <c r="BU122"/>
  <c r="BU120" s="1"/>
  <c r="BT122"/>
  <c r="BR122"/>
  <c r="BR120" s="1"/>
  <c r="BQ122"/>
  <c r="BO122"/>
  <c r="BN122"/>
  <c r="BL122"/>
  <c r="BL120" s="1"/>
  <c r="BK122"/>
  <c r="BI122"/>
  <c r="BI120" s="1"/>
  <c r="BH122"/>
  <c r="BF122"/>
  <c r="BF120" s="1"/>
  <c r="BE122"/>
  <c r="BC122"/>
  <c r="BB122"/>
  <c r="AZ122"/>
  <c r="AZ120" s="1"/>
  <c r="AY122"/>
  <c r="AW122"/>
  <c r="AV122"/>
  <c r="AV120" s="1"/>
  <c r="AT122"/>
  <c r="AT120" s="1"/>
  <c r="AS122"/>
  <c r="AQ122"/>
  <c r="AP122"/>
  <c r="AN122"/>
  <c r="AN120" s="1"/>
  <c r="AM122"/>
  <c r="AK122"/>
  <c r="AJ122"/>
  <c r="AJ120" s="1"/>
  <c r="AH122"/>
  <c r="AH120" s="1"/>
  <c r="AG122"/>
  <c r="AE122"/>
  <c r="AD122"/>
  <c r="AB122"/>
  <c r="AB120" s="1"/>
  <c r="AA122"/>
  <c r="Y122"/>
  <c r="X122"/>
  <c r="X120" s="1"/>
  <c r="V122"/>
  <c r="T122"/>
  <c r="T120" s="1"/>
  <c r="R122"/>
  <c r="Q122"/>
  <c r="Q120" s="1"/>
  <c r="O122"/>
  <c r="N122"/>
  <c r="L122"/>
  <c r="K122"/>
  <c r="I122"/>
  <c r="I120" s="1"/>
  <c r="H122"/>
  <c r="F122"/>
  <c r="F120" s="1"/>
  <c r="E122"/>
  <c r="B122"/>
  <c r="B121"/>
  <c r="CY120"/>
  <c r="CX120"/>
  <c r="CU120"/>
  <c r="CS120"/>
  <c r="CT120" s="1"/>
  <c r="CO120"/>
  <c r="CM120"/>
  <c r="CL120"/>
  <c r="CI120"/>
  <c r="CG120"/>
  <c r="CF120"/>
  <c r="CC120"/>
  <c r="CA120"/>
  <c r="BW120"/>
  <c r="BT120"/>
  <c r="BQ120"/>
  <c r="BO120"/>
  <c r="BN120"/>
  <c r="BK120"/>
  <c r="BH120"/>
  <c r="BE120"/>
  <c r="BC120"/>
  <c r="BB120"/>
  <c r="AY120"/>
  <c r="AW120"/>
  <c r="AS120"/>
  <c r="AQ120"/>
  <c r="AP120"/>
  <c r="AM120"/>
  <c r="AK120"/>
  <c r="AG120"/>
  <c r="AE120"/>
  <c r="AD120"/>
  <c r="AA120"/>
  <c r="Y120"/>
  <c r="Z120" s="1"/>
  <c r="R120"/>
  <c r="N120"/>
  <c r="L120"/>
  <c r="K120"/>
  <c r="H120"/>
  <c r="E120"/>
  <c r="D129" l="1"/>
  <c r="AR120"/>
  <c r="P122"/>
  <c r="BS120"/>
  <c r="D124"/>
  <c r="BV128" i="2"/>
  <c r="IW128"/>
  <c r="CJ128"/>
  <c r="JW128"/>
  <c r="KL128"/>
  <c r="AA129"/>
  <c r="KC130"/>
  <c r="HP128"/>
  <c r="BF128"/>
  <c r="BQ128"/>
  <c r="JA128"/>
  <c r="CP128"/>
  <c r="DJ128"/>
  <c r="JF130"/>
  <c r="AA128"/>
  <c r="BK128"/>
  <c r="GS128"/>
  <c r="HM128"/>
  <c r="KG128"/>
  <c r="KI128" s="1"/>
  <c r="BC128"/>
  <c r="CO128"/>
  <c r="DI130"/>
  <c r="DI128" s="1"/>
  <c r="DK128" s="1"/>
  <c r="EC130"/>
  <c r="IV130"/>
  <c r="IV128" s="1"/>
  <c r="BX134"/>
  <c r="C137"/>
  <c r="B135"/>
  <c r="BH128"/>
  <c r="BR128"/>
  <c r="HW128"/>
  <c r="IN129"/>
  <c r="IX129"/>
  <c r="BK130"/>
  <c r="KL130"/>
  <c r="C131"/>
  <c r="BO131"/>
  <c r="W128"/>
  <c r="CA128"/>
  <c r="IL128"/>
  <c r="JZ128"/>
  <c r="AJ128"/>
  <c r="CA130"/>
  <c r="CT130"/>
  <c r="DN130"/>
  <c r="EP130"/>
  <c r="EP128" s="1"/>
  <c r="ER128" s="1"/>
  <c r="EU130"/>
  <c r="B136"/>
  <c r="B137"/>
  <c r="B139"/>
  <c r="D139" s="1"/>
  <c r="EA128"/>
  <c r="IQ128"/>
  <c r="C129"/>
  <c r="GP129"/>
  <c r="N128"/>
  <c r="JT130"/>
  <c r="JZ130"/>
  <c r="JF128"/>
  <c r="GP128"/>
  <c r="Q128"/>
  <c r="DX128"/>
  <c r="IG128"/>
  <c r="JD128"/>
  <c r="JT128"/>
  <c r="C136"/>
  <c r="FL128"/>
  <c r="HJ128"/>
  <c r="B129"/>
  <c r="FL129"/>
  <c r="DQ130"/>
  <c r="FY128"/>
  <c r="GI128"/>
  <c r="IJ128"/>
  <c r="B131"/>
  <c r="D131" s="1"/>
  <c r="EC128"/>
  <c r="IB130"/>
  <c r="C132"/>
  <c r="BW130"/>
  <c r="BX130" s="1"/>
  <c r="ED130"/>
  <c r="ED128" s="1"/>
  <c r="EZ130"/>
  <c r="EZ128" s="1"/>
  <c r="C133"/>
  <c r="C134"/>
  <c r="AI130"/>
  <c r="AI128" s="1"/>
  <c r="T128"/>
  <c r="BO128"/>
  <c r="EU128"/>
  <c r="FO128"/>
  <c r="GB128"/>
  <c r="ID129"/>
  <c r="AG128"/>
  <c r="CM128"/>
  <c r="CQ130"/>
  <c r="GL128"/>
  <c r="HC128"/>
  <c r="JW130"/>
  <c r="KC128"/>
  <c r="KF128"/>
  <c r="CF130"/>
  <c r="CF128" s="1"/>
  <c r="IM130"/>
  <c r="IM128" s="1"/>
  <c r="IN128" s="1"/>
  <c r="JG130"/>
  <c r="JG128" s="1"/>
  <c r="B132"/>
  <c r="IC130"/>
  <c r="IC128" s="1"/>
  <c r="B133"/>
  <c r="B134"/>
  <c r="CQ138"/>
  <c r="S42" i="1"/>
  <c r="AC120" i="3"/>
  <c r="AU120"/>
  <c r="BP120"/>
  <c r="CH120"/>
  <c r="CN120"/>
  <c r="D126"/>
  <c r="D128"/>
  <c r="D131"/>
  <c r="J120"/>
  <c r="AF120"/>
  <c r="CZ120"/>
  <c r="V120"/>
  <c r="AI120"/>
  <c r="AO120"/>
  <c r="BA120"/>
  <c r="BM120"/>
  <c r="BY120"/>
  <c r="CE120"/>
  <c r="CQ120"/>
  <c r="CW120"/>
  <c r="M120"/>
  <c r="BD120"/>
  <c r="C121"/>
  <c r="U122"/>
  <c r="U120" s="1"/>
  <c r="G120"/>
  <c r="BJ120"/>
  <c r="J42" i="1"/>
  <c r="M42"/>
  <c r="G42"/>
  <c r="BW128" i="2"/>
  <c r="BX128" s="1"/>
  <c r="ID128"/>
  <c r="D129"/>
  <c r="IB128"/>
  <c r="DO128"/>
  <c r="DQ128" s="1"/>
  <c r="DS128"/>
  <c r="DU128" s="1"/>
  <c r="K129"/>
  <c r="I130"/>
  <c r="AL120" i="3"/>
  <c r="AX120"/>
  <c r="B120"/>
  <c r="C122"/>
  <c r="D122" s="1"/>
  <c r="O120"/>
  <c r="P120" s="1"/>
  <c r="DK130" i="2" l="1"/>
  <c r="IX128"/>
  <c r="B130"/>
  <c r="ER130"/>
  <c r="D134"/>
  <c r="C130"/>
  <c r="D121" i="3"/>
  <c r="W120"/>
  <c r="I128" i="2"/>
  <c r="C120" i="3"/>
  <c r="C128" i="2" l="1"/>
  <c r="D128" s="1"/>
  <c r="B128"/>
  <c r="D130"/>
  <c r="K128"/>
  <c r="D120" i="3"/>
  <c r="F50" i="1" l="1"/>
  <c r="E50"/>
  <c r="S49"/>
  <c r="M49"/>
  <c r="J49"/>
  <c r="F49"/>
  <c r="E49"/>
  <c r="KL162" i="2"/>
  <c r="KI162"/>
  <c r="KF162"/>
  <c r="KC162"/>
  <c r="JZ162"/>
  <c r="JW162"/>
  <c r="JT162"/>
  <c r="JG162"/>
  <c r="JF162"/>
  <c r="IW162"/>
  <c r="IV162"/>
  <c r="IM162"/>
  <c r="IL162"/>
  <c r="IC162"/>
  <c r="IB162"/>
  <c r="HS162"/>
  <c r="HR162"/>
  <c r="HI162"/>
  <c r="HH162"/>
  <c r="GY162"/>
  <c r="GX162"/>
  <c r="GO162"/>
  <c r="GN162"/>
  <c r="GE162"/>
  <c r="GD162"/>
  <c r="FU162"/>
  <c r="FT162"/>
  <c r="FA162"/>
  <c r="EZ162"/>
  <c r="EU162"/>
  <c r="EQ162"/>
  <c r="ER162" s="1"/>
  <c r="EP162"/>
  <c r="ED162"/>
  <c r="EC162"/>
  <c r="DT162"/>
  <c r="DS162"/>
  <c r="DJ162"/>
  <c r="DI162"/>
  <c r="CZ162"/>
  <c r="CY162"/>
  <c r="CP162"/>
  <c r="CO162"/>
  <c r="CF162"/>
  <c r="CE162"/>
  <c r="CA162"/>
  <c r="BW162"/>
  <c r="BV162"/>
  <c r="BM162"/>
  <c r="BD162"/>
  <c r="BC162"/>
  <c r="AT162"/>
  <c r="AS162"/>
  <c r="AJ162"/>
  <c r="AI162"/>
  <c r="Z162"/>
  <c r="C162" s="1"/>
  <c r="Y162"/>
  <c r="J162"/>
  <c r="I162"/>
  <c r="B162"/>
  <c r="JG161"/>
  <c r="JF161"/>
  <c r="IW161"/>
  <c r="IV161"/>
  <c r="IM161"/>
  <c r="IL161"/>
  <c r="IC161"/>
  <c r="IB161"/>
  <c r="HS161"/>
  <c r="HR161"/>
  <c r="HI161"/>
  <c r="HH161"/>
  <c r="GY161"/>
  <c r="GX161"/>
  <c r="GO161"/>
  <c r="GN161"/>
  <c r="GE161"/>
  <c r="GD161"/>
  <c r="FU161"/>
  <c r="FT161"/>
  <c r="FA161"/>
  <c r="EZ161"/>
  <c r="EU161"/>
  <c r="EQ161"/>
  <c r="EP161"/>
  <c r="ED161"/>
  <c r="EC161"/>
  <c r="DT161"/>
  <c r="DS161"/>
  <c r="DJ161"/>
  <c r="DI161"/>
  <c r="CZ161"/>
  <c r="CY161"/>
  <c r="CP161"/>
  <c r="CO161"/>
  <c r="CF161"/>
  <c r="CE161"/>
  <c r="BW161"/>
  <c r="BV161"/>
  <c r="BU161"/>
  <c r="BR161"/>
  <c r="BO161"/>
  <c r="BM161"/>
  <c r="BD161"/>
  <c r="BC161"/>
  <c r="AT161"/>
  <c r="AS161"/>
  <c r="AJ161"/>
  <c r="AI161"/>
  <c r="Z161"/>
  <c r="Y161"/>
  <c r="J161"/>
  <c r="I161"/>
  <c r="KL160"/>
  <c r="KI160"/>
  <c r="KF160"/>
  <c r="KC160"/>
  <c r="JZ160"/>
  <c r="JW160"/>
  <c r="JT160"/>
  <c r="JG160"/>
  <c r="JF160"/>
  <c r="IW160"/>
  <c r="IV160"/>
  <c r="IM160"/>
  <c r="IL160"/>
  <c r="IC160"/>
  <c r="IB160"/>
  <c r="HS160"/>
  <c r="HR160"/>
  <c r="HI160"/>
  <c r="HH160"/>
  <c r="GY160"/>
  <c r="GX160"/>
  <c r="GO160"/>
  <c r="GN160"/>
  <c r="GE160"/>
  <c r="GD160"/>
  <c r="FU160"/>
  <c r="FT160"/>
  <c r="FA160"/>
  <c r="EZ160"/>
  <c r="EX160"/>
  <c r="EU160"/>
  <c r="EQ160"/>
  <c r="EP160"/>
  <c r="ED160"/>
  <c r="EC160"/>
  <c r="DT160"/>
  <c r="DS160"/>
  <c r="DJ160"/>
  <c r="DI160"/>
  <c r="CZ160"/>
  <c r="CY160"/>
  <c r="CP160"/>
  <c r="CO160"/>
  <c r="CF160"/>
  <c r="CE160"/>
  <c r="CD160"/>
  <c r="CA160"/>
  <c r="BW160"/>
  <c r="BV160"/>
  <c r="BM160"/>
  <c r="BD160"/>
  <c r="BC160"/>
  <c r="AT160"/>
  <c r="AS160"/>
  <c r="AJ160"/>
  <c r="AI160"/>
  <c r="Z160"/>
  <c r="Y160"/>
  <c r="J160"/>
  <c r="I160"/>
  <c r="B160"/>
  <c r="KL159"/>
  <c r="KI159"/>
  <c r="KF159"/>
  <c r="KC159"/>
  <c r="JZ159"/>
  <c r="JW159"/>
  <c r="JG159"/>
  <c r="JF159"/>
  <c r="IW159"/>
  <c r="IV159"/>
  <c r="IM159"/>
  <c r="IL159"/>
  <c r="IC159"/>
  <c r="IB159"/>
  <c r="HS159"/>
  <c r="HR159"/>
  <c r="HI159"/>
  <c r="HH159"/>
  <c r="GY159"/>
  <c r="GX159"/>
  <c r="GO159"/>
  <c r="GN159"/>
  <c r="GE159"/>
  <c r="GD159"/>
  <c r="FU159"/>
  <c r="FT159"/>
  <c r="FA159"/>
  <c r="EZ159"/>
  <c r="EU159"/>
  <c r="EQ159"/>
  <c r="EP159"/>
  <c r="ED159"/>
  <c r="EC159"/>
  <c r="DT159"/>
  <c r="DS159"/>
  <c r="DJ159"/>
  <c r="DI159"/>
  <c r="CZ159"/>
  <c r="CY159"/>
  <c r="CP159"/>
  <c r="CO159"/>
  <c r="CF159"/>
  <c r="CE159"/>
  <c r="BW159"/>
  <c r="BV159"/>
  <c r="BU159"/>
  <c r="BR159"/>
  <c r="BN159"/>
  <c r="BM159"/>
  <c r="BD159"/>
  <c r="BC159"/>
  <c r="AT159"/>
  <c r="AS159"/>
  <c r="AJ159"/>
  <c r="AI159"/>
  <c r="Z159"/>
  <c r="Y159"/>
  <c r="J159"/>
  <c r="I159"/>
  <c r="KL158"/>
  <c r="KI158"/>
  <c r="KF158"/>
  <c r="KC158"/>
  <c r="JZ158"/>
  <c r="JW158"/>
  <c r="JT158"/>
  <c r="JG158"/>
  <c r="JF158"/>
  <c r="IW158"/>
  <c r="IV158"/>
  <c r="IM158"/>
  <c r="IL158"/>
  <c r="IC158"/>
  <c r="IB158"/>
  <c r="IB154" s="1"/>
  <c r="IB152" s="1"/>
  <c r="HS158"/>
  <c r="HR158"/>
  <c r="HI158"/>
  <c r="HH158"/>
  <c r="GY158"/>
  <c r="GX158"/>
  <c r="GO158"/>
  <c r="GN158"/>
  <c r="GN154" s="1"/>
  <c r="GE158"/>
  <c r="GD158"/>
  <c r="FU158"/>
  <c r="FT158"/>
  <c r="FA158"/>
  <c r="EZ158"/>
  <c r="EU158"/>
  <c r="EQ158"/>
  <c r="ER158" s="1"/>
  <c r="EP158"/>
  <c r="ED158"/>
  <c r="EC158"/>
  <c r="DT158"/>
  <c r="DS158"/>
  <c r="DJ158"/>
  <c r="DI158"/>
  <c r="CZ158"/>
  <c r="CY158"/>
  <c r="CP158"/>
  <c r="CP154" s="1"/>
  <c r="CO158"/>
  <c r="CF158"/>
  <c r="CF154" s="1"/>
  <c r="CE158"/>
  <c r="CA158"/>
  <c r="BW158"/>
  <c r="BV158"/>
  <c r="BM158"/>
  <c r="BD158"/>
  <c r="BD154" s="1"/>
  <c r="BC158"/>
  <c r="AT158"/>
  <c r="AS158"/>
  <c r="AJ158"/>
  <c r="AI158"/>
  <c r="Z158"/>
  <c r="Y158"/>
  <c r="J158"/>
  <c r="I158"/>
  <c r="B158"/>
  <c r="JT157"/>
  <c r="JG157"/>
  <c r="JF157"/>
  <c r="IW157"/>
  <c r="IV157"/>
  <c r="IM157"/>
  <c r="IL157"/>
  <c r="IC157"/>
  <c r="IB157"/>
  <c r="HS157"/>
  <c r="HR157"/>
  <c r="HI157"/>
  <c r="HH157"/>
  <c r="GY157"/>
  <c r="GX157"/>
  <c r="GO157"/>
  <c r="GN157"/>
  <c r="GE157"/>
  <c r="GD157"/>
  <c r="FU157"/>
  <c r="FT157"/>
  <c r="FA157"/>
  <c r="EZ157"/>
  <c r="EU157"/>
  <c r="EQ157"/>
  <c r="EP157"/>
  <c r="ED157"/>
  <c r="EC157"/>
  <c r="DT157"/>
  <c r="DS157"/>
  <c r="DJ157"/>
  <c r="DI157"/>
  <c r="CZ157"/>
  <c r="CY157"/>
  <c r="CP157"/>
  <c r="CO157"/>
  <c r="CF157"/>
  <c r="CE157"/>
  <c r="CA157"/>
  <c r="BW157"/>
  <c r="C157" s="1"/>
  <c r="D157" s="1"/>
  <c r="BV157"/>
  <c r="BU157"/>
  <c r="BR157"/>
  <c r="BM157"/>
  <c r="BO157" s="1"/>
  <c r="BD157"/>
  <c r="BC157"/>
  <c r="AT157"/>
  <c r="AS157"/>
  <c r="AJ157"/>
  <c r="AI157"/>
  <c r="Z157"/>
  <c r="Y157"/>
  <c r="J157"/>
  <c r="I157"/>
  <c r="B157"/>
  <c r="KL156"/>
  <c r="KI156"/>
  <c r="KF156"/>
  <c r="KC156"/>
  <c r="JZ156"/>
  <c r="JW156"/>
  <c r="JT156"/>
  <c r="JG156"/>
  <c r="JF156"/>
  <c r="IW156"/>
  <c r="IV156"/>
  <c r="IM156"/>
  <c r="IL156"/>
  <c r="IC156"/>
  <c r="IB156"/>
  <c r="HS156"/>
  <c r="HR156"/>
  <c r="HI156"/>
  <c r="HH156"/>
  <c r="GY156"/>
  <c r="GX156"/>
  <c r="GO156"/>
  <c r="GN156"/>
  <c r="GE156"/>
  <c r="GD156"/>
  <c r="FU156"/>
  <c r="FT156"/>
  <c r="FA156"/>
  <c r="EZ156"/>
  <c r="EU156"/>
  <c r="EQ156"/>
  <c r="EP156"/>
  <c r="ED156"/>
  <c r="EC156"/>
  <c r="DT156"/>
  <c r="DS156"/>
  <c r="DJ156"/>
  <c r="DI156"/>
  <c r="CZ156"/>
  <c r="CY156"/>
  <c r="CP156"/>
  <c r="CO156"/>
  <c r="CF156"/>
  <c r="CE156"/>
  <c r="CA156"/>
  <c r="BW156"/>
  <c r="BV156"/>
  <c r="BU156"/>
  <c r="BR156"/>
  <c r="BM156"/>
  <c r="BO156" s="1"/>
  <c r="BD156"/>
  <c r="BC156"/>
  <c r="AT156"/>
  <c r="AS156"/>
  <c r="AJ156"/>
  <c r="AI156"/>
  <c r="Z156"/>
  <c r="Y156"/>
  <c r="J156"/>
  <c r="I156"/>
  <c r="KL155"/>
  <c r="KI155"/>
  <c r="KF155"/>
  <c r="KC155"/>
  <c r="JZ155"/>
  <c r="JW155"/>
  <c r="JT155"/>
  <c r="JG155"/>
  <c r="JF155"/>
  <c r="IW155"/>
  <c r="IV155"/>
  <c r="IM155"/>
  <c r="IL155"/>
  <c r="IC155"/>
  <c r="IB155"/>
  <c r="HS155"/>
  <c r="HR155"/>
  <c r="HI155"/>
  <c r="HI154" s="1"/>
  <c r="HH155"/>
  <c r="GY155"/>
  <c r="GY154" s="1"/>
  <c r="GX155"/>
  <c r="GO155"/>
  <c r="GO154" s="1"/>
  <c r="GN155"/>
  <c r="GE155"/>
  <c r="GD155"/>
  <c r="FU155"/>
  <c r="FU154" s="1"/>
  <c r="FT155"/>
  <c r="FA155"/>
  <c r="EZ155"/>
  <c r="EQ155"/>
  <c r="EP155"/>
  <c r="ER155" s="1"/>
  <c r="ED155"/>
  <c r="EC155"/>
  <c r="EC154" s="1"/>
  <c r="DT155"/>
  <c r="DS155"/>
  <c r="DJ155"/>
  <c r="DI155"/>
  <c r="CZ155"/>
  <c r="CY155"/>
  <c r="CP155"/>
  <c r="CO155"/>
  <c r="CO154" s="1"/>
  <c r="CF155"/>
  <c r="CE155"/>
  <c r="BW155"/>
  <c r="BV155"/>
  <c r="BV154" s="1"/>
  <c r="BU155"/>
  <c r="BR155"/>
  <c r="BN155"/>
  <c r="BM155"/>
  <c r="BM154" s="1"/>
  <c r="BM152" s="1"/>
  <c r="BD155"/>
  <c r="BC155"/>
  <c r="BC154" s="1"/>
  <c r="AT155"/>
  <c r="AS155"/>
  <c r="AS154" s="1"/>
  <c r="AS152" s="1"/>
  <c r="AJ155"/>
  <c r="AI155"/>
  <c r="AI154" s="1"/>
  <c r="Z155"/>
  <c r="Y155"/>
  <c r="Y154" s="1"/>
  <c r="J155"/>
  <c r="I155"/>
  <c r="KQ154"/>
  <c r="KP154"/>
  <c r="KN154"/>
  <c r="KM154"/>
  <c r="KK154"/>
  <c r="KK152" s="1"/>
  <c r="KL152" s="1"/>
  <c r="KJ154"/>
  <c r="KH154"/>
  <c r="KH152" s="1"/>
  <c r="KG154"/>
  <c r="KE154"/>
  <c r="KE152" s="1"/>
  <c r="KD154"/>
  <c r="KB154"/>
  <c r="KC154" s="1"/>
  <c r="KA154"/>
  <c r="JY154"/>
  <c r="JZ154" s="1"/>
  <c r="JX154"/>
  <c r="JV154"/>
  <c r="JV152" s="1"/>
  <c r="JW152" s="1"/>
  <c r="JU154"/>
  <c r="JS154"/>
  <c r="JS152" s="1"/>
  <c r="JR154"/>
  <c r="JP154"/>
  <c r="JP152" s="1"/>
  <c r="JO154"/>
  <c r="JM154"/>
  <c r="JM152" s="1"/>
  <c r="JL154"/>
  <c r="JJ154"/>
  <c r="JJ152" s="1"/>
  <c r="JI154"/>
  <c r="JE154"/>
  <c r="JE152" s="1"/>
  <c r="JC154"/>
  <c r="JC152" s="1"/>
  <c r="JB154"/>
  <c r="IZ154"/>
  <c r="IZ152" s="1"/>
  <c r="IY154"/>
  <c r="IY152" s="1"/>
  <c r="IU154"/>
  <c r="IU152" s="1"/>
  <c r="IS154"/>
  <c r="IS152" s="1"/>
  <c r="IT152" s="1"/>
  <c r="IR154"/>
  <c r="IP154"/>
  <c r="IP152" s="1"/>
  <c r="IO154"/>
  <c r="IM154"/>
  <c r="IK154"/>
  <c r="II154"/>
  <c r="II152" s="1"/>
  <c r="IH154"/>
  <c r="IF154"/>
  <c r="IF152" s="1"/>
  <c r="IE154"/>
  <c r="IC154"/>
  <c r="IA154"/>
  <c r="HY154"/>
  <c r="HX154"/>
  <c r="HV154"/>
  <c r="HV152" s="1"/>
  <c r="HU154"/>
  <c r="HU152" s="1"/>
  <c r="HQ154"/>
  <c r="HQ152" s="1"/>
  <c r="HO154"/>
  <c r="HN154"/>
  <c r="HL154"/>
  <c r="HK154"/>
  <c r="HG154"/>
  <c r="HE154"/>
  <c r="HD154"/>
  <c r="HD152" s="1"/>
  <c r="HB154"/>
  <c r="HA154"/>
  <c r="HA152" s="1"/>
  <c r="GW154"/>
  <c r="GW152" s="1"/>
  <c r="GU154"/>
  <c r="GU152" s="1"/>
  <c r="GT154"/>
  <c r="GR154"/>
  <c r="GQ154"/>
  <c r="GM154"/>
  <c r="GM152" s="1"/>
  <c r="GK154"/>
  <c r="GJ154"/>
  <c r="GJ152" s="1"/>
  <c r="GH154"/>
  <c r="GG154"/>
  <c r="GG152" s="1"/>
  <c r="GC154"/>
  <c r="GA154"/>
  <c r="GA152" s="1"/>
  <c r="GB152" s="1"/>
  <c r="FZ154"/>
  <c r="FX154"/>
  <c r="FX152" s="1"/>
  <c r="FW154"/>
  <c r="FS154"/>
  <c r="FS152" s="1"/>
  <c r="FQ154"/>
  <c r="FQ152" s="1"/>
  <c r="FP154"/>
  <c r="FN154"/>
  <c r="FM154"/>
  <c r="FM152" s="1"/>
  <c r="FK154"/>
  <c r="FJ154"/>
  <c r="FG154"/>
  <c r="FF154"/>
  <c r="FD154"/>
  <c r="FC154"/>
  <c r="EY154"/>
  <c r="EW154"/>
  <c r="EV154"/>
  <c r="ET154"/>
  <c r="ET152" s="1"/>
  <c r="ES154"/>
  <c r="EO154"/>
  <c r="EO152" s="1"/>
  <c r="EM154"/>
  <c r="EM152" s="1"/>
  <c r="EL154"/>
  <c r="EJ154"/>
  <c r="EI154"/>
  <c r="EG154"/>
  <c r="EG152" s="1"/>
  <c r="EF154"/>
  <c r="EF152" s="1"/>
  <c r="EB154"/>
  <c r="EB152" s="1"/>
  <c r="DZ154"/>
  <c r="DY154"/>
  <c r="DW154"/>
  <c r="DV154"/>
  <c r="DV152" s="1"/>
  <c r="DT154"/>
  <c r="DR154"/>
  <c r="DR152" s="1"/>
  <c r="DP154"/>
  <c r="DJ154" s="1"/>
  <c r="DO154"/>
  <c r="DL154"/>
  <c r="DI154" s="1"/>
  <c r="DH154"/>
  <c r="CX154"/>
  <c r="CX152" s="1"/>
  <c r="CV154"/>
  <c r="CU154"/>
  <c r="CU152" s="1"/>
  <c r="CS154"/>
  <c r="CR154"/>
  <c r="CR152" s="1"/>
  <c r="CN154"/>
  <c r="CL154"/>
  <c r="CL152" s="1"/>
  <c r="CK154"/>
  <c r="CK152" s="1"/>
  <c r="CI154"/>
  <c r="CH154"/>
  <c r="CH152" s="1"/>
  <c r="CE154"/>
  <c r="CC154"/>
  <c r="CB154"/>
  <c r="BZ154"/>
  <c r="CA154" s="1"/>
  <c r="BY154"/>
  <c r="BT154"/>
  <c r="BT152" s="1"/>
  <c r="BS154"/>
  <c r="BS152" s="1"/>
  <c r="BQ154"/>
  <c r="BQ152" s="1"/>
  <c r="BP154"/>
  <c r="BL154"/>
  <c r="BL152" s="1"/>
  <c r="BJ154"/>
  <c r="BJ152" s="1"/>
  <c r="BI154"/>
  <c r="BG154"/>
  <c r="BF154"/>
  <c r="BF152" s="1"/>
  <c r="BB154"/>
  <c r="AZ154"/>
  <c r="AZ152" s="1"/>
  <c r="AY154"/>
  <c r="AY152" s="1"/>
  <c r="AW154"/>
  <c r="AW152" s="1"/>
  <c r="AV154"/>
  <c r="AV152" s="1"/>
  <c r="AR154"/>
  <c r="AP154"/>
  <c r="AO154"/>
  <c r="AO152" s="1"/>
  <c r="AM154"/>
  <c r="AM152" s="1"/>
  <c r="AL154"/>
  <c r="AL152" s="1"/>
  <c r="AH154"/>
  <c r="AH152" s="1"/>
  <c r="AF154"/>
  <c r="AE154"/>
  <c r="AE152" s="1"/>
  <c r="AC154"/>
  <c r="AB154"/>
  <c r="AB152" s="1"/>
  <c r="X154"/>
  <c r="V154"/>
  <c r="V152" s="1"/>
  <c r="U154"/>
  <c r="S154"/>
  <c r="R154"/>
  <c r="R152" s="1"/>
  <c r="P154"/>
  <c r="P152" s="1"/>
  <c r="Q152" s="1"/>
  <c r="O154"/>
  <c r="M154"/>
  <c r="M152" s="1"/>
  <c r="L154"/>
  <c r="J154"/>
  <c r="H154"/>
  <c r="F154"/>
  <c r="F152" s="1"/>
  <c r="E154"/>
  <c r="JG153"/>
  <c r="JF153"/>
  <c r="JD153"/>
  <c r="JA153"/>
  <c r="IW153"/>
  <c r="IX153" s="1"/>
  <c r="IV153"/>
  <c r="IT153"/>
  <c r="IQ153"/>
  <c r="IM153"/>
  <c r="IL153"/>
  <c r="IJ153"/>
  <c r="IG153"/>
  <c r="IC153"/>
  <c r="IC152" s="1"/>
  <c r="IB153"/>
  <c r="HZ153"/>
  <c r="HW153"/>
  <c r="HS153"/>
  <c r="HR153"/>
  <c r="HP153"/>
  <c r="HM153"/>
  <c r="HI153"/>
  <c r="HH153"/>
  <c r="HF153"/>
  <c r="HC153"/>
  <c r="GY153"/>
  <c r="GX153"/>
  <c r="GV153"/>
  <c r="GS153"/>
  <c r="GO153"/>
  <c r="GP153" s="1"/>
  <c r="GN153"/>
  <c r="GL153"/>
  <c r="GI153"/>
  <c r="GE153"/>
  <c r="GD153"/>
  <c r="GB153"/>
  <c r="FY153"/>
  <c r="FU153"/>
  <c r="FU152" s="1"/>
  <c r="FT153"/>
  <c r="FR153"/>
  <c r="FO153"/>
  <c r="FL153"/>
  <c r="FK153"/>
  <c r="FJ153"/>
  <c r="FJ152" s="1"/>
  <c r="FL152" s="1"/>
  <c r="FI153"/>
  <c r="FH153"/>
  <c r="FE153"/>
  <c r="FA153"/>
  <c r="EZ153"/>
  <c r="EQ153"/>
  <c r="EP153"/>
  <c r="ED153"/>
  <c r="EC153"/>
  <c r="DT153"/>
  <c r="DT152" s="1"/>
  <c r="DS153"/>
  <c r="DJ153"/>
  <c r="DI153"/>
  <c r="CZ153"/>
  <c r="CY153"/>
  <c r="CP153"/>
  <c r="CP152" s="1"/>
  <c r="CO153"/>
  <c r="CF153"/>
  <c r="CE153"/>
  <c r="BW153"/>
  <c r="BV153"/>
  <c r="BD153"/>
  <c r="BC153"/>
  <c r="BA153"/>
  <c r="AX153"/>
  <c r="AU153"/>
  <c r="AT153"/>
  <c r="AS153"/>
  <c r="AJ153"/>
  <c r="AI153"/>
  <c r="AG153"/>
  <c r="AD153"/>
  <c r="Z153"/>
  <c r="Y153"/>
  <c r="W153"/>
  <c r="T153"/>
  <c r="Q153"/>
  <c r="N153"/>
  <c r="J153"/>
  <c r="I153"/>
  <c r="G153"/>
  <c r="KQ152"/>
  <c r="KP152"/>
  <c r="KN152"/>
  <c r="KM152"/>
  <c r="KJ152"/>
  <c r="KG152"/>
  <c r="KD152"/>
  <c r="KA152"/>
  <c r="JX152"/>
  <c r="JU152"/>
  <c r="JR152"/>
  <c r="JO152"/>
  <c r="JL152"/>
  <c r="JI152"/>
  <c r="JB152"/>
  <c r="IR152"/>
  <c r="IO152"/>
  <c r="IK152"/>
  <c r="IH152"/>
  <c r="IE152"/>
  <c r="IA152"/>
  <c r="HY152"/>
  <c r="HX152"/>
  <c r="HO152"/>
  <c r="HP152" s="1"/>
  <c r="HN152"/>
  <c r="HL152"/>
  <c r="HK152"/>
  <c r="HG152"/>
  <c r="HE152"/>
  <c r="HB152"/>
  <c r="GT152"/>
  <c r="GR152"/>
  <c r="GQ152"/>
  <c r="GK152"/>
  <c r="GH152"/>
  <c r="GC152"/>
  <c r="FZ152"/>
  <c r="FW152"/>
  <c r="FP152"/>
  <c r="FN152"/>
  <c r="FK152"/>
  <c r="FI152"/>
  <c r="FG152"/>
  <c r="FF152"/>
  <c r="FH152" s="1"/>
  <c r="FD152"/>
  <c r="FC152"/>
  <c r="EY152"/>
  <c r="EW152"/>
  <c r="ES152"/>
  <c r="EL152"/>
  <c r="EJ152"/>
  <c r="EI152"/>
  <c r="DZ152"/>
  <c r="DY152"/>
  <c r="DW152"/>
  <c r="DO152"/>
  <c r="DL152"/>
  <c r="DH152"/>
  <c r="CV152"/>
  <c r="CS152"/>
  <c r="CN152"/>
  <c r="CI152"/>
  <c r="CC152"/>
  <c r="BY152"/>
  <c r="BI152"/>
  <c r="BG152"/>
  <c r="BB152"/>
  <c r="AR152"/>
  <c r="AP152"/>
  <c r="AF152"/>
  <c r="AC152"/>
  <c r="X152"/>
  <c r="U152"/>
  <c r="S152"/>
  <c r="O152"/>
  <c r="L152"/>
  <c r="H152"/>
  <c r="E152"/>
  <c r="V152" i="3"/>
  <c r="C152" s="1"/>
  <c r="U152"/>
  <c r="P152"/>
  <c r="B152"/>
  <c r="V151"/>
  <c r="C151" s="1"/>
  <c r="U151"/>
  <c r="P151"/>
  <c r="B151"/>
  <c r="V150"/>
  <c r="U150"/>
  <c r="P150"/>
  <c r="C150"/>
  <c r="B150"/>
  <c r="V149"/>
  <c r="U149"/>
  <c r="P149"/>
  <c r="C149"/>
  <c r="D149" s="1"/>
  <c r="B149"/>
  <c r="V148"/>
  <c r="U148"/>
  <c r="U145" s="1"/>
  <c r="P148"/>
  <c r="C148"/>
  <c r="B148"/>
  <c r="V147"/>
  <c r="C147" s="1"/>
  <c r="U147"/>
  <c r="P147"/>
  <c r="B147"/>
  <c r="V146"/>
  <c r="V145" s="1"/>
  <c r="U146"/>
  <c r="P146"/>
  <c r="B146"/>
  <c r="CY145"/>
  <c r="CX145"/>
  <c r="CV145"/>
  <c r="CU145"/>
  <c r="CS145"/>
  <c r="CR145"/>
  <c r="CP145"/>
  <c r="CO145"/>
  <c r="CM145"/>
  <c r="CM143" s="1"/>
  <c r="CL145"/>
  <c r="CL143" s="1"/>
  <c r="CJ145"/>
  <c r="CI145"/>
  <c r="CI143" s="1"/>
  <c r="CG145"/>
  <c r="CG143" s="1"/>
  <c r="CF145"/>
  <c r="CD145"/>
  <c r="CC145"/>
  <c r="CC143" s="1"/>
  <c r="CA145"/>
  <c r="BZ145"/>
  <c r="BX145"/>
  <c r="BW145"/>
  <c r="BU145"/>
  <c r="BU143" s="1"/>
  <c r="BT145"/>
  <c r="BT143" s="1"/>
  <c r="BR145"/>
  <c r="BQ145"/>
  <c r="BQ143" s="1"/>
  <c r="BO145"/>
  <c r="BN145"/>
  <c r="BL145"/>
  <c r="BK145"/>
  <c r="BK143" s="1"/>
  <c r="BI145"/>
  <c r="BI143" s="1"/>
  <c r="BH145"/>
  <c r="BH143" s="1"/>
  <c r="BF145"/>
  <c r="BE145"/>
  <c r="BE143" s="1"/>
  <c r="BC145"/>
  <c r="BC143" s="1"/>
  <c r="BB145"/>
  <c r="AZ145"/>
  <c r="AY145"/>
  <c r="AY143" s="1"/>
  <c r="AW145"/>
  <c r="AV145"/>
  <c r="AT145"/>
  <c r="AS145"/>
  <c r="AS143" s="1"/>
  <c r="AQ145"/>
  <c r="AQ143" s="1"/>
  <c r="AP145"/>
  <c r="AN145"/>
  <c r="AM145"/>
  <c r="AM143" s="1"/>
  <c r="AK145"/>
  <c r="AJ145"/>
  <c r="AH145"/>
  <c r="AG145"/>
  <c r="AE145"/>
  <c r="AE143" s="1"/>
  <c r="AD145"/>
  <c r="AB145"/>
  <c r="AA145"/>
  <c r="AA143" s="1"/>
  <c r="Y145"/>
  <c r="X145"/>
  <c r="T145"/>
  <c r="T143" s="1"/>
  <c r="R145"/>
  <c r="Q145"/>
  <c r="O145"/>
  <c r="O143" s="1"/>
  <c r="N145"/>
  <c r="N143" s="1"/>
  <c r="L145"/>
  <c r="K145"/>
  <c r="K143" s="1"/>
  <c r="I145"/>
  <c r="H145"/>
  <c r="H143" s="1"/>
  <c r="F145"/>
  <c r="E145"/>
  <c r="CZ144"/>
  <c r="CW144"/>
  <c r="CT144"/>
  <c r="CN144"/>
  <c r="CH144"/>
  <c r="CE144"/>
  <c r="BY144"/>
  <c r="BV144"/>
  <c r="BS144"/>
  <c r="BP144"/>
  <c r="BM144"/>
  <c r="BJ144"/>
  <c r="BD144"/>
  <c r="BA144"/>
  <c r="AX144"/>
  <c r="AU144"/>
  <c r="AR144"/>
  <c r="AO144"/>
  <c r="AL144"/>
  <c r="AI144"/>
  <c r="AF144"/>
  <c r="AC144"/>
  <c r="Z144"/>
  <c r="V144"/>
  <c r="C144" s="1"/>
  <c r="U144"/>
  <c r="S144"/>
  <c r="M144"/>
  <c r="J144"/>
  <c r="G144"/>
  <c r="B144"/>
  <c r="CY143"/>
  <c r="CX143"/>
  <c r="CV143"/>
  <c r="CU143"/>
  <c r="CS143"/>
  <c r="CR143"/>
  <c r="CP143"/>
  <c r="CO143"/>
  <c r="CJ143"/>
  <c r="CF143"/>
  <c r="CD143"/>
  <c r="CA143"/>
  <c r="BZ143"/>
  <c r="BX143"/>
  <c r="BW143"/>
  <c r="BR143"/>
  <c r="BO143"/>
  <c r="BN143"/>
  <c r="BL143"/>
  <c r="BF143"/>
  <c r="BB143"/>
  <c r="AZ143"/>
  <c r="AW143"/>
  <c r="AV143"/>
  <c r="AT143"/>
  <c r="AP143"/>
  <c r="AN143"/>
  <c r="AK143"/>
  <c r="AJ143"/>
  <c r="AL143" s="1"/>
  <c r="AH143"/>
  <c r="AG143"/>
  <c r="AD143"/>
  <c r="AB143"/>
  <c r="Y143"/>
  <c r="X143"/>
  <c r="R143"/>
  <c r="Q143"/>
  <c r="L143"/>
  <c r="I143"/>
  <c r="F143"/>
  <c r="E143"/>
  <c r="U143" l="1"/>
  <c r="Z143"/>
  <c r="J143"/>
  <c r="S143"/>
  <c r="G143"/>
  <c r="AI143"/>
  <c r="C146"/>
  <c r="D146" s="1"/>
  <c r="AU143"/>
  <c r="AG152" i="2"/>
  <c r="FY152"/>
  <c r="IG152"/>
  <c r="IW154"/>
  <c r="FE152"/>
  <c r="KB152"/>
  <c r="KC152" s="1"/>
  <c r="T152"/>
  <c r="EQ154"/>
  <c r="EQ152" s="1"/>
  <c r="FT154"/>
  <c r="HH154"/>
  <c r="IV154"/>
  <c r="B156"/>
  <c r="ER156"/>
  <c r="BX158"/>
  <c r="AI152"/>
  <c r="BD152"/>
  <c r="CF152"/>
  <c r="BZ152"/>
  <c r="CA152" s="1"/>
  <c r="GS152"/>
  <c r="JY152"/>
  <c r="JZ152" s="1"/>
  <c r="CE152"/>
  <c r="GN152"/>
  <c r="HH152"/>
  <c r="B155"/>
  <c r="Z154"/>
  <c r="Z152" s="1"/>
  <c r="AT154"/>
  <c r="BN154"/>
  <c r="EZ154"/>
  <c r="EZ152" s="1"/>
  <c r="GD154"/>
  <c r="GD152" s="1"/>
  <c r="HR154"/>
  <c r="JF154"/>
  <c r="JF152" s="1"/>
  <c r="ER157"/>
  <c r="ER160"/>
  <c r="GI152"/>
  <c r="HM152"/>
  <c r="KI152"/>
  <c r="BU152"/>
  <c r="KI154"/>
  <c r="BO155"/>
  <c r="BX155"/>
  <c r="BX156"/>
  <c r="B159"/>
  <c r="B154" s="1"/>
  <c r="B152" s="1"/>
  <c r="BX157"/>
  <c r="BX160"/>
  <c r="EU152"/>
  <c r="GO152"/>
  <c r="EU154"/>
  <c r="HZ152"/>
  <c r="IQ152"/>
  <c r="JA152"/>
  <c r="KF154"/>
  <c r="KL154"/>
  <c r="CY154"/>
  <c r="C158"/>
  <c r="D158" s="1"/>
  <c r="C160"/>
  <c r="D160" s="1"/>
  <c r="B161"/>
  <c r="C161"/>
  <c r="D161" s="1"/>
  <c r="I154"/>
  <c r="I152" s="1"/>
  <c r="FR152"/>
  <c r="GP152"/>
  <c r="GY152"/>
  <c r="IM152"/>
  <c r="BC152"/>
  <c r="GX154"/>
  <c r="GX152" s="1"/>
  <c r="IL154"/>
  <c r="IL152" s="1"/>
  <c r="D162"/>
  <c r="DI152"/>
  <c r="JT152"/>
  <c r="HR152"/>
  <c r="IN153"/>
  <c r="W152"/>
  <c r="EX154"/>
  <c r="HF152"/>
  <c r="CO152"/>
  <c r="HI152"/>
  <c r="IW152"/>
  <c r="C156"/>
  <c r="C153"/>
  <c r="GL152"/>
  <c r="GV152"/>
  <c r="IJ152"/>
  <c r="JT154"/>
  <c r="Y152"/>
  <c r="CZ154"/>
  <c r="CZ152" s="1"/>
  <c r="FT152"/>
  <c r="IV152"/>
  <c r="ED154"/>
  <c r="ED152" s="1"/>
  <c r="BO159"/>
  <c r="N152"/>
  <c r="AD152"/>
  <c r="KF152"/>
  <c r="AA153"/>
  <c r="B153"/>
  <c r="FB153"/>
  <c r="G152"/>
  <c r="AT152"/>
  <c r="BR154"/>
  <c r="BW154"/>
  <c r="BW152" s="1"/>
  <c r="CD154"/>
  <c r="FO152"/>
  <c r="HC152"/>
  <c r="HW152"/>
  <c r="JD152"/>
  <c r="JW154"/>
  <c r="CY152"/>
  <c r="FA154"/>
  <c r="FA152" s="1"/>
  <c r="GE154"/>
  <c r="GE152" s="1"/>
  <c r="HS154"/>
  <c r="HS152" s="1"/>
  <c r="JG154"/>
  <c r="JG152" s="1"/>
  <c r="AJ154"/>
  <c r="AJ152" s="1"/>
  <c r="DS154"/>
  <c r="DS152" s="1"/>
  <c r="EP154"/>
  <c r="C159"/>
  <c r="ER159"/>
  <c r="ER161"/>
  <c r="E48" i="1"/>
  <c r="BJ143" i="3"/>
  <c r="BV143"/>
  <c r="D152"/>
  <c r="BY143"/>
  <c r="W144"/>
  <c r="AX143"/>
  <c r="D144"/>
  <c r="D150"/>
  <c r="BP143"/>
  <c r="V143"/>
  <c r="W143" s="1"/>
  <c r="D151"/>
  <c r="M143"/>
  <c r="P145"/>
  <c r="P143"/>
  <c r="AC143"/>
  <c r="AO143"/>
  <c r="BA143"/>
  <c r="BS143"/>
  <c r="CE143"/>
  <c r="D147"/>
  <c r="BM143"/>
  <c r="AF143"/>
  <c r="AR143"/>
  <c r="BD143"/>
  <c r="CH143"/>
  <c r="CN143"/>
  <c r="C145"/>
  <c r="F48" i="1"/>
  <c r="G49"/>
  <c r="EP152" i="2"/>
  <c r="EC152"/>
  <c r="BO154"/>
  <c r="BN152"/>
  <c r="BO152" s="1"/>
  <c r="BV152"/>
  <c r="J152"/>
  <c r="DP152"/>
  <c r="DJ152" s="1"/>
  <c r="EV152"/>
  <c r="K153"/>
  <c r="BU154"/>
  <c r="C155"/>
  <c r="BP152"/>
  <c r="BR152" s="1"/>
  <c r="CB152"/>
  <c r="C143" i="3"/>
  <c r="B145"/>
  <c r="D148"/>
  <c r="ER152" i="2" l="1"/>
  <c r="BX154"/>
  <c r="AA152"/>
  <c r="ER154"/>
  <c r="FB152"/>
  <c r="D159"/>
  <c r="D156"/>
  <c r="BX152"/>
  <c r="D153"/>
  <c r="IX152"/>
  <c r="IN152"/>
  <c r="G48" i="1"/>
  <c r="D155" i="2"/>
  <c r="C154"/>
  <c r="K152"/>
  <c r="B143" i="3"/>
  <c r="D145"/>
  <c r="D154" i="2" l="1"/>
  <c r="C152"/>
  <c r="D143" i="3"/>
  <c r="D152" i="2" l="1"/>
  <c r="F53" i="1" l="1"/>
  <c r="E53"/>
  <c r="S52"/>
  <c r="M52"/>
  <c r="J52"/>
  <c r="F52"/>
  <c r="E52"/>
  <c r="R51"/>
  <c r="Q51"/>
  <c r="O51"/>
  <c r="N51"/>
  <c r="L51"/>
  <c r="K51"/>
  <c r="I51"/>
  <c r="H51"/>
  <c r="JG170" i="2"/>
  <c r="JF170"/>
  <c r="IW170"/>
  <c r="IW165" s="1"/>
  <c r="IV170"/>
  <c r="IM170"/>
  <c r="IL170"/>
  <c r="IC170"/>
  <c r="IB170"/>
  <c r="HS170"/>
  <c r="HR170"/>
  <c r="HI170"/>
  <c r="HH170"/>
  <c r="GY170"/>
  <c r="GX170"/>
  <c r="GO170"/>
  <c r="GN170"/>
  <c r="GE170"/>
  <c r="GD170"/>
  <c r="FU170"/>
  <c r="FT170"/>
  <c r="FA170"/>
  <c r="EZ170"/>
  <c r="EX170"/>
  <c r="EQ170"/>
  <c r="EP170"/>
  <c r="ED170"/>
  <c r="EC170"/>
  <c r="DT170"/>
  <c r="DS170"/>
  <c r="DJ170"/>
  <c r="DI170"/>
  <c r="CZ170"/>
  <c r="CY170"/>
  <c r="CP170"/>
  <c r="CO170"/>
  <c r="CF170"/>
  <c r="CE170"/>
  <c r="CD170"/>
  <c r="BW170"/>
  <c r="BV170"/>
  <c r="B170" s="1"/>
  <c r="BD170"/>
  <c r="BC170"/>
  <c r="AT170"/>
  <c r="AS170"/>
  <c r="AJ170"/>
  <c r="AI170"/>
  <c r="Z170"/>
  <c r="Y170"/>
  <c r="J170"/>
  <c r="I170"/>
  <c r="JG169"/>
  <c r="JF169"/>
  <c r="IW169"/>
  <c r="IV169"/>
  <c r="IM169"/>
  <c r="IL169"/>
  <c r="IC169"/>
  <c r="IB169"/>
  <c r="HS169"/>
  <c r="HR169"/>
  <c r="HI169"/>
  <c r="HH169"/>
  <c r="GY169"/>
  <c r="GX169"/>
  <c r="GO169"/>
  <c r="GN169"/>
  <c r="GE169"/>
  <c r="GD169"/>
  <c r="FU169"/>
  <c r="FT169"/>
  <c r="FA169"/>
  <c r="EZ169"/>
  <c r="EQ169"/>
  <c r="EP169"/>
  <c r="ED169"/>
  <c r="EC169"/>
  <c r="DT169"/>
  <c r="DS169"/>
  <c r="DJ169"/>
  <c r="DI169"/>
  <c r="CZ169"/>
  <c r="CY169"/>
  <c r="CP169"/>
  <c r="CO169"/>
  <c r="CF169"/>
  <c r="CE169"/>
  <c r="BW169"/>
  <c r="BV169"/>
  <c r="B169" s="1"/>
  <c r="BD169"/>
  <c r="BC169"/>
  <c r="AT169"/>
  <c r="AS169"/>
  <c r="AJ169"/>
  <c r="AI169"/>
  <c r="Z169"/>
  <c r="Y169"/>
  <c r="J169"/>
  <c r="I169"/>
  <c r="KL168"/>
  <c r="KI168"/>
  <c r="KF168"/>
  <c r="KC168"/>
  <c r="JZ168"/>
  <c r="JW168"/>
  <c r="JG168"/>
  <c r="JF168"/>
  <c r="JD168"/>
  <c r="JA168"/>
  <c r="IW168"/>
  <c r="IV168"/>
  <c r="IM168"/>
  <c r="IL168"/>
  <c r="IJ168"/>
  <c r="IG168"/>
  <c r="IC168"/>
  <c r="IB168"/>
  <c r="HS168"/>
  <c r="HR168"/>
  <c r="HI168"/>
  <c r="HH168"/>
  <c r="GY168"/>
  <c r="GX168"/>
  <c r="GO168"/>
  <c r="GN168"/>
  <c r="GE168"/>
  <c r="GD168"/>
  <c r="FU168"/>
  <c r="FU165" s="1"/>
  <c r="FU163" s="1"/>
  <c r="FT168"/>
  <c r="FA168"/>
  <c r="EZ168"/>
  <c r="EU168"/>
  <c r="EQ168"/>
  <c r="EP168"/>
  <c r="ED168"/>
  <c r="EC168"/>
  <c r="EC165" s="1"/>
  <c r="DT168"/>
  <c r="DS168"/>
  <c r="DJ168"/>
  <c r="DI168"/>
  <c r="CZ168"/>
  <c r="CY168"/>
  <c r="CP168"/>
  <c r="CO168"/>
  <c r="CO165" s="1"/>
  <c r="CO163" s="1"/>
  <c r="CF168"/>
  <c r="CE168"/>
  <c r="CA168"/>
  <c r="BW168"/>
  <c r="BV168"/>
  <c r="BU168"/>
  <c r="BR168"/>
  <c r="BN168"/>
  <c r="BM168"/>
  <c r="BM165" s="1"/>
  <c r="BD168"/>
  <c r="BC168"/>
  <c r="AT168"/>
  <c r="AS168"/>
  <c r="AJ168"/>
  <c r="AI168"/>
  <c r="Z168"/>
  <c r="Y168"/>
  <c r="J168"/>
  <c r="I168"/>
  <c r="JG167"/>
  <c r="JG165" s="1"/>
  <c r="JF167"/>
  <c r="IW167"/>
  <c r="IV167"/>
  <c r="IM167"/>
  <c r="IM165" s="1"/>
  <c r="IL167"/>
  <c r="IC167"/>
  <c r="IB167"/>
  <c r="HS167"/>
  <c r="HR167"/>
  <c r="HR165" s="1"/>
  <c r="HI167"/>
  <c r="HH167"/>
  <c r="GY167"/>
  <c r="GY165" s="1"/>
  <c r="GY163" s="1"/>
  <c r="GX167"/>
  <c r="GO167"/>
  <c r="GN167"/>
  <c r="GE167"/>
  <c r="GD167"/>
  <c r="GD165" s="1"/>
  <c r="FU167"/>
  <c r="FT167"/>
  <c r="FA167"/>
  <c r="EZ167"/>
  <c r="EZ165" s="1"/>
  <c r="EQ167"/>
  <c r="EP167"/>
  <c r="ED167"/>
  <c r="EC167"/>
  <c r="DT167"/>
  <c r="DS167"/>
  <c r="DJ167"/>
  <c r="DI167"/>
  <c r="CZ167"/>
  <c r="CY167"/>
  <c r="CP167"/>
  <c r="CO167"/>
  <c r="CF167"/>
  <c r="CE167"/>
  <c r="CE165" s="1"/>
  <c r="CA167"/>
  <c r="BW167"/>
  <c r="BV167"/>
  <c r="BD167"/>
  <c r="BD165" s="1"/>
  <c r="BC167"/>
  <c r="BC165" s="1"/>
  <c r="BC163" s="1"/>
  <c r="AT167"/>
  <c r="AS167"/>
  <c r="AJ167"/>
  <c r="AJ165" s="1"/>
  <c r="AI167"/>
  <c r="AI165" s="1"/>
  <c r="Z167"/>
  <c r="Y167"/>
  <c r="J167"/>
  <c r="I167"/>
  <c r="I165" s="1"/>
  <c r="I163" s="1"/>
  <c r="JG166"/>
  <c r="JF166"/>
  <c r="IW166"/>
  <c r="IV166"/>
  <c r="IM166"/>
  <c r="IL166"/>
  <c r="IC166"/>
  <c r="IB166"/>
  <c r="HS166"/>
  <c r="HR166"/>
  <c r="HI166"/>
  <c r="HH166"/>
  <c r="GY166"/>
  <c r="GX166"/>
  <c r="GO166"/>
  <c r="GN166"/>
  <c r="GE166"/>
  <c r="GD166"/>
  <c r="FU166"/>
  <c r="FT166"/>
  <c r="FA166"/>
  <c r="EZ166"/>
  <c r="EX166"/>
  <c r="EQ166"/>
  <c r="EP166"/>
  <c r="ED166"/>
  <c r="EC166"/>
  <c r="DT166"/>
  <c r="DS166"/>
  <c r="DJ166"/>
  <c r="DI166"/>
  <c r="CZ166"/>
  <c r="CY166"/>
  <c r="CP166"/>
  <c r="CO166"/>
  <c r="CF166"/>
  <c r="CE166"/>
  <c r="CD166"/>
  <c r="BW166"/>
  <c r="BV166"/>
  <c r="BD166"/>
  <c r="BC166"/>
  <c r="AT166"/>
  <c r="AS166"/>
  <c r="AJ166"/>
  <c r="AI166"/>
  <c r="Z166"/>
  <c r="Y166"/>
  <c r="J166"/>
  <c r="I166"/>
  <c r="KQ165"/>
  <c r="KP165"/>
  <c r="KP163" s="1"/>
  <c r="KN165"/>
  <c r="KN163" s="1"/>
  <c r="KM165"/>
  <c r="KK165"/>
  <c r="KJ165"/>
  <c r="KJ163" s="1"/>
  <c r="KH165"/>
  <c r="KG165"/>
  <c r="KE165"/>
  <c r="KD165"/>
  <c r="KB165"/>
  <c r="KB163" s="1"/>
  <c r="KA165"/>
  <c r="KA163" s="1"/>
  <c r="JY165"/>
  <c r="JX165"/>
  <c r="JX163" s="1"/>
  <c r="JV165"/>
  <c r="JU165"/>
  <c r="JS165"/>
  <c r="JR165"/>
  <c r="JP165"/>
  <c r="JO165"/>
  <c r="JO163" s="1"/>
  <c r="JM165"/>
  <c r="JL165"/>
  <c r="JL163" s="1"/>
  <c r="JJ165"/>
  <c r="JI165"/>
  <c r="JE165"/>
  <c r="JE163" s="1"/>
  <c r="JC165"/>
  <c r="JC163" s="1"/>
  <c r="JB165"/>
  <c r="IZ165"/>
  <c r="IY165"/>
  <c r="IY163" s="1"/>
  <c r="IU165"/>
  <c r="IS165"/>
  <c r="IR165"/>
  <c r="IR163" s="1"/>
  <c r="IP165"/>
  <c r="IO165"/>
  <c r="IL165"/>
  <c r="IL163" s="1"/>
  <c r="IK165"/>
  <c r="IK163" s="1"/>
  <c r="II165"/>
  <c r="IH165"/>
  <c r="IF165"/>
  <c r="IF163" s="1"/>
  <c r="IE165"/>
  <c r="IE163" s="1"/>
  <c r="IA165"/>
  <c r="IA163" s="1"/>
  <c r="HY165"/>
  <c r="HX165"/>
  <c r="HX163" s="1"/>
  <c r="HV165"/>
  <c r="HU165"/>
  <c r="HU163" s="1"/>
  <c r="HQ165"/>
  <c r="HO165"/>
  <c r="HO163" s="1"/>
  <c r="HN165"/>
  <c r="HL165"/>
  <c r="HK165"/>
  <c r="HI165"/>
  <c r="HG165"/>
  <c r="HE165"/>
  <c r="HD165"/>
  <c r="HD163" s="1"/>
  <c r="HB165"/>
  <c r="HB163" s="1"/>
  <c r="HA165"/>
  <c r="GX165"/>
  <c r="GW165"/>
  <c r="GW163" s="1"/>
  <c r="GU165"/>
  <c r="GT165"/>
  <c r="GR165"/>
  <c r="GR163" s="1"/>
  <c r="GQ165"/>
  <c r="GQ163" s="1"/>
  <c r="GM165"/>
  <c r="GK165"/>
  <c r="GJ165"/>
  <c r="GH165"/>
  <c r="GH163" s="1"/>
  <c r="GG165"/>
  <c r="GC165"/>
  <c r="GC163" s="1"/>
  <c r="GA165"/>
  <c r="FZ165"/>
  <c r="FZ163" s="1"/>
  <c r="FX165"/>
  <c r="FW165"/>
  <c r="FW163" s="1"/>
  <c r="FS165"/>
  <c r="FS163" s="1"/>
  <c r="FQ165"/>
  <c r="FP165"/>
  <c r="FN165"/>
  <c r="FN163" s="1"/>
  <c r="FM165"/>
  <c r="FM163" s="1"/>
  <c r="FK165"/>
  <c r="FJ165"/>
  <c r="FG165"/>
  <c r="FF165"/>
  <c r="FD165"/>
  <c r="FC165"/>
  <c r="EY165"/>
  <c r="EW165"/>
  <c r="EV165"/>
  <c r="ET165"/>
  <c r="ES165"/>
  <c r="EP165"/>
  <c r="EO165"/>
  <c r="EM165"/>
  <c r="EL165"/>
  <c r="EJ165"/>
  <c r="EI165"/>
  <c r="EG165"/>
  <c r="EF165"/>
  <c r="ED165"/>
  <c r="EB165"/>
  <c r="DZ165"/>
  <c r="DY165"/>
  <c r="DY163" s="1"/>
  <c r="DW165"/>
  <c r="DV165"/>
  <c r="DS165"/>
  <c r="DR165"/>
  <c r="DR163" s="1"/>
  <c r="DP165"/>
  <c r="DO165"/>
  <c r="DL165"/>
  <c r="DJ165"/>
  <c r="DJ163" s="1"/>
  <c r="DH165"/>
  <c r="CZ165"/>
  <c r="CY165"/>
  <c r="CX165"/>
  <c r="CX163" s="1"/>
  <c r="CV165"/>
  <c r="CU165"/>
  <c r="CS165"/>
  <c r="CS163" s="1"/>
  <c r="CR165"/>
  <c r="CR163" s="1"/>
  <c r="CN165"/>
  <c r="CN163" s="1"/>
  <c r="CL165"/>
  <c r="CK165"/>
  <c r="CK163" s="1"/>
  <c r="CI165"/>
  <c r="CH165"/>
  <c r="CH163" s="1"/>
  <c r="CF165"/>
  <c r="CC165"/>
  <c r="CD165" s="1"/>
  <c r="CB165"/>
  <c r="CB163" s="1"/>
  <c r="BZ165"/>
  <c r="BY165"/>
  <c r="BT165"/>
  <c r="BS165"/>
  <c r="BS163" s="1"/>
  <c r="BQ165"/>
  <c r="BP165"/>
  <c r="BN165"/>
  <c r="BN163" s="1"/>
  <c r="BL165"/>
  <c r="BL163" s="1"/>
  <c r="BJ165"/>
  <c r="BI165"/>
  <c r="BG165"/>
  <c r="BF165"/>
  <c r="BF163" s="1"/>
  <c r="BB165"/>
  <c r="AZ165"/>
  <c r="AZ163" s="1"/>
  <c r="AY165"/>
  <c r="AW165"/>
  <c r="AV165"/>
  <c r="AT165"/>
  <c r="AS165"/>
  <c r="AR165"/>
  <c r="AP165"/>
  <c r="AO165"/>
  <c r="AO163" s="1"/>
  <c r="AM165"/>
  <c r="AL165"/>
  <c r="AH165"/>
  <c r="AH163" s="1"/>
  <c r="AF165"/>
  <c r="AE165"/>
  <c r="AC165"/>
  <c r="AB165"/>
  <c r="AB163" s="1"/>
  <c r="X165"/>
  <c r="V165"/>
  <c r="U165"/>
  <c r="S165"/>
  <c r="S163" s="1"/>
  <c r="R165"/>
  <c r="P165"/>
  <c r="O165"/>
  <c r="O163" s="1"/>
  <c r="M165"/>
  <c r="M163" s="1"/>
  <c r="N163" s="1"/>
  <c r="L165"/>
  <c r="J165"/>
  <c r="H165"/>
  <c r="H163" s="1"/>
  <c r="F165"/>
  <c r="E165"/>
  <c r="JN164"/>
  <c r="JK164"/>
  <c r="JG164"/>
  <c r="JF164"/>
  <c r="JD164"/>
  <c r="JA164"/>
  <c r="IW164"/>
  <c r="IV164"/>
  <c r="IT164"/>
  <c r="IQ164"/>
  <c r="IM164"/>
  <c r="IL164"/>
  <c r="IJ164"/>
  <c r="IG164"/>
  <c r="IC164"/>
  <c r="IB164"/>
  <c r="HS164"/>
  <c r="HR164"/>
  <c r="HP164"/>
  <c r="HM164"/>
  <c r="HI164"/>
  <c r="HH164"/>
  <c r="GY164"/>
  <c r="GX164"/>
  <c r="GV164"/>
  <c r="GS164"/>
  <c r="GO164"/>
  <c r="GN164"/>
  <c r="GE164"/>
  <c r="GD164"/>
  <c r="FU164"/>
  <c r="FT164"/>
  <c r="FR164"/>
  <c r="FO164"/>
  <c r="FK164"/>
  <c r="FK163" s="1"/>
  <c r="FJ164"/>
  <c r="FJ163" s="1"/>
  <c r="FI164"/>
  <c r="FI163" s="1"/>
  <c r="FH164"/>
  <c r="FE164"/>
  <c r="FA164"/>
  <c r="EZ164"/>
  <c r="EZ163" s="1"/>
  <c r="EQ164"/>
  <c r="EP164"/>
  <c r="ED164"/>
  <c r="EC164"/>
  <c r="DT164"/>
  <c r="DS164"/>
  <c r="DJ164"/>
  <c r="DI164"/>
  <c r="DG164"/>
  <c r="DD164"/>
  <c r="CZ164"/>
  <c r="CY164"/>
  <c r="CP164"/>
  <c r="CO164"/>
  <c r="CF164"/>
  <c r="CF163" s="1"/>
  <c r="CE164"/>
  <c r="BW164"/>
  <c r="BV164"/>
  <c r="BD164"/>
  <c r="BC164"/>
  <c r="AT164"/>
  <c r="AS164"/>
  <c r="AJ164"/>
  <c r="AI164"/>
  <c r="AG164"/>
  <c r="AD164"/>
  <c r="Z164"/>
  <c r="Y164"/>
  <c r="AA164" s="1"/>
  <c r="T164"/>
  <c r="Q164"/>
  <c r="N164"/>
  <c r="J164"/>
  <c r="I164"/>
  <c r="K164" s="1"/>
  <c r="G164"/>
  <c r="KQ163"/>
  <c r="KM163"/>
  <c r="KK163"/>
  <c r="KH163"/>
  <c r="KI163" s="1"/>
  <c r="KG163"/>
  <c r="KE163"/>
  <c r="KD163"/>
  <c r="JY163"/>
  <c r="JV163"/>
  <c r="JS163"/>
  <c r="JR163"/>
  <c r="JP163"/>
  <c r="JM163"/>
  <c r="JJ163"/>
  <c r="JI163"/>
  <c r="JB163"/>
  <c r="IZ163"/>
  <c r="IU163"/>
  <c r="IS163"/>
  <c r="IP163"/>
  <c r="IO163"/>
  <c r="II163"/>
  <c r="IH163"/>
  <c r="HY163"/>
  <c r="HV163"/>
  <c r="HQ163"/>
  <c r="HN163"/>
  <c r="HL163"/>
  <c r="HK163"/>
  <c r="HG163"/>
  <c r="HE163"/>
  <c r="HA163"/>
  <c r="GU163"/>
  <c r="GT163"/>
  <c r="GM163"/>
  <c r="GK163"/>
  <c r="GJ163"/>
  <c r="GG163"/>
  <c r="GA163"/>
  <c r="FX163"/>
  <c r="FQ163"/>
  <c r="FP163"/>
  <c r="FG163"/>
  <c r="FH163" s="1"/>
  <c r="FF163"/>
  <c r="FD163"/>
  <c r="FC163"/>
  <c r="EY163"/>
  <c r="EW163"/>
  <c r="EV163"/>
  <c r="ET163"/>
  <c r="EU163" s="1"/>
  <c r="ES163"/>
  <c r="EP163"/>
  <c r="EO163"/>
  <c r="EM163"/>
  <c r="EL163"/>
  <c r="EJ163"/>
  <c r="EI163"/>
  <c r="EG163"/>
  <c r="EF163"/>
  <c r="ED163"/>
  <c r="EB163"/>
  <c r="DZ163"/>
  <c r="DW163"/>
  <c r="DV163"/>
  <c r="DS163"/>
  <c r="DP163"/>
  <c r="DO163"/>
  <c r="DL163"/>
  <c r="DH163"/>
  <c r="DF163"/>
  <c r="DG163" s="1"/>
  <c r="DE163"/>
  <c r="DC163"/>
  <c r="DB163"/>
  <c r="CV163"/>
  <c r="CU163"/>
  <c r="CL163"/>
  <c r="CI163"/>
  <c r="BZ163"/>
  <c r="BY163"/>
  <c r="BQ163"/>
  <c r="BJ163"/>
  <c r="BI163"/>
  <c r="BG163"/>
  <c r="BB163"/>
  <c r="AY163"/>
  <c r="AW163"/>
  <c r="AV163"/>
  <c r="AS163"/>
  <c r="AR163"/>
  <c r="AP163"/>
  <c r="AM163"/>
  <c r="AL163"/>
  <c r="AF163"/>
  <c r="AE163"/>
  <c r="AC163"/>
  <c r="X163"/>
  <c r="V163"/>
  <c r="U163"/>
  <c r="R163"/>
  <c r="P163"/>
  <c r="L163"/>
  <c r="J163"/>
  <c r="F163"/>
  <c r="E163"/>
  <c r="V161" i="3"/>
  <c r="C161" s="1"/>
  <c r="U161"/>
  <c r="P161"/>
  <c r="B161"/>
  <c r="V160"/>
  <c r="U160"/>
  <c r="P160"/>
  <c r="C160"/>
  <c r="D160" s="1"/>
  <c r="B160"/>
  <c r="V159"/>
  <c r="U159"/>
  <c r="P159"/>
  <c r="C159"/>
  <c r="D159" s="1"/>
  <c r="B159"/>
  <c r="V158"/>
  <c r="U158"/>
  <c r="U155" s="1"/>
  <c r="P158"/>
  <c r="C158"/>
  <c r="D158" s="1"/>
  <c r="B158"/>
  <c r="V157"/>
  <c r="C157" s="1"/>
  <c r="U157"/>
  <c r="P157"/>
  <c r="B157"/>
  <c r="V156"/>
  <c r="C156" s="1"/>
  <c r="D156" s="1"/>
  <c r="U156"/>
  <c r="P156"/>
  <c r="B156"/>
  <c r="CY155"/>
  <c r="CX155"/>
  <c r="CV155"/>
  <c r="CV153" s="1"/>
  <c r="CU155"/>
  <c r="CU153" s="1"/>
  <c r="CS155"/>
  <c r="CR155"/>
  <c r="CP155"/>
  <c r="CP153" s="1"/>
  <c r="CO155"/>
  <c r="CO153" s="1"/>
  <c r="CM155"/>
  <c r="CL155"/>
  <c r="CJ155"/>
  <c r="CJ153" s="1"/>
  <c r="CI155"/>
  <c r="CI153" s="1"/>
  <c r="CG155"/>
  <c r="CF155"/>
  <c r="CF153" s="1"/>
  <c r="CD155"/>
  <c r="CD153" s="1"/>
  <c r="CC155"/>
  <c r="CC153" s="1"/>
  <c r="CA155"/>
  <c r="BZ155"/>
  <c r="BX155"/>
  <c r="BW155"/>
  <c r="BW153" s="1"/>
  <c r="BU155"/>
  <c r="BT155"/>
  <c r="BR155"/>
  <c r="BQ155"/>
  <c r="BQ153" s="1"/>
  <c r="BO155"/>
  <c r="BN155"/>
  <c r="BN153" s="1"/>
  <c r="BL155"/>
  <c r="BL153" s="1"/>
  <c r="BK155"/>
  <c r="BK153" s="1"/>
  <c r="BI155"/>
  <c r="BH155"/>
  <c r="BH153" s="1"/>
  <c r="BF155"/>
  <c r="BE155"/>
  <c r="BE153" s="1"/>
  <c r="BC155"/>
  <c r="BB155"/>
  <c r="BB153" s="1"/>
  <c r="AZ155"/>
  <c r="AZ153" s="1"/>
  <c r="AY155"/>
  <c r="AY153" s="1"/>
  <c r="AW155"/>
  <c r="AV155"/>
  <c r="AV153" s="1"/>
  <c r="AT155"/>
  <c r="AS155"/>
  <c r="AS153" s="1"/>
  <c r="AQ155"/>
  <c r="AP155"/>
  <c r="AP153" s="1"/>
  <c r="AN155"/>
  <c r="AN153" s="1"/>
  <c r="AM155"/>
  <c r="AM153" s="1"/>
  <c r="AK155"/>
  <c r="AJ155"/>
  <c r="AJ153" s="1"/>
  <c r="AH155"/>
  <c r="AG155"/>
  <c r="AG153" s="1"/>
  <c r="AE155"/>
  <c r="AD155"/>
  <c r="AD153" s="1"/>
  <c r="AB155"/>
  <c r="AB153" s="1"/>
  <c r="AA155"/>
  <c r="AA153" s="1"/>
  <c r="Y155"/>
  <c r="X155"/>
  <c r="X153" s="1"/>
  <c r="T155"/>
  <c r="T153" s="1"/>
  <c r="R155"/>
  <c r="Q155"/>
  <c r="Q153" s="1"/>
  <c r="O155"/>
  <c r="N155"/>
  <c r="N153" s="1"/>
  <c r="L155"/>
  <c r="L153" s="1"/>
  <c r="K155"/>
  <c r="K153" s="1"/>
  <c r="I155"/>
  <c r="H155"/>
  <c r="H153" s="1"/>
  <c r="F155"/>
  <c r="E155"/>
  <c r="E153" s="1"/>
  <c r="CE154"/>
  <c r="BY154"/>
  <c r="BS154"/>
  <c r="BP154"/>
  <c r="BM154"/>
  <c r="BJ154"/>
  <c r="BD154"/>
  <c r="BA154"/>
  <c r="AX154"/>
  <c r="AU154"/>
  <c r="AR154"/>
  <c r="AO154"/>
  <c r="AL154"/>
  <c r="AI154"/>
  <c r="AF154"/>
  <c r="AC154"/>
  <c r="Z154"/>
  <c r="V154"/>
  <c r="U154"/>
  <c r="S154"/>
  <c r="M154"/>
  <c r="J154"/>
  <c r="G154"/>
  <c r="B154"/>
  <c r="CY153"/>
  <c r="CX153"/>
  <c r="CS153"/>
  <c r="CR153"/>
  <c r="CM153"/>
  <c r="CL153"/>
  <c r="CG153"/>
  <c r="CA153"/>
  <c r="BZ153"/>
  <c r="BX153"/>
  <c r="BU153"/>
  <c r="BT153"/>
  <c r="BR153"/>
  <c r="BO153"/>
  <c r="BI153"/>
  <c r="BF153"/>
  <c r="BC153"/>
  <c r="AW153"/>
  <c r="AT153"/>
  <c r="AQ153"/>
  <c r="AK153"/>
  <c r="AH153"/>
  <c r="AE153"/>
  <c r="Y153"/>
  <c r="R153"/>
  <c r="O153"/>
  <c r="I153"/>
  <c r="F153"/>
  <c r="U153" l="1"/>
  <c r="D161"/>
  <c r="BJ153"/>
  <c r="J153"/>
  <c r="S153"/>
  <c r="Z153"/>
  <c r="BP153"/>
  <c r="P155"/>
  <c r="B155"/>
  <c r="FR163" i="2"/>
  <c r="EC163"/>
  <c r="HI163"/>
  <c r="JT165"/>
  <c r="KF165"/>
  <c r="BX166"/>
  <c r="FT165"/>
  <c r="CC163"/>
  <c r="IM163"/>
  <c r="IN163" s="1"/>
  <c r="IW163"/>
  <c r="Z165"/>
  <c r="DI165"/>
  <c r="ID168"/>
  <c r="CA163"/>
  <c r="GS163"/>
  <c r="GX163"/>
  <c r="BD163"/>
  <c r="FT163"/>
  <c r="GN165"/>
  <c r="HH165"/>
  <c r="AD163"/>
  <c r="HM163"/>
  <c r="IJ163"/>
  <c r="JK163"/>
  <c r="DA164"/>
  <c r="ID164"/>
  <c r="BR165"/>
  <c r="EX165"/>
  <c r="HP163"/>
  <c r="B166"/>
  <c r="IB165"/>
  <c r="BX170"/>
  <c r="AG163"/>
  <c r="IT163"/>
  <c r="JN163"/>
  <c r="HH163"/>
  <c r="IN164"/>
  <c r="JW165"/>
  <c r="KI165"/>
  <c r="Y165"/>
  <c r="Y163" s="1"/>
  <c r="DT165"/>
  <c r="EQ165"/>
  <c r="GO165"/>
  <c r="IC165"/>
  <c r="FA165"/>
  <c r="FA163" s="1"/>
  <c r="GE165"/>
  <c r="GE163" s="1"/>
  <c r="HS165"/>
  <c r="C169"/>
  <c r="DD163"/>
  <c r="FE163"/>
  <c r="GV163"/>
  <c r="KF163"/>
  <c r="IX164"/>
  <c r="JH164"/>
  <c r="Q163"/>
  <c r="AI163"/>
  <c r="BU165"/>
  <c r="CY163"/>
  <c r="JA163"/>
  <c r="KC163"/>
  <c r="KL165"/>
  <c r="C166"/>
  <c r="IV165"/>
  <c r="IV163" s="1"/>
  <c r="IX163" s="1"/>
  <c r="B167"/>
  <c r="DT163"/>
  <c r="IC163"/>
  <c r="B168"/>
  <c r="ER168"/>
  <c r="C170"/>
  <c r="IG163"/>
  <c r="JD163"/>
  <c r="KL163"/>
  <c r="AJ163"/>
  <c r="CE163"/>
  <c r="HS163"/>
  <c r="G163"/>
  <c r="T163"/>
  <c r="CZ163"/>
  <c r="JU163"/>
  <c r="JW163" s="1"/>
  <c r="C164"/>
  <c r="AT163"/>
  <c r="BW165"/>
  <c r="BW163" s="1"/>
  <c r="JZ165"/>
  <c r="CP165"/>
  <c r="CP163" s="1"/>
  <c r="K163"/>
  <c r="W163"/>
  <c r="IQ163"/>
  <c r="JT163"/>
  <c r="B164"/>
  <c r="GN163"/>
  <c r="BV165"/>
  <c r="BV163" s="1"/>
  <c r="FO163"/>
  <c r="JZ163"/>
  <c r="KC165"/>
  <c r="Z163"/>
  <c r="DI163"/>
  <c r="GD163"/>
  <c r="HR163"/>
  <c r="JF165"/>
  <c r="JF163" s="1"/>
  <c r="C168"/>
  <c r="D168" s="1"/>
  <c r="BO168"/>
  <c r="M51" i="1"/>
  <c r="E51"/>
  <c r="J51"/>
  <c r="D157" i="3"/>
  <c r="W154"/>
  <c r="M153"/>
  <c r="G153"/>
  <c r="P153"/>
  <c r="AF153"/>
  <c r="AL153"/>
  <c r="AU153"/>
  <c r="BD153"/>
  <c r="BY153"/>
  <c r="V155"/>
  <c r="V153" s="1"/>
  <c r="W153" s="1"/>
  <c r="AI153"/>
  <c r="AR153"/>
  <c r="AX153"/>
  <c r="S51" i="1"/>
  <c r="F51"/>
  <c r="G51" s="1"/>
  <c r="G52"/>
  <c r="ER165" i="2"/>
  <c r="EQ163"/>
  <c r="ER163" s="1"/>
  <c r="BM163"/>
  <c r="BO163" s="1"/>
  <c r="BO165"/>
  <c r="B165"/>
  <c r="B163" s="1"/>
  <c r="GO163"/>
  <c r="GP163" s="1"/>
  <c r="BP163"/>
  <c r="BR163" s="1"/>
  <c r="BT163"/>
  <c r="BU163" s="1"/>
  <c r="JG163"/>
  <c r="GP164"/>
  <c r="C167"/>
  <c r="IB163"/>
  <c r="ID163" s="1"/>
  <c r="BS153" i="3"/>
  <c r="AC153"/>
  <c r="AO153"/>
  <c r="BA153"/>
  <c r="BM153"/>
  <c r="CE153"/>
  <c r="B153"/>
  <c r="C154"/>
  <c r="C155"/>
  <c r="D155" l="1"/>
  <c r="C165" i="2"/>
  <c r="C53" i="1" s="1"/>
  <c r="D164" i="2"/>
  <c r="AA163"/>
  <c r="JH163"/>
  <c r="BX163"/>
  <c r="B53" i="1"/>
  <c r="D154" i="3"/>
  <c r="C153"/>
  <c r="D53" i="1" l="1"/>
  <c r="C163" i="2"/>
  <c r="D163" s="1"/>
  <c r="D165"/>
  <c r="D153" i="3"/>
  <c r="KL172" i="2" l="1"/>
  <c r="KI172"/>
  <c r="JT172"/>
  <c r="JN172"/>
  <c r="JK172"/>
  <c r="JG172"/>
  <c r="JH172" s="1"/>
  <c r="JF172"/>
  <c r="JD172"/>
  <c r="JA172"/>
  <c r="IW172"/>
  <c r="IX172" s="1"/>
  <c r="IV172"/>
  <c r="IT172"/>
  <c r="IQ172"/>
  <c r="IM172"/>
  <c r="IN172" s="1"/>
  <c r="IL172"/>
  <c r="IJ172"/>
  <c r="IG172"/>
  <c r="IC172"/>
  <c r="ID172" s="1"/>
  <c r="IB172"/>
  <c r="HZ172"/>
  <c r="HW172"/>
  <c r="HS172"/>
  <c r="HR172"/>
  <c r="HQ172"/>
  <c r="HI172"/>
  <c r="HH172"/>
  <c r="GY172"/>
  <c r="GX172"/>
  <c r="GV172"/>
  <c r="GS172"/>
  <c r="GO172"/>
  <c r="GP172" s="1"/>
  <c r="GN172"/>
  <c r="GE172"/>
  <c r="GD172"/>
  <c r="FU172"/>
  <c r="FT172"/>
  <c r="FR172"/>
  <c r="FO172"/>
  <c r="FK172"/>
  <c r="FJ172"/>
  <c r="FA172"/>
  <c r="EU172"/>
  <c r="EQ172"/>
  <c r="EP172"/>
  <c r="ED172"/>
  <c r="EC172"/>
  <c r="EA172"/>
  <c r="DX172"/>
  <c r="DT172"/>
  <c r="DS172"/>
  <c r="DQ172"/>
  <c r="DN172"/>
  <c r="DJ172"/>
  <c r="DI172"/>
  <c r="DH172"/>
  <c r="CZ172"/>
  <c r="CY172"/>
  <c r="CP172"/>
  <c r="CO172"/>
  <c r="CM172"/>
  <c r="CJ172"/>
  <c r="CF172"/>
  <c r="CE172"/>
  <c r="CD172"/>
  <c r="CA172"/>
  <c r="BW172"/>
  <c r="BV172"/>
  <c r="B172" s="1"/>
  <c r="BU172"/>
  <c r="BR172"/>
  <c r="BN172"/>
  <c r="BM172"/>
  <c r="BD172"/>
  <c r="BC172"/>
  <c r="BA172"/>
  <c r="AX172"/>
  <c r="AT172"/>
  <c r="AU172" s="1"/>
  <c r="AS172"/>
  <c r="AQ172"/>
  <c r="AN172"/>
  <c r="AJ172"/>
  <c r="AK172" s="1"/>
  <c r="AI172"/>
  <c r="AG172"/>
  <c r="AD172"/>
  <c r="Z172"/>
  <c r="AA172" s="1"/>
  <c r="Y172"/>
  <c r="J172"/>
  <c r="I172"/>
  <c r="CT163" i="3"/>
  <c r="CN163"/>
  <c r="CK163"/>
  <c r="CH163"/>
  <c r="CE163"/>
  <c r="CB163"/>
  <c r="BY163"/>
  <c r="BV163"/>
  <c r="BS163"/>
  <c r="BP163"/>
  <c r="BM163"/>
  <c r="BJ163"/>
  <c r="BG163"/>
  <c r="BD163"/>
  <c r="BA163"/>
  <c r="AX163"/>
  <c r="AU163"/>
  <c r="AR163"/>
  <c r="AO163"/>
  <c r="AL163"/>
  <c r="AI163"/>
  <c r="AF163"/>
  <c r="AC163"/>
  <c r="Z163"/>
  <c r="V163"/>
  <c r="U163"/>
  <c r="S163"/>
  <c r="M163"/>
  <c r="J163"/>
  <c r="C163"/>
  <c r="B163"/>
  <c r="S128" i="4"/>
  <c r="M128"/>
  <c r="J128"/>
  <c r="G128"/>
  <c r="C128"/>
  <c r="B128"/>
  <c r="D128" l="1"/>
  <c r="DU172" i="2"/>
  <c r="CG172"/>
  <c r="HT172"/>
  <c r="B55" i="1"/>
  <c r="BO172" i="2"/>
  <c r="BX172"/>
  <c r="ER172"/>
  <c r="D163" i="3"/>
  <c r="W163"/>
  <c r="C172" i="2"/>
  <c r="C55" i="1" s="1"/>
  <c r="D55" l="1"/>
  <c r="C54"/>
  <c r="D172" i="2"/>
  <c r="E39" i="1" l="1"/>
  <c r="R39"/>
  <c r="Q39"/>
  <c r="O39"/>
  <c r="N39"/>
  <c r="L39"/>
  <c r="M39" s="1"/>
  <c r="K39"/>
  <c r="I39"/>
  <c r="H39"/>
  <c r="J39" s="1"/>
  <c r="JG127" i="2"/>
  <c r="JF127"/>
  <c r="IW127"/>
  <c r="IV127"/>
  <c r="IM127"/>
  <c r="IL127"/>
  <c r="IC127"/>
  <c r="IB127"/>
  <c r="HS127"/>
  <c r="HR127"/>
  <c r="HI127"/>
  <c r="HH127"/>
  <c r="GY127"/>
  <c r="GX127"/>
  <c r="GO127"/>
  <c r="GN127"/>
  <c r="GE127"/>
  <c r="GD127"/>
  <c r="FU127"/>
  <c r="FT127"/>
  <c r="FA127"/>
  <c r="EZ127"/>
  <c r="EU127"/>
  <c r="EQ127"/>
  <c r="EP127"/>
  <c r="ED127"/>
  <c r="EC127"/>
  <c r="DT127"/>
  <c r="DS127"/>
  <c r="DJ127"/>
  <c r="DI127"/>
  <c r="CZ127"/>
  <c r="CY127"/>
  <c r="CP127"/>
  <c r="CO127"/>
  <c r="CF127"/>
  <c r="CE127"/>
  <c r="CA127"/>
  <c r="BW127"/>
  <c r="BV127"/>
  <c r="B127" s="1"/>
  <c r="BN127"/>
  <c r="BM127"/>
  <c r="BD127"/>
  <c r="BC127"/>
  <c r="AT127"/>
  <c r="AS127"/>
  <c r="AJ127"/>
  <c r="AI127"/>
  <c r="Z127"/>
  <c r="Y127"/>
  <c r="J127"/>
  <c r="I127"/>
  <c r="JG126"/>
  <c r="JF126"/>
  <c r="IW126"/>
  <c r="IV126"/>
  <c r="IM126"/>
  <c r="IL126"/>
  <c r="IC126"/>
  <c r="IB126"/>
  <c r="HS126"/>
  <c r="HR126"/>
  <c r="HI126"/>
  <c r="HH126"/>
  <c r="GY126"/>
  <c r="GX126"/>
  <c r="GO126"/>
  <c r="GN126"/>
  <c r="GE126"/>
  <c r="GD126"/>
  <c r="FU126"/>
  <c r="FT126"/>
  <c r="FA126"/>
  <c r="EZ126"/>
  <c r="EU126"/>
  <c r="EQ126"/>
  <c r="EP126"/>
  <c r="ED126"/>
  <c r="EC126"/>
  <c r="DT126"/>
  <c r="DS126"/>
  <c r="DJ126"/>
  <c r="DI126"/>
  <c r="CZ126"/>
  <c r="CY126"/>
  <c r="CP126"/>
  <c r="CO126"/>
  <c r="CF126"/>
  <c r="CE126"/>
  <c r="CA126"/>
  <c r="BW126"/>
  <c r="BV126"/>
  <c r="BN126"/>
  <c r="BM126"/>
  <c r="BD126"/>
  <c r="BC126"/>
  <c r="AT126"/>
  <c r="AS126"/>
  <c r="AJ126"/>
  <c r="AI126"/>
  <c r="Z126"/>
  <c r="Y126"/>
  <c r="J126"/>
  <c r="I126"/>
  <c r="JG125"/>
  <c r="JF125"/>
  <c r="IW125"/>
  <c r="IV125"/>
  <c r="IM125"/>
  <c r="IL125"/>
  <c r="IC125"/>
  <c r="IB125"/>
  <c r="HS125"/>
  <c r="HR125"/>
  <c r="HI125"/>
  <c r="HH125"/>
  <c r="GY125"/>
  <c r="GX125"/>
  <c r="GO125"/>
  <c r="GN125"/>
  <c r="GE125"/>
  <c r="GD125"/>
  <c r="FU125"/>
  <c r="FT125"/>
  <c r="FV125" s="1"/>
  <c r="FA125"/>
  <c r="EZ125"/>
  <c r="EZ123" s="1"/>
  <c r="EU125"/>
  <c r="EQ125"/>
  <c r="EQ123" s="1"/>
  <c r="EP125"/>
  <c r="ED125"/>
  <c r="EC125"/>
  <c r="DT125"/>
  <c r="DT123" s="1"/>
  <c r="DS125"/>
  <c r="DJ125"/>
  <c r="DI125"/>
  <c r="CZ125"/>
  <c r="CY125"/>
  <c r="CP125"/>
  <c r="CO125"/>
  <c r="CF125"/>
  <c r="CF123" s="1"/>
  <c r="CE125"/>
  <c r="BW125"/>
  <c r="BV125"/>
  <c r="BN125"/>
  <c r="BM125"/>
  <c r="BD125"/>
  <c r="BC125"/>
  <c r="AT125"/>
  <c r="AS125"/>
  <c r="AJ125"/>
  <c r="AI125"/>
  <c r="Z125"/>
  <c r="Y125"/>
  <c r="J125"/>
  <c r="I125"/>
  <c r="B125"/>
  <c r="JG124"/>
  <c r="JF124"/>
  <c r="JF123" s="1"/>
  <c r="IW124"/>
  <c r="IW123" s="1"/>
  <c r="IV124"/>
  <c r="IV123" s="1"/>
  <c r="IM124"/>
  <c r="IL124"/>
  <c r="IC124"/>
  <c r="IC123" s="1"/>
  <c r="IB124"/>
  <c r="IB123" s="1"/>
  <c r="HZ124"/>
  <c r="HS124"/>
  <c r="HR124"/>
  <c r="HI124"/>
  <c r="HH124"/>
  <c r="GY124"/>
  <c r="GX124"/>
  <c r="GO124"/>
  <c r="GN124"/>
  <c r="GE124"/>
  <c r="GD124"/>
  <c r="FU124"/>
  <c r="FV124" s="1"/>
  <c r="FT124"/>
  <c r="FA124"/>
  <c r="FA123" s="1"/>
  <c r="EZ124"/>
  <c r="EU124"/>
  <c r="EU123" s="1"/>
  <c r="EQ124"/>
  <c r="EP124"/>
  <c r="ED124"/>
  <c r="EC124"/>
  <c r="EC123" s="1"/>
  <c r="DT124"/>
  <c r="DS124"/>
  <c r="DJ124"/>
  <c r="DI124"/>
  <c r="DI123" s="1"/>
  <c r="CZ124"/>
  <c r="CY124"/>
  <c r="CP124"/>
  <c r="CO124"/>
  <c r="CO123" s="1"/>
  <c r="CF124"/>
  <c r="CE124"/>
  <c r="CA124"/>
  <c r="BW124"/>
  <c r="BW123" s="1"/>
  <c r="BV124"/>
  <c r="BU124"/>
  <c r="BR124"/>
  <c r="BN124"/>
  <c r="BN123" s="1"/>
  <c r="BM124"/>
  <c r="BD124"/>
  <c r="BC124"/>
  <c r="AT124"/>
  <c r="AT123" s="1"/>
  <c r="AS124"/>
  <c r="AJ124"/>
  <c r="AI124"/>
  <c r="Z124"/>
  <c r="Z123" s="1"/>
  <c r="Y124"/>
  <c r="J124"/>
  <c r="I124"/>
  <c r="B124"/>
  <c r="KQ123"/>
  <c r="KP123"/>
  <c r="KN123"/>
  <c r="KN121" s="1"/>
  <c r="KM123"/>
  <c r="KM121" s="1"/>
  <c r="KK123"/>
  <c r="KJ123"/>
  <c r="KH123"/>
  <c r="KH121" s="1"/>
  <c r="KG123"/>
  <c r="KE123"/>
  <c r="KD123"/>
  <c r="KB123"/>
  <c r="KB121" s="1"/>
  <c r="KA123"/>
  <c r="KA121" s="1"/>
  <c r="JY123"/>
  <c r="JX123"/>
  <c r="JV123"/>
  <c r="JV121" s="1"/>
  <c r="JU123"/>
  <c r="JU121" s="1"/>
  <c r="JS123"/>
  <c r="JR123"/>
  <c r="JP123"/>
  <c r="JP121" s="1"/>
  <c r="JO123"/>
  <c r="JO121" s="1"/>
  <c r="JM123"/>
  <c r="JL123"/>
  <c r="JJ123"/>
  <c r="JJ121" s="1"/>
  <c r="JI123"/>
  <c r="JI121" s="1"/>
  <c r="JE123"/>
  <c r="JE121" s="1"/>
  <c r="JC123"/>
  <c r="JB123"/>
  <c r="IZ123"/>
  <c r="IZ121" s="1"/>
  <c r="IY123"/>
  <c r="IU123"/>
  <c r="IS123"/>
  <c r="IS121" s="1"/>
  <c r="IR123"/>
  <c r="IR121" s="1"/>
  <c r="IP123"/>
  <c r="IO123"/>
  <c r="IM123"/>
  <c r="IK123"/>
  <c r="II123"/>
  <c r="IH123"/>
  <c r="IH121" s="1"/>
  <c r="IF123"/>
  <c r="IF121" s="1"/>
  <c r="IE123"/>
  <c r="IA123"/>
  <c r="HY123"/>
  <c r="HY121" s="1"/>
  <c r="HX123"/>
  <c r="HV123"/>
  <c r="HV121" s="1"/>
  <c r="HU123"/>
  <c r="HQ123"/>
  <c r="HQ121" s="1"/>
  <c r="HO123"/>
  <c r="HO121" s="1"/>
  <c r="HN123"/>
  <c r="HL123"/>
  <c r="HK123"/>
  <c r="HK121" s="1"/>
  <c r="HG123"/>
  <c r="HE123"/>
  <c r="HD123"/>
  <c r="HB123"/>
  <c r="HB121" s="1"/>
  <c r="HA123"/>
  <c r="GY123"/>
  <c r="GW123"/>
  <c r="GW121" s="1"/>
  <c r="GU123"/>
  <c r="GT123"/>
  <c r="GT121" s="1"/>
  <c r="GR123"/>
  <c r="GQ123"/>
  <c r="GN123"/>
  <c r="GN121" s="1"/>
  <c r="GM123"/>
  <c r="GK123"/>
  <c r="GK121" s="1"/>
  <c r="GJ123"/>
  <c r="GH123"/>
  <c r="GH121" s="1"/>
  <c r="GG123"/>
  <c r="GG121" s="1"/>
  <c r="GC123"/>
  <c r="GC121" s="1"/>
  <c r="GA123"/>
  <c r="FZ123"/>
  <c r="FZ121" s="1"/>
  <c r="FX123"/>
  <c r="FW123"/>
  <c r="FW121" s="1"/>
  <c r="FS123"/>
  <c r="FQ123"/>
  <c r="FQ121" s="1"/>
  <c r="FP123"/>
  <c r="FN123"/>
  <c r="FM123"/>
  <c r="FK123"/>
  <c r="FJ123"/>
  <c r="FI123"/>
  <c r="FI121" s="1"/>
  <c r="FG123"/>
  <c r="FF123"/>
  <c r="FF121" s="1"/>
  <c r="FD123"/>
  <c r="FC123"/>
  <c r="FC121" s="1"/>
  <c r="EY123"/>
  <c r="EY121" s="1"/>
  <c r="ET123"/>
  <c r="ES123"/>
  <c r="ES121" s="1"/>
  <c r="EO123"/>
  <c r="EM123"/>
  <c r="EM121" s="1"/>
  <c r="EL123"/>
  <c r="EJ123"/>
  <c r="EI123"/>
  <c r="EG123"/>
  <c r="EG121" s="1"/>
  <c r="EF123"/>
  <c r="EB123"/>
  <c r="DZ123"/>
  <c r="DY123"/>
  <c r="DY121" s="1"/>
  <c r="DW123"/>
  <c r="DV123"/>
  <c r="DR123"/>
  <c r="DP123"/>
  <c r="DP121" s="1"/>
  <c r="DO123"/>
  <c r="DM123"/>
  <c r="DL123"/>
  <c r="DJ123"/>
  <c r="DH123"/>
  <c r="CY123"/>
  <c r="CX123"/>
  <c r="CV123"/>
  <c r="CU123"/>
  <c r="CS123"/>
  <c r="CS121" s="1"/>
  <c r="CR123"/>
  <c r="CN123"/>
  <c r="CN121" s="1"/>
  <c r="CL123"/>
  <c r="CK123"/>
  <c r="CI123"/>
  <c r="CH123"/>
  <c r="CH121" s="1"/>
  <c r="BZ123"/>
  <c r="BZ121" s="1"/>
  <c r="BY123"/>
  <c r="BX123"/>
  <c r="BV123"/>
  <c r="BT123"/>
  <c r="BS123"/>
  <c r="BQ123"/>
  <c r="BP123"/>
  <c r="BP121" s="1"/>
  <c r="BM123"/>
  <c r="BL123"/>
  <c r="BJ123"/>
  <c r="BJ121" s="1"/>
  <c r="BI123"/>
  <c r="BI121" s="1"/>
  <c r="BG123"/>
  <c r="BF123"/>
  <c r="BD123"/>
  <c r="BB123"/>
  <c r="AZ123"/>
  <c r="AY123"/>
  <c r="AY121" s="1"/>
  <c r="AW123"/>
  <c r="AV123"/>
  <c r="AS123"/>
  <c r="AR123"/>
  <c r="AP123"/>
  <c r="AO123"/>
  <c r="AO121" s="1"/>
  <c r="AM123"/>
  <c r="AL123"/>
  <c r="AH123"/>
  <c r="AF123"/>
  <c r="AF121" s="1"/>
  <c r="AG121" s="1"/>
  <c r="AE123"/>
  <c r="AE121" s="1"/>
  <c r="AC123"/>
  <c r="AB123"/>
  <c r="AB121" s="1"/>
  <c r="Y123"/>
  <c r="Y121" s="1"/>
  <c r="X123"/>
  <c r="V123"/>
  <c r="U123"/>
  <c r="S123"/>
  <c r="S121" s="1"/>
  <c r="R123"/>
  <c r="P123"/>
  <c r="P121" s="1"/>
  <c r="O123"/>
  <c r="O121" s="1"/>
  <c r="M123"/>
  <c r="M121" s="1"/>
  <c r="N121" s="1"/>
  <c r="L123"/>
  <c r="J123"/>
  <c r="H123"/>
  <c r="F123"/>
  <c r="F121" s="1"/>
  <c r="G121" s="1"/>
  <c r="E123"/>
  <c r="E121" s="1"/>
  <c r="JG122"/>
  <c r="JF122"/>
  <c r="JF121" s="1"/>
  <c r="JD122"/>
  <c r="JD121" s="1"/>
  <c r="JA122"/>
  <c r="IW122"/>
  <c r="IX122" s="1"/>
  <c r="IV122"/>
  <c r="IM122"/>
  <c r="IM121" s="1"/>
  <c r="IL122"/>
  <c r="IJ122"/>
  <c r="IJ121" s="1"/>
  <c r="IG122"/>
  <c r="IG121" s="1"/>
  <c r="IC122"/>
  <c r="ID122" s="1"/>
  <c r="IB122"/>
  <c r="HS122"/>
  <c r="HR122"/>
  <c r="HP122"/>
  <c r="HP121" s="1"/>
  <c r="HM122"/>
  <c r="HI122"/>
  <c r="HH122"/>
  <c r="GY122"/>
  <c r="GX122"/>
  <c r="GV122"/>
  <c r="GV121" s="1"/>
  <c r="GS122"/>
  <c r="GS121" s="1"/>
  <c r="GO122"/>
  <c r="GN122"/>
  <c r="GL122"/>
  <c r="GL121" s="1"/>
  <c r="GI122"/>
  <c r="GI121" s="1"/>
  <c r="GE122"/>
  <c r="GD122"/>
  <c r="GB122"/>
  <c r="GB121" s="1"/>
  <c r="FY122"/>
  <c r="FY121" s="1"/>
  <c r="FU122"/>
  <c r="FV122" s="1"/>
  <c r="FT122"/>
  <c r="FK122"/>
  <c r="FJ122"/>
  <c r="FJ121" s="1"/>
  <c r="FA122"/>
  <c r="EZ122"/>
  <c r="EQ122"/>
  <c r="EP122"/>
  <c r="ED122"/>
  <c r="EC122"/>
  <c r="DT122"/>
  <c r="DS122"/>
  <c r="DJ122"/>
  <c r="DJ121" s="1"/>
  <c r="DI122"/>
  <c r="CZ122"/>
  <c r="CY122"/>
  <c r="CP122"/>
  <c r="C122" s="1"/>
  <c r="CO122"/>
  <c r="CM122"/>
  <c r="CJ122"/>
  <c r="CG122"/>
  <c r="CF122"/>
  <c r="CE122"/>
  <c r="BW122"/>
  <c r="BV122"/>
  <c r="BV121" s="1"/>
  <c r="BN122"/>
  <c r="BM122"/>
  <c r="BD122"/>
  <c r="BC122"/>
  <c r="BA122"/>
  <c r="AX122"/>
  <c r="AT122"/>
  <c r="AS122"/>
  <c r="AS121" s="1"/>
  <c r="AJ122"/>
  <c r="AI122"/>
  <c r="AG122"/>
  <c r="AD122"/>
  <c r="Z122"/>
  <c r="Y122"/>
  <c r="T122"/>
  <c r="Q122"/>
  <c r="J122"/>
  <c r="I122"/>
  <c r="KQ121"/>
  <c r="KP121"/>
  <c r="KK121"/>
  <c r="KJ121"/>
  <c r="KG121"/>
  <c r="KE121"/>
  <c r="KD121"/>
  <c r="JY121"/>
  <c r="JX121"/>
  <c r="JS121"/>
  <c r="JR121"/>
  <c r="JM121"/>
  <c r="JL121"/>
  <c r="JC121"/>
  <c r="JB121"/>
  <c r="JA121"/>
  <c r="IY121"/>
  <c r="IU121"/>
  <c r="IT121"/>
  <c r="IQ121"/>
  <c r="IP121"/>
  <c r="IO121"/>
  <c r="IK121"/>
  <c r="II121"/>
  <c r="IE121"/>
  <c r="IA121"/>
  <c r="HZ121"/>
  <c r="HX121"/>
  <c r="HW121"/>
  <c r="HU121"/>
  <c r="HN121"/>
  <c r="HM121"/>
  <c r="HL121"/>
  <c r="HG121"/>
  <c r="HF121"/>
  <c r="HE121"/>
  <c r="HD121"/>
  <c r="HC121"/>
  <c r="HA121"/>
  <c r="GU121"/>
  <c r="GR121"/>
  <c r="GQ121"/>
  <c r="GM121"/>
  <c r="GJ121"/>
  <c r="GA121"/>
  <c r="FX121"/>
  <c r="FS121"/>
  <c r="FR121"/>
  <c r="FP121"/>
  <c r="FO121"/>
  <c r="FN121"/>
  <c r="FM121"/>
  <c r="FL121"/>
  <c r="FG121"/>
  <c r="FD121"/>
  <c r="EW121"/>
  <c r="EV121"/>
  <c r="ET121"/>
  <c r="EU121" s="1"/>
  <c r="EO121"/>
  <c r="EL121"/>
  <c r="EJ121"/>
  <c r="EI121"/>
  <c r="EF121"/>
  <c r="EB121"/>
  <c r="DZ121"/>
  <c r="DW121"/>
  <c r="DV121"/>
  <c r="DR121"/>
  <c r="DO121"/>
  <c r="DL121"/>
  <c r="DH121"/>
  <c r="CX121"/>
  <c r="CV121"/>
  <c r="CU121"/>
  <c r="CR121"/>
  <c r="CL121"/>
  <c r="CK121"/>
  <c r="CI121"/>
  <c r="CC121"/>
  <c r="CB121"/>
  <c r="BY121"/>
  <c r="BT121"/>
  <c r="BS121"/>
  <c r="BU121" s="1"/>
  <c r="BQ121"/>
  <c r="BM121"/>
  <c r="BL121"/>
  <c r="BG121"/>
  <c r="BF121"/>
  <c r="BB121"/>
  <c r="AZ121"/>
  <c r="AW121"/>
  <c r="AV121"/>
  <c r="AX121" s="1"/>
  <c r="AR121"/>
  <c r="AP121"/>
  <c r="AM121"/>
  <c r="AL121"/>
  <c r="AH121"/>
  <c r="AC121"/>
  <c r="X121"/>
  <c r="V121"/>
  <c r="U121"/>
  <c r="R121"/>
  <c r="L121"/>
  <c r="J121"/>
  <c r="H121"/>
  <c r="V119" i="3"/>
  <c r="C119" s="1"/>
  <c r="U119"/>
  <c r="P119"/>
  <c r="B119"/>
  <c r="V118"/>
  <c r="C118" s="1"/>
  <c r="U118"/>
  <c r="P118"/>
  <c r="B118"/>
  <c r="V117"/>
  <c r="V116" s="1"/>
  <c r="U117"/>
  <c r="P117"/>
  <c r="B117"/>
  <c r="CY116"/>
  <c r="CY114" s="1"/>
  <c r="CX116"/>
  <c r="CV116"/>
  <c r="CU116"/>
  <c r="CS116"/>
  <c r="CS114" s="1"/>
  <c r="CR116"/>
  <c r="CP116"/>
  <c r="CO116"/>
  <c r="CO114" s="1"/>
  <c r="CM116"/>
  <c r="CM114" s="1"/>
  <c r="CL116"/>
  <c r="CJ116"/>
  <c r="CI116"/>
  <c r="CG116"/>
  <c r="CG114" s="1"/>
  <c r="CF116"/>
  <c r="CD116"/>
  <c r="CC116"/>
  <c r="CA116"/>
  <c r="CA114" s="1"/>
  <c r="BZ116"/>
  <c r="BZ114" s="1"/>
  <c r="BX116"/>
  <c r="BW116"/>
  <c r="BW114" s="1"/>
  <c r="BU116"/>
  <c r="BU114" s="1"/>
  <c r="BT116"/>
  <c r="BR116"/>
  <c r="BQ116"/>
  <c r="BQ114" s="1"/>
  <c r="BO116"/>
  <c r="BN116"/>
  <c r="BL116"/>
  <c r="BK116"/>
  <c r="BI116"/>
  <c r="BI114" s="1"/>
  <c r="BH116"/>
  <c r="BF116"/>
  <c r="BE116"/>
  <c r="BE114" s="1"/>
  <c r="BC116"/>
  <c r="BC114" s="1"/>
  <c r="BB116"/>
  <c r="AZ116"/>
  <c r="AY116"/>
  <c r="AW116"/>
  <c r="AW114" s="1"/>
  <c r="AV116"/>
  <c r="AV114" s="1"/>
  <c r="AT116"/>
  <c r="AS116"/>
  <c r="AS114" s="1"/>
  <c r="AQ116"/>
  <c r="AQ114" s="1"/>
  <c r="AP116"/>
  <c r="AN116"/>
  <c r="AM116"/>
  <c r="AK116"/>
  <c r="AK114" s="1"/>
  <c r="AJ116"/>
  <c r="AJ114" s="1"/>
  <c r="AH116"/>
  <c r="AG116"/>
  <c r="AG114" s="1"/>
  <c r="AE116"/>
  <c r="AD116"/>
  <c r="AB116"/>
  <c r="AA116"/>
  <c r="Y116"/>
  <c r="Y114" s="1"/>
  <c r="X116"/>
  <c r="X114" s="1"/>
  <c r="T116"/>
  <c r="T114" s="1"/>
  <c r="R116"/>
  <c r="R114" s="1"/>
  <c r="Q116"/>
  <c r="O116"/>
  <c r="O114" s="1"/>
  <c r="N116"/>
  <c r="L116"/>
  <c r="L114" s="1"/>
  <c r="K116"/>
  <c r="K114" s="1"/>
  <c r="I116"/>
  <c r="H116"/>
  <c r="F116"/>
  <c r="F114" s="1"/>
  <c r="E116"/>
  <c r="CZ115"/>
  <c r="CW115"/>
  <c r="CT115"/>
  <c r="CQ115"/>
  <c r="CN115"/>
  <c r="CE115"/>
  <c r="BY115"/>
  <c r="BS115"/>
  <c r="BP115"/>
  <c r="BM115"/>
  <c r="BJ115"/>
  <c r="BD115"/>
  <c r="BA115"/>
  <c r="AX115"/>
  <c r="AU115"/>
  <c r="AR115"/>
  <c r="AO115"/>
  <c r="AL115"/>
  <c r="AI115"/>
  <c r="AF115"/>
  <c r="AC115"/>
  <c r="Z115"/>
  <c r="V115"/>
  <c r="U115"/>
  <c r="S115"/>
  <c r="M115"/>
  <c r="J115"/>
  <c r="G115"/>
  <c r="B115"/>
  <c r="CX114"/>
  <c r="CV114"/>
  <c r="CU114"/>
  <c r="CR114"/>
  <c r="CP114"/>
  <c r="CL114"/>
  <c r="CJ114"/>
  <c r="CI114"/>
  <c r="CF114"/>
  <c r="CD114"/>
  <c r="CC114"/>
  <c r="BX114"/>
  <c r="BT114"/>
  <c r="BR114"/>
  <c r="BO114"/>
  <c r="BP114" s="1"/>
  <c r="BN114"/>
  <c r="BL114"/>
  <c r="BK114"/>
  <c r="BH114"/>
  <c r="BF114"/>
  <c r="BB114"/>
  <c r="AZ114"/>
  <c r="AY114"/>
  <c r="AT114"/>
  <c r="AP114"/>
  <c r="AN114"/>
  <c r="AM114"/>
  <c r="AH114"/>
  <c r="AE114"/>
  <c r="AD114"/>
  <c r="AB114"/>
  <c r="AA114"/>
  <c r="Q114"/>
  <c r="N114"/>
  <c r="I114"/>
  <c r="J114" s="1"/>
  <c r="H114"/>
  <c r="E114"/>
  <c r="C92" i="4"/>
  <c r="B92"/>
  <c r="C91"/>
  <c r="B91"/>
  <c r="M90"/>
  <c r="J90"/>
  <c r="G90"/>
  <c r="C90"/>
  <c r="B90"/>
  <c r="C89"/>
  <c r="B89"/>
  <c r="U88"/>
  <c r="T88"/>
  <c r="T86" s="1"/>
  <c r="R88"/>
  <c r="Q88"/>
  <c r="O88"/>
  <c r="O86" s="1"/>
  <c r="N88"/>
  <c r="L88"/>
  <c r="K88"/>
  <c r="K86" s="1"/>
  <c r="I88"/>
  <c r="H88"/>
  <c r="F88"/>
  <c r="E88"/>
  <c r="C88"/>
  <c r="D88" s="1"/>
  <c r="B88"/>
  <c r="V87"/>
  <c r="S87"/>
  <c r="P87"/>
  <c r="J87"/>
  <c r="G87"/>
  <c r="C87"/>
  <c r="B87"/>
  <c r="B86" s="1"/>
  <c r="U86"/>
  <c r="V86" s="1"/>
  <c r="R86"/>
  <c r="Q86"/>
  <c r="N86"/>
  <c r="L86"/>
  <c r="I86"/>
  <c r="H86"/>
  <c r="F86"/>
  <c r="G86" s="1"/>
  <c r="E86"/>
  <c r="G88" l="1"/>
  <c r="J88"/>
  <c r="J86"/>
  <c r="S86"/>
  <c r="M86"/>
  <c r="D87"/>
  <c r="P86"/>
  <c r="D90"/>
  <c r="AR114" i="3"/>
  <c r="CN114"/>
  <c r="CZ114"/>
  <c r="D119"/>
  <c r="AC114"/>
  <c r="U116"/>
  <c r="U114" s="1"/>
  <c r="IB121" i="2"/>
  <c r="BR121"/>
  <c r="IV121"/>
  <c r="W121"/>
  <c r="CM121"/>
  <c r="KF121"/>
  <c r="HH123"/>
  <c r="FK121"/>
  <c r="C124"/>
  <c r="CJ121"/>
  <c r="JT121"/>
  <c r="KR121"/>
  <c r="EZ121"/>
  <c r="GD123"/>
  <c r="GX123"/>
  <c r="HR123"/>
  <c r="C126"/>
  <c r="CA121"/>
  <c r="FA121"/>
  <c r="CF121"/>
  <c r="FV126"/>
  <c r="KL121"/>
  <c r="HJ122"/>
  <c r="Q121"/>
  <c r="CY121"/>
  <c r="GY121"/>
  <c r="GX121"/>
  <c r="HR121"/>
  <c r="AD121"/>
  <c r="BD121"/>
  <c r="JW121"/>
  <c r="KC121"/>
  <c r="KI121"/>
  <c r="KO121"/>
  <c r="Z121"/>
  <c r="AA121" s="1"/>
  <c r="AT121"/>
  <c r="BW121"/>
  <c r="BX121" s="1"/>
  <c r="CO121"/>
  <c r="DI121"/>
  <c r="C125"/>
  <c r="AJ123"/>
  <c r="AJ121" s="1"/>
  <c r="CP123"/>
  <c r="CP121" s="1"/>
  <c r="ED123"/>
  <c r="GO123"/>
  <c r="HI123"/>
  <c r="HI121" s="1"/>
  <c r="B126"/>
  <c r="B123" s="1"/>
  <c r="DS123"/>
  <c r="DS121" s="1"/>
  <c r="EP123"/>
  <c r="EP121" s="1"/>
  <c r="BC123"/>
  <c r="BC121" s="1"/>
  <c r="C127"/>
  <c r="FV127"/>
  <c r="JZ121"/>
  <c r="GF122"/>
  <c r="IN122"/>
  <c r="T121"/>
  <c r="CZ123"/>
  <c r="CZ121" s="1"/>
  <c r="JG123"/>
  <c r="JG121" s="1"/>
  <c r="AI123"/>
  <c r="AI121" s="1"/>
  <c r="CA123"/>
  <c r="IL123"/>
  <c r="IL121" s="1"/>
  <c r="IN121" s="1"/>
  <c r="GE123"/>
  <c r="GE121" s="1"/>
  <c r="HS123"/>
  <c r="HS121" s="1"/>
  <c r="CW114" i="3"/>
  <c r="BA114"/>
  <c r="D118"/>
  <c r="G114"/>
  <c r="AO114"/>
  <c r="C117"/>
  <c r="D117" s="1"/>
  <c r="BJ114"/>
  <c r="CT114"/>
  <c r="AF114"/>
  <c r="V114"/>
  <c r="W115"/>
  <c r="M114"/>
  <c r="P116"/>
  <c r="BD114"/>
  <c r="BM114"/>
  <c r="CE114"/>
  <c r="P114"/>
  <c r="AI114"/>
  <c r="AU114"/>
  <c r="BS114"/>
  <c r="BY114"/>
  <c r="CQ114"/>
  <c r="S39" i="1"/>
  <c r="F39"/>
  <c r="GO121" i="2"/>
  <c r="GP121" s="1"/>
  <c r="BA121"/>
  <c r="BN121"/>
  <c r="BO121" s="1"/>
  <c r="EC121"/>
  <c r="DT121"/>
  <c r="EQ121"/>
  <c r="ER121" s="1"/>
  <c r="ED121"/>
  <c r="HH121"/>
  <c r="B122"/>
  <c r="GP122"/>
  <c r="I123"/>
  <c r="FU123"/>
  <c r="FU121" s="1"/>
  <c r="IC121"/>
  <c r="ID121" s="1"/>
  <c r="CE123"/>
  <c r="CE121" s="1"/>
  <c r="FT123"/>
  <c r="FT121" s="1"/>
  <c r="GD121"/>
  <c r="IW121"/>
  <c r="IX121" s="1"/>
  <c r="Z114" i="3"/>
  <c r="AL114"/>
  <c r="AX114"/>
  <c r="C115"/>
  <c r="C40" i="1" s="1"/>
  <c r="B116" i="3"/>
  <c r="M88" i="4"/>
  <c r="C86"/>
  <c r="W114" i="3" l="1"/>
  <c r="B41" i="1"/>
  <c r="C123" i="2"/>
  <c r="C121" s="1"/>
  <c r="FV121"/>
  <c r="GF121"/>
  <c r="B121"/>
  <c r="B40" i="1"/>
  <c r="C116" i="3"/>
  <c r="D116" s="1"/>
  <c r="G39" i="1"/>
  <c r="I121" i="2"/>
  <c r="D115" i="3"/>
  <c r="B114"/>
  <c r="D86" i="4"/>
  <c r="C114" i="3" l="1"/>
  <c r="D114" s="1"/>
  <c r="C41" i="1"/>
  <c r="D41" s="1"/>
  <c r="D121" i="2"/>
  <c r="B39" i="1"/>
  <c r="D40"/>
  <c r="K121" i="2"/>
  <c r="C39" i="1" l="1"/>
  <c r="D39" s="1"/>
  <c r="F35"/>
  <c r="E35"/>
  <c r="S34"/>
  <c r="M34"/>
  <c r="J34"/>
  <c r="F34"/>
  <c r="E34"/>
  <c r="R33"/>
  <c r="Q33"/>
  <c r="O33"/>
  <c r="N33"/>
  <c r="L33"/>
  <c r="K33"/>
  <c r="I33"/>
  <c r="J33" s="1"/>
  <c r="H33"/>
  <c r="JG112" i="2"/>
  <c r="JF112"/>
  <c r="IW112"/>
  <c r="IV112"/>
  <c r="IM112"/>
  <c r="IL112"/>
  <c r="IC112"/>
  <c r="IB112"/>
  <c r="HS112"/>
  <c r="HR112"/>
  <c r="HI112"/>
  <c r="HH112"/>
  <c r="GY112"/>
  <c r="GX112"/>
  <c r="GO112"/>
  <c r="GN112"/>
  <c r="GE112"/>
  <c r="GD112"/>
  <c r="FU112"/>
  <c r="FT112"/>
  <c r="FA112"/>
  <c r="EZ112"/>
  <c r="EQ112"/>
  <c r="EP112"/>
  <c r="ED112"/>
  <c r="EC112"/>
  <c r="DT112"/>
  <c r="DS112"/>
  <c r="DJ112"/>
  <c r="DI112"/>
  <c r="CZ112"/>
  <c r="CY112"/>
  <c r="CP112"/>
  <c r="CO112"/>
  <c r="CF112"/>
  <c r="CE112"/>
  <c r="CA112"/>
  <c r="BW112"/>
  <c r="BV112"/>
  <c r="BD112"/>
  <c r="BC112"/>
  <c r="AT112"/>
  <c r="AS112"/>
  <c r="AJ112"/>
  <c r="AI112"/>
  <c r="Z112"/>
  <c r="Y112"/>
  <c r="J112"/>
  <c r="I112"/>
  <c r="KL111"/>
  <c r="KI111"/>
  <c r="KF111"/>
  <c r="KC111"/>
  <c r="JZ111"/>
  <c r="JW111"/>
  <c r="JT111"/>
  <c r="JG111"/>
  <c r="JF111"/>
  <c r="IW111"/>
  <c r="IV111"/>
  <c r="IM111"/>
  <c r="IL111"/>
  <c r="IC111"/>
  <c r="IB111"/>
  <c r="HS111"/>
  <c r="HR111"/>
  <c r="HI111"/>
  <c r="HH111"/>
  <c r="GY111"/>
  <c r="GX111"/>
  <c r="GO111"/>
  <c r="GN111"/>
  <c r="GE111"/>
  <c r="GD111"/>
  <c r="FU111"/>
  <c r="FT111"/>
  <c r="FA111"/>
  <c r="EZ111"/>
  <c r="EU111"/>
  <c r="EQ111"/>
  <c r="EP111"/>
  <c r="ED111"/>
  <c r="EC111"/>
  <c r="DT111"/>
  <c r="DS111"/>
  <c r="DJ111"/>
  <c r="DI111"/>
  <c r="CZ111"/>
  <c r="CY111"/>
  <c r="CP111"/>
  <c r="CO111"/>
  <c r="CF111"/>
  <c r="CE111"/>
  <c r="BW111"/>
  <c r="BV111"/>
  <c r="B111" s="1"/>
  <c r="BD111"/>
  <c r="BC111"/>
  <c r="AT111"/>
  <c r="AS111"/>
  <c r="AJ111"/>
  <c r="AI111"/>
  <c r="Z111"/>
  <c r="Y111"/>
  <c r="J111"/>
  <c r="I111"/>
  <c r="JG110"/>
  <c r="JF110"/>
  <c r="IW110"/>
  <c r="IV110"/>
  <c r="IM110"/>
  <c r="IM102" s="1"/>
  <c r="IM100" s="1"/>
  <c r="IL110"/>
  <c r="IC110"/>
  <c r="IB110"/>
  <c r="HS110"/>
  <c r="HR110"/>
  <c r="HI110"/>
  <c r="HH110"/>
  <c r="GY110"/>
  <c r="GX110"/>
  <c r="GO110"/>
  <c r="GN110"/>
  <c r="GE110"/>
  <c r="GD110"/>
  <c r="FU110"/>
  <c r="FT110"/>
  <c r="FA110"/>
  <c r="EZ110"/>
  <c r="EQ110"/>
  <c r="EP110"/>
  <c r="ED110"/>
  <c r="EC110"/>
  <c r="DT110"/>
  <c r="DS110"/>
  <c r="DJ110"/>
  <c r="DI110"/>
  <c r="CZ110"/>
  <c r="CY110"/>
  <c r="CP110"/>
  <c r="CO110"/>
  <c r="CF110"/>
  <c r="CE110"/>
  <c r="CA110"/>
  <c r="BW110"/>
  <c r="BV110"/>
  <c r="BD110"/>
  <c r="BC110"/>
  <c r="BC102" s="1"/>
  <c r="AT110"/>
  <c r="AS110"/>
  <c r="AJ110"/>
  <c r="AI110"/>
  <c r="Z110"/>
  <c r="Y110"/>
  <c r="J110"/>
  <c r="I110"/>
  <c r="I102" s="1"/>
  <c r="I100" s="1"/>
  <c r="JT109"/>
  <c r="JG109"/>
  <c r="JF109"/>
  <c r="IW109"/>
  <c r="IV109"/>
  <c r="IM109"/>
  <c r="IL109"/>
  <c r="IC109"/>
  <c r="IB109"/>
  <c r="HS109"/>
  <c r="HR109"/>
  <c r="HI109"/>
  <c r="HH109"/>
  <c r="GY109"/>
  <c r="GX109"/>
  <c r="GO109"/>
  <c r="GN109"/>
  <c r="GE109"/>
  <c r="GD109"/>
  <c r="FU109"/>
  <c r="FT109"/>
  <c r="FA109"/>
  <c r="EZ109"/>
  <c r="EU109"/>
  <c r="EQ109"/>
  <c r="EP109"/>
  <c r="ED109"/>
  <c r="EC109"/>
  <c r="DT109"/>
  <c r="DS109"/>
  <c r="DJ109"/>
  <c r="DI109"/>
  <c r="CZ109"/>
  <c r="CY109"/>
  <c r="CP109"/>
  <c r="CO109"/>
  <c r="CF109"/>
  <c r="CE109"/>
  <c r="CA109"/>
  <c r="BW109"/>
  <c r="BV109"/>
  <c r="BD109"/>
  <c r="BC109"/>
  <c r="AT109"/>
  <c r="AS109"/>
  <c r="AJ109"/>
  <c r="AI109"/>
  <c r="Z109"/>
  <c r="Y109"/>
  <c r="J109"/>
  <c r="I109"/>
  <c r="KL108"/>
  <c r="KI108"/>
  <c r="KF108"/>
  <c r="KC108"/>
  <c r="JZ108"/>
  <c r="JW108"/>
  <c r="JT108"/>
  <c r="JG108"/>
  <c r="JF108"/>
  <c r="IW108"/>
  <c r="IV108"/>
  <c r="IM108"/>
  <c r="IL108"/>
  <c r="IC108"/>
  <c r="IB108"/>
  <c r="HS108"/>
  <c r="HR108"/>
  <c r="HI108"/>
  <c r="HH108"/>
  <c r="GY108"/>
  <c r="GX108"/>
  <c r="GO108"/>
  <c r="GN108"/>
  <c r="GE108"/>
  <c r="GD108"/>
  <c r="FU108"/>
  <c r="FT108"/>
  <c r="FA108"/>
  <c r="EZ108"/>
  <c r="EU108"/>
  <c r="EQ108"/>
  <c r="EP108"/>
  <c r="ED108"/>
  <c r="EC108"/>
  <c r="DT108"/>
  <c r="DS108"/>
  <c r="DJ108"/>
  <c r="DI108"/>
  <c r="CZ108"/>
  <c r="CY108"/>
  <c r="CP108"/>
  <c r="CO108"/>
  <c r="CF108"/>
  <c r="CE108"/>
  <c r="BW108"/>
  <c r="BV108"/>
  <c r="BD108"/>
  <c r="BC108"/>
  <c r="AT108"/>
  <c r="AS108"/>
  <c r="AJ108"/>
  <c r="AI108"/>
  <c r="Z108"/>
  <c r="Y108"/>
  <c r="J108"/>
  <c r="I108"/>
  <c r="KL107"/>
  <c r="KI107"/>
  <c r="KF107"/>
  <c r="KC107"/>
  <c r="JZ107"/>
  <c r="JW107"/>
  <c r="JG107"/>
  <c r="JF107"/>
  <c r="IW107"/>
  <c r="IV107"/>
  <c r="IM107"/>
  <c r="IL107"/>
  <c r="IC107"/>
  <c r="IB107"/>
  <c r="HS107"/>
  <c r="HR107"/>
  <c r="HI107"/>
  <c r="HH107"/>
  <c r="GY107"/>
  <c r="GX107"/>
  <c r="GO107"/>
  <c r="GN107"/>
  <c r="GE107"/>
  <c r="GD107"/>
  <c r="FU107"/>
  <c r="FT107"/>
  <c r="FA107"/>
  <c r="EZ107"/>
  <c r="EU107"/>
  <c r="EQ107"/>
  <c r="EP107"/>
  <c r="ED107"/>
  <c r="EC107"/>
  <c r="DT107"/>
  <c r="DS107"/>
  <c r="DJ107"/>
  <c r="DI107"/>
  <c r="CZ107"/>
  <c r="CY107"/>
  <c r="CP107"/>
  <c r="CO107"/>
  <c r="CF107"/>
  <c r="CE107"/>
  <c r="BW107"/>
  <c r="BV107"/>
  <c r="BD107"/>
  <c r="BC107"/>
  <c r="AT107"/>
  <c r="AS107"/>
  <c r="AJ107"/>
  <c r="AI107"/>
  <c r="Z107"/>
  <c r="Y107"/>
  <c r="J107"/>
  <c r="I107"/>
  <c r="KL106"/>
  <c r="KI106"/>
  <c r="KF106"/>
  <c r="KC106"/>
  <c r="JZ106"/>
  <c r="JW106"/>
  <c r="JT106"/>
  <c r="JG106"/>
  <c r="JF106"/>
  <c r="IW106"/>
  <c r="IV106"/>
  <c r="IM106"/>
  <c r="IL106"/>
  <c r="IC106"/>
  <c r="IB106"/>
  <c r="HS106"/>
  <c r="HR106"/>
  <c r="HI106"/>
  <c r="HH106"/>
  <c r="GY106"/>
  <c r="GX106"/>
  <c r="GO106"/>
  <c r="GN106"/>
  <c r="GE106"/>
  <c r="GD106"/>
  <c r="FU106"/>
  <c r="FT106"/>
  <c r="FA106"/>
  <c r="EZ106"/>
  <c r="EQ106"/>
  <c r="EP106"/>
  <c r="ED106"/>
  <c r="EC106"/>
  <c r="DT106"/>
  <c r="DS106"/>
  <c r="DJ106"/>
  <c r="DI106"/>
  <c r="CZ106"/>
  <c r="CY106"/>
  <c r="CP106"/>
  <c r="CO106"/>
  <c r="CF106"/>
  <c r="CE106"/>
  <c r="CA106"/>
  <c r="BZ106"/>
  <c r="BW106" s="1"/>
  <c r="BV106"/>
  <c r="BU106"/>
  <c r="BR106"/>
  <c r="BN106"/>
  <c r="BM106"/>
  <c r="BD106"/>
  <c r="BC106"/>
  <c r="AT106"/>
  <c r="AS106"/>
  <c r="AJ106"/>
  <c r="AI106"/>
  <c r="Z106"/>
  <c r="Y106"/>
  <c r="J106"/>
  <c r="I106"/>
  <c r="KL105"/>
  <c r="KI105"/>
  <c r="KF105"/>
  <c r="KC105"/>
  <c r="JZ105"/>
  <c r="JW105"/>
  <c r="JG105"/>
  <c r="JF105"/>
  <c r="IW105"/>
  <c r="IV105"/>
  <c r="IM105"/>
  <c r="IL105"/>
  <c r="IC105"/>
  <c r="IB105"/>
  <c r="HS105"/>
  <c r="HR105"/>
  <c r="HI105"/>
  <c r="HH105"/>
  <c r="GY105"/>
  <c r="GX105"/>
  <c r="GO105"/>
  <c r="GN105"/>
  <c r="GE105"/>
  <c r="GD105"/>
  <c r="FU105"/>
  <c r="FT105"/>
  <c r="FA105"/>
  <c r="EZ105"/>
  <c r="EU105"/>
  <c r="EQ105"/>
  <c r="EP105"/>
  <c r="ED105"/>
  <c r="EC105"/>
  <c r="DT105"/>
  <c r="DS105"/>
  <c r="DJ105"/>
  <c r="DI105"/>
  <c r="CZ105"/>
  <c r="CY105"/>
  <c r="CP105"/>
  <c r="CO105"/>
  <c r="CF105"/>
  <c r="CE105"/>
  <c r="BW105"/>
  <c r="BX105" s="1"/>
  <c r="BV105"/>
  <c r="BD105"/>
  <c r="BC105"/>
  <c r="AT105"/>
  <c r="AS105"/>
  <c r="AJ105"/>
  <c r="AI105"/>
  <c r="Z105"/>
  <c r="Y105"/>
  <c r="J105"/>
  <c r="I105"/>
  <c r="JG104"/>
  <c r="JF104"/>
  <c r="IW104"/>
  <c r="IV104"/>
  <c r="IM104"/>
  <c r="IL104"/>
  <c r="IC104"/>
  <c r="IB104"/>
  <c r="HS104"/>
  <c r="HR104"/>
  <c r="HI104"/>
  <c r="HH104"/>
  <c r="GY104"/>
  <c r="GX104"/>
  <c r="GO104"/>
  <c r="GN104"/>
  <c r="GE104"/>
  <c r="GD104"/>
  <c r="FU104"/>
  <c r="FT104"/>
  <c r="FA104"/>
  <c r="EZ104"/>
  <c r="EQ104"/>
  <c r="EP104"/>
  <c r="ED104"/>
  <c r="EC104"/>
  <c r="DT104"/>
  <c r="DT102" s="1"/>
  <c r="DS104"/>
  <c r="DJ104"/>
  <c r="DI104"/>
  <c r="CZ104"/>
  <c r="CY104"/>
  <c r="CP104"/>
  <c r="CO104"/>
  <c r="CF104"/>
  <c r="CE104"/>
  <c r="BW104"/>
  <c r="BV104"/>
  <c r="BD104"/>
  <c r="BD102" s="1"/>
  <c r="BD100" s="1"/>
  <c r="BC104"/>
  <c r="AT104"/>
  <c r="AS104"/>
  <c r="AJ104"/>
  <c r="AI104"/>
  <c r="Z104"/>
  <c r="Z102" s="1"/>
  <c r="Y104"/>
  <c r="J104"/>
  <c r="C104" s="1"/>
  <c r="I104"/>
  <c r="KL103"/>
  <c r="KI103"/>
  <c r="KF103"/>
  <c r="KC103"/>
  <c r="JZ103"/>
  <c r="JW103"/>
  <c r="JT103"/>
  <c r="JG103"/>
  <c r="JF103"/>
  <c r="IW103"/>
  <c r="IV103"/>
  <c r="IM103"/>
  <c r="IL103"/>
  <c r="IC103"/>
  <c r="IB103"/>
  <c r="HS103"/>
  <c r="HR103"/>
  <c r="HI103"/>
  <c r="HH103"/>
  <c r="GY103"/>
  <c r="GX103"/>
  <c r="GO103"/>
  <c r="GO102" s="1"/>
  <c r="GO100" s="1"/>
  <c r="GP100" s="1"/>
  <c r="GN103"/>
  <c r="GE103"/>
  <c r="GD103"/>
  <c r="FU103"/>
  <c r="FT103"/>
  <c r="FA103"/>
  <c r="EZ103"/>
  <c r="EU103"/>
  <c r="EQ103"/>
  <c r="EP103"/>
  <c r="EP102" s="1"/>
  <c r="ED103"/>
  <c r="EC103"/>
  <c r="DT103"/>
  <c r="DS103"/>
  <c r="DJ103"/>
  <c r="DI103"/>
  <c r="CZ103"/>
  <c r="CY103"/>
  <c r="CP103"/>
  <c r="CO103"/>
  <c r="CO102" s="1"/>
  <c r="CF103"/>
  <c r="CE103"/>
  <c r="BW103"/>
  <c r="BV103"/>
  <c r="BV102" s="1"/>
  <c r="BU103"/>
  <c r="BR103"/>
  <c r="BN103"/>
  <c r="BM103"/>
  <c r="BD103"/>
  <c r="BC103"/>
  <c r="AT103"/>
  <c r="AS103"/>
  <c r="AJ103"/>
  <c r="AI103"/>
  <c r="Z103"/>
  <c r="Y103"/>
  <c r="J103"/>
  <c r="I103"/>
  <c r="KQ102"/>
  <c r="KP102"/>
  <c r="KP100" s="1"/>
  <c r="KN102"/>
  <c r="KN100" s="1"/>
  <c r="KM102"/>
  <c r="KK102"/>
  <c r="KJ102"/>
  <c r="KJ100" s="1"/>
  <c r="KH102"/>
  <c r="KG102"/>
  <c r="KE102"/>
  <c r="KD102"/>
  <c r="KD100" s="1"/>
  <c r="KB102"/>
  <c r="KB100" s="1"/>
  <c r="KA102"/>
  <c r="JY102"/>
  <c r="JZ102" s="1"/>
  <c r="JX102"/>
  <c r="JX100" s="1"/>
  <c r="JV102"/>
  <c r="JU102"/>
  <c r="JS102"/>
  <c r="JS100" s="1"/>
  <c r="JR102"/>
  <c r="JP102"/>
  <c r="JO102"/>
  <c r="JM102"/>
  <c r="JL102"/>
  <c r="JL100" s="1"/>
  <c r="JJ102"/>
  <c r="JJ100" s="1"/>
  <c r="JI102"/>
  <c r="JE102"/>
  <c r="JE100" s="1"/>
  <c r="JC102"/>
  <c r="JB102"/>
  <c r="IZ102"/>
  <c r="IY102"/>
  <c r="IU102"/>
  <c r="IU100" s="1"/>
  <c r="IS102"/>
  <c r="IS100" s="1"/>
  <c r="IR102"/>
  <c r="IP102"/>
  <c r="IP100" s="1"/>
  <c r="IO102"/>
  <c r="IK102"/>
  <c r="II102"/>
  <c r="II100" s="1"/>
  <c r="IJ100" s="1"/>
  <c r="IH102"/>
  <c r="IH100" s="1"/>
  <c r="IF102"/>
  <c r="IE102"/>
  <c r="IC102"/>
  <c r="IA102"/>
  <c r="HY102"/>
  <c r="HX102"/>
  <c r="HV102"/>
  <c r="HV100" s="1"/>
  <c r="HU102"/>
  <c r="HU100" s="1"/>
  <c r="HQ102"/>
  <c r="HO102"/>
  <c r="HN102"/>
  <c r="HL102"/>
  <c r="HL100" s="1"/>
  <c r="HK102"/>
  <c r="HK100" s="1"/>
  <c r="HG102"/>
  <c r="HG100" s="1"/>
  <c r="HE102"/>
  <c r="HE100" s="1"/>
  <c r="HD102"/>
  <c r="HB102"/>
  <c r="HA102"/>
  <c r="GY102"/>
  <c r="GY100" s="1"/>
  <c r="GW102"/>
  <c r="GU102"/>
  <c r="GU100" s="1"/>
  <c r="GV100" s="1"/>
  <c r="GT102"/>
  <c r="GT100" s="1"/>
  <c r="GR102"/>
  <c r="GR100" s="1"/>
  <c r="GS100" s="1"/>
  <c r="GQ102"/>
  <c r="GM102"/>
  <c r="GK102"/>
  <c r="GK100" s="1"/>
  <c r="GJ102"/>
  <c r="GH102"/>
  <c r="GH100" s="1"/>
  <c r="GG102"/>
  <c r="GC102"/>
  <c r="GC100" s="1"/>
  <c r="GA102"/>
  <c r="FZ102"/>
  <c r="FZ100" s="1"/>
  <c r="FX102"/>
  <c r="FW102"/>
  <c r="FW100" s="1"/>
  <c r="FS102"/>
  <c r="FQ102"/>
  <c r="FQ100" s="1"/>
  <c r="FP102"/>
  <c r="FN102"/>
  <c r="FN100" s="1"/>
  <c r="FM102"/>
  <c r="FM100" s="1"/>
  <c r="FK102"/>
  <c r="FJ102"/>
  <c r="FG102"/>
  <c r="FG100" s="1"/>
  <c r="FF102"/>
  <c r="FD102"/>
  <c r="FC102"/>
  <c r="EW102"/>
  <c r="EX102" s="1"/>
  <c r="EV102"/>
  <c r="ET102"/>
  <c r="ET100" s="1"/>
  <c r="ES102"/>
  <c r="EQ102"/>
  <c r="EO102"/>
  <c r="EM102"/>
  <c r="EL102"/>
  <c r="EJ102"/>
  <c r="EI102"/>
  <c r="EG102"/>
  <c r="EF102"/>
  <c r="EB102"/>
  <c r="DZ102"/>
  <c r="DY102"/>
  <c r="DW102"/>
  <c r="DV102"/>
  <c r="DR102"/>
  <c r="DP102"/>
  <c r="DP100" s="1"/>
  <c r="DO102"/>
  <c r="DO100" s="1"/>
  <c r="DL102"/>
  <c r="DL100" s="1"/>
  <c r="DH102"/>
  <c r="CZ102"/>
  <c r="CX102"/>
  <c r="CV102"/>
  <c r="CU102"/>
  <c r="CS102"/>
  <c r="CS100" s="1"/>
  <c r="CR102"/>
  <c r="CN102"/>
  <c r="CL102"/>
  <c r="CL100" s="1"/>
  <c r="CM100" s="1"/>
  <c r="CK102"/>
  <c r="CI102"/>
  <c r="CI100" s="1"/>
  <c r="CH102"/>
  <c r="CE102"/>
  <c r="CC102"/>
  <c r="CC100" s="1"/>
  <c r="CB102"/>
  <c r="BZ102"/>
  <c r="BZ100" s="1"/>
  <c r="BY102"/>
  <c r="BY100" s="1"/>
  <c r="BT102"/>
  <c r="BS102"/>
  <c r="BS100" s="1"/>
  <c r="BQ102"/>
  <c r="BQ100" s="1"/>
  <c r="BP102"/>
  <c r="BN102"/>
  <c r="BN100" s="1"/>
  <c r="BL102"/>
  <c r="BL100" s="1"/>
  <c r="BJ102"/>
  <c r="BI102"/>
  <c r="BI100" s="1"/>
  <c r="BG102"/>
  <c r="BG100" s="1"/>
  <c r="BF102"/>
  <c r="BF100" s="1"/>
  <c r="BB102"/>
  <c r="BB100" s="1"/>
  <c r="AZ102"/>
  <c r="AZ100" s="1"/>
  <c r="AY102"/>
  <c r="AY100" s="1"/>
  <c r="AW102"/>
  <c r="AV102"/>
  <c r="AS102"/>
  <c r="AR102"/>
  <c r="AP102"/>
  <c r="AP100" s="1"/>
  <c r="AO102"/>
  <c r="AM102"/>
  <c r="AM100" s="1"/>
  <c r="AL102"/>
  <c r="AH102"/>
  <c r="AH100" s="1"/>
  <c r="AF102"/>
  <c r="AE102"/>
  <c r="AE100" s="1"/>
  <c r="AG100" s="1"/>
  <c r="AC102"/>
  <c r="AB102"/>
  <c r="X102"/>
  <c r="X100" s="1"/>
  <c r="V102"/>
  <c r="V100" s="1"/>
  <c r="U102"/>
  <c r="S102"/>
  <c r="R102"/>
  <c r="P102"/>
  <c r="O102"/>
  <c r="O100" s="1"/>
  <c r="M102"/>
  <c r="L102"/>
  <c r="L100" s="1"/>
  <c r="H102"/>
  <c r="F102"/>
  <c r="F100" s="1"/>
  <c r="E102"/>
  <c r="JG101"/>
  <c r="JF101"/>
  <c r="JD101"/>
  <c r="JA101"/>
  <c r="IW101"/>
  <c r="IX101" s="1"/>
  <c r="IV101"/>
  <c r="IT101"/>
  <c r="IQ101"/>
  <c r="IM101"/>
  <c r="IL101"/>
  <c r="IN101" s="1"/>
  <c r="IJ101"/>
  <c r="IG101"/>
  <c r="IC101"/>
  <c r="IB101"/>
  <c r="HZ101"/>
  <c r="HW101"/>
  <c r="HS101"/>
  <c r="HR101"/>
  <c r="HP101"/>
  <c r="HM101"/>
  <c r="HI101"/>
  <c r="HH101"/>
  <c r="HF101"/>
  <c r="HC101"/>
  <c r="GY101"/>
  <c r="GX101"/>
  <c r="GV101"/>
  <c r="GS101"/>
  <c r="GO101"/>
  <c r="GP101" s="1"/>
  <c r="GN101"/>
  <c r="GL101"/>
  <c r="GI101"/>
  <c r="GE101"/>
  <c r="GD101"/>
  <c r="GB101"/>
  <c r="FY101"/>
  <c r="FU101"/>
  <c r="FV101" s="1"/>
  <c r="FT101"/>
  <c r="FR101"/>
  <c r="FO101"/>
  <c r="FK101"/>
  <c r="FJ101"/>
  <c r="FJ100" s="1"/>
  <c r="FI101"/>
  <c r="FA101"/>
  <c r="EZ101"/>
  <c r="EQ101"/>
  <c r="EP101"/>
  <c r="ED101"/>
  <c r="EC101"/>
  <c r="DT101"/>
  <c r="DS101"/>
  <c r="DJ101"/>
  <c r="DI101"/>
  <c r="CZ101"/>
  <c r="CZ100" s="1"/>
  <c r="CY101"/>
  <c r="CP101"/>
  <c r="CO101"/>
  <c r="CM101"/>
  <c r="CJ101"/>
  <c r="CF101"/>
  <c r="CE101"/>
  <c r="BW101"/>
  <c r="BV101"/>
  <c r="BD101"/>
  <c r="BC101"/>
  <c r="BA101"/>
  <c r="AX101"/>
  <c r="AT101"/>
  <c r="AS101"/>
  <c r="AJ101"/>
  <c r="AI101"/>
  <c r="AG101"/>
  <c r="AD101"/>
  <c r="Z101"/>
  <c r="Y101"/>
  <c r="W101"/>
  <c r="T101"/>
  <c r="Q101"/>
  <c r="N101"/>
  <c r="J101"/>
  <c r="I101"/>
  <c r="G101"/>
  <c r="KQ100"/>
  <c r="KM100"/>
  <c r="KK100"/>
  <c r="KH100"/>
  <c r="KI100" s="1"/>
  <c r="KG100"/>
  <c r="KE100"/>
  <c r="KA100"/>
  <c r="JV100"/>
  <c r="JW100" s="1"/>
  <c r="JU100"/>
  <c r="JR100"/>
  <c r="JM100"/>
  <c r="JI100"/>
  <c r="JD100"/>
  <c r="JC100"/>
  <c r="JB100"/>
  <c r="IZ100"/>
  <c r="IY100"/>
  <c r="IR100"/>
  <c r="IO100"/>
  <c r="IK100"/>
  <c r="IF100"/>
  <c r="IG100" s="1"/>
  <c r="IE100"/>
  <c r="IA100"/>
  <c r="HY100"/>
  <c r="HX100"/>
  <c r="HQ100"/>
  <c r="HO100"/>
  <c r="HN100"/>
  <c r="HD100"/>
  <c r="HB100"/>
  <c r="HC100" s="1"/>
  <c r="HA100"/>
  <c r="GW100"/>
  <c r="GQ100"/>
  <c r="GM100"/>
  <c r="GJ100"/>
  <c r="GG100"/>
  <c r="GA100"/>
  <c r="FX100"/>
  <c r="FS100"/>
  <c r="FP100"/>
  <c r="FI100"/>
  <c r="FF100"/>
  <c r="EV100"/>
  <c r="ES100"/>
  <c r="EO100"/>
  <c r="ED100"/>
  <c r="EC100"/>
  <c r="DT100"/>
  <c r="DS100"/>
  <c r="DM100"/>
  <c r="DF100"/>
  <c r="DE100"/>
  <c r="DC100"/>
  <c r="DB100"/>
  <c r="CX100"/>
  <c r="CV100"/>
  <c r="CU100"/>
  <c r="CR100"/>
  <c r="CN100"/>
  <c r="CK100"/>
  <c r="CH100"/>
  <c r="CB100"/>
  <c r="BT100"/>
  <c r="BP100"/>
  <c r="BJ100"/>
  <c r="AW100"/>
  <c r="AV100"/>
  <c r="AR100"/>
  <c r="AO100"/>
  <c r="AL100"/>
  <c r="AF100"/>
  <c r="AC100"/>
  <c r="AB100"/>
  <c r="U100"/>
  <c r="S100"/>
  <c r="R100"/>
  <c r="P100"/>
  <c r="M100"/>
  <c r="H100"/>
  <c r="E100"/>
  <c r="V106" i="3"/>
  <c r="U106"/>
  <c r="P106"/>
  <c r="C106"/>
  <c r="B106"/>
  <c r="V105"/>
  <c r="C105" s="1"/>
  <c r="U105"/>
  <c r="P105"/>
  <c r="B105"/>
  <c r="V104"/>
  <c r="C104" s="1"/>
  <c r="U104"/>
  <c r="P104"/>
  <c r="B104"/>
  <c r="V103"/>
  <c r="C103" s="1"/>
  <c r="U103"/>
  <c r="P103"/>
  <c r="B103"/>
  <c r="V102"/>
  <c r="C102" s="1"/>
  <c r="U102"/>
  <c r="P102"/>
  <c r="B102"/>
  <c r="V101"/>
  <c r="U101"/>
  <c r="P101"/>
  <c r="C101"/>
  <c r="B101"/>
  <c r="V100"/>
  <c r="C100" s="1"/>
  <c r="U100"/>
  <c r="P100"/>
  <c r="B100"/>
  <c r="V99"/>
  <c r="C99" s="1"/>
  <c r="U99"/>
  <c r="P99"/>
  <c r="B99"/>
  <c r="V98"/>
  <c r="U98"/>
  <c r="P98"/>
  <c r="C98"/>
  <c r="D98" s="1"/>
  <c r="B98"/>
  <c r="CY97"/>
  <c r="CX97"/>
  <c r="CV97"/>
  <c r="CV95" s="1"/>
  <c r="CW95" s="1"/>
  <c r="CU97"/>
  <c r="CU95" s="1"/>
  <c r="CS97"/>
  <c r="CR97"/>
  <c r="CP97"/>
  <c r="CP95" s="1"/>
  <c r="CO97"/>
  <c r="CM97"/>
  <c r="CL97"/>
  <c r="CJ97"/>
  <c r="CJ95" s="1"/>
  <c r="CI97"/>
  <c r="CG97"/>
  <c r="CF97"/>
  <c r="CD97"/>
  <c r="CD95" s="1"/>
  <c r="CE95" s="1"/>
  <c r="CC97"/>
  <c r="CC95" s="1"/>
  <c r="CA97"/>
  <c r="BZ97"/>
  <c r="BX97"/>
  <c r="BX95" s="1"/>
  <c r="BW97"/>
  <c r="BU97"/>
  <c r="BT97"/>
  <c r="BR97"/>
  <c r="BR95" s="1"/>
  <c r="BQ97"/>
  <c r="BO97"/>
  <c r="BN97"/>
  <c r="BL97"/>
  <c r="BL95" s="1"/>
  <c r="BM95" s="1"/>
  <c r="BK97"/>
  <c r="BK95" s="1"/>
  <c r="BI97"/>
  <c r="BH97"/>
  <c r="BF97"/>
  <c r="BF95" s="1"/>
  <c r="BE97"/>
  <c r="BC97"/>
  <c r="BB97"/>
  <c r="AZ97"/>
  <c r="AZ95" s="1"/>
  <c r="BA95" s="1"/>
  <c r="AY97"/>
  <c r="AY95" s="1"/>
  <c r="AW97"/>
  <c r="AV97"/>
  <c r="AT97"/>
  <c r="AT95" s="1"/>
  <c r="AS97"/>
  <c r="AQ97"/>
  <c r="AP97"/>
  <c r="AN97"/>
  <c r="AN95" s="1"/>
  <c r="AO95" s="1"/>
  <c r="AM97"/>
  <c r="AM95" s="1"/>
  <c r="AK97"/>
  <c r="AJ97"/>
  <c r="AH97"/>
  <c r="AH95" s="1"/>
  <c r="AG97"/>
  <c r="AE97"/>
  <c r="AD97"/>
  <c r="AB97"/>
  <c r="AB95" s="1"/>
  <c r="AC95" s="1"/>
  <c r="AA97"/>
  <c r="AA95" s="1"/>
  <c r="Y97"/>
  <c r="X97"/>
  <c r="V97"/>
  <c r="T97"/>
  <c r="R97"/>
  <c r="Q97"/>
  <c r="Q95" s="1"/>
  <c r="P97"/>
  <c r="O97"/>
  <c r="N97"/>
  <c r="L97"/>
  <c r="K97"/>
  <c r="K95" s="1"/>
  <c r="I97"/>
  <c r="H97"/>
  <c r="F97"/>
  <c r="F95" s="1"/>
  <c r="E97"/>
  <c r="E95" s="1"/>
  <c r="CZ96"/>
  <c r="CW96"/>
  <c r="CT96"/>
  <c r="CQ96"/>
  <c r="CN96"/>
  <c r="CE96"/>
  <c r="BY96"/>
  <c r="BS96"/>
  <c r="BP96"/>
  <c r="BM96"/>
  <c r="BJ96"/>
  <c r="BG96"/>
  <c r="BD96"/>
  <c r="BA96"/>
  <c r="AX96"/>
  <c r="AU96"/>
  <c r="AR96"/>
  <c r="AO96"/>
  <c r="AL96"/>
  <c r="AI96"/>
  <c r="AF96"/>
  <c r="AC96"/>
  <c r="Z96"/>
  <c r="V96"/>
  <c r="C96" s="1"/>
  <c r="U96"/>
  <c r="M96"/>
  <c r="J96"/>
  <c r="G96"/>
  <c r="B96"/>
  <c r="CY95"/>
  <c r="CX95"/>
  <c r="CS95"/>
  <c r="CR95"/>
  <c r="CO95"/>
  <c r="CM95"/>
  <c r="CL95"/>
  <c r="CI95"/>
  <c r="CG95"/>
  <c r="CF95"/>
  <c r="CA95"/>
  <c r="BZ95"/>
  <c r="BW95"/>
  <c r="BU95"/>
  <c r="BT95"/>
  <c r="BQ95"/>
  <c r="BO95"/>
  <c r="BN95"/>
  <c r="BI95"/>
  <c r="BH95"/>
  <c r="BE95"/>
  <c r="BC95"/>
  <c r="BB95"/>
  <c r="AW95"/>
  <c r="AV95"/>
  <c r="AS95"/>
  <c r="AQ95"/>
  <c r="AP95"/>
  <c r="AK95"/>
  <c r="AJ95"/>
  <c r="AG95"/>
  <c r="AE95"/>
  <c r="AD95"/>
  <c r="Y95"/>
  <c r="X95"/>
  <c r="T95"/>
  <c r="R95"/>
  <c r="O95"/>
  <c r="N95"/>
  <c r="L95"/>
  <c r="I95"/>
  <c r="H95"/>
  <c r="J79" i="4"/>
  <c r="G79"/>
  <c r="C79"/>
  <c r="B79"/>
  <c r="J78"/>
  <c r="G78"/>
  <c r="C78"/>
  <c r="D78" s="1"/>
  <c r="B78"/>
  <c r="C77"/>
  <c r="B77"/>
  <c r="U76"/>
  <c r="U74" s="1"/>
  <c r="T76"/>
  <c r="R76"/>
  <c r="Q76"/>
  <c r="O76"/>
  <c r="O74" s="1"/>
  <c r="N76"/>
  <c r="L76"/>
  <c r="K76"/>
  <c r="I76"/>
  <c r="I74" s="1"/>
  <c r="H76"/>
  <c r="F76"/>
  <c r="E76"/>
  <c r="C76"/>
  <c r="C74" s="1"/>
  <c r="J75"/>
  <c r="C75"/>
  <c r="B75"/>
  <c r="T74"/>
  <c r="R74"/>
  <c r="Q74"/>
  <c r="N74"/>
  <c r="L74"/>
  <c r="K74"/>
  <c r="H74"/>
  <c r="F74"/>
  <c r="E74"/>
  <c r="J74" l="1"/>
  <c r="D79"/>
  <c r="Z95" i="3"/>
  <c r="CN95"/>
  <c r="V95"/>
  <c r="B97"/>
  <c r="AR95"/>
  <c r="AX95"/>
  <c r="BP95"/>
  <c r="D99"/>
  <c r="D104"/>
  <c r="D105"/>
  <c r="ER102" i="2"/>
  <c r="G100"/>
  <c r="T100"/>
  <c r="EW100"/>
  <c r="HF100"/>
  <c r="JA100"/>
  <c r="JY100"/>
  <c r="AS100"/>
  <c r="CO100"/>
  <c r="FL101"/>
  <c r="IC100"/>
  <c r="CA102"/>
  <c r="CP102"/>
  <c r="CP100" s="1"/>
  <c r="DJ102"/>
  <c r="ED102"/>
  <c r="EZ102"/>
  <c r="GD102"/>
  <c r="GX102"/>
  <c r="HR102"/>
  <c r="IL102"/>
  <c r="JF102"/>
  <c r="JF100" s="1"/>
  <c r="B110"/>
  <c r="BX111"/>
  <c r="KR100"/>
  <c r="J102"/>
  <c r="J100" s="1"/>
  <c r="K100" s="1"/>
  <c r="KC102"/>
  <c r="KI102"/>
  <c r="ER103"/>
  <c r="DS102"/>
  <c r="B108"/>
  <c r="B109"/>
  <c r="ER109"/>
  <c r="FT102"/>
  <c r="FT100" s="1"/>
  <c r="GN102"/>
  <c r="GN100" s="1"/>
  <c r="HH102"/>
  <c r="IB102"/>
  <c r="IB100" s="1"/>
  <c r="IV102"/>
  <c r="IV100" s="1"/>
  <c r="IX100" s="1"/>
  <c r="DJ100"/>
  <c r="C101"/>
  <c r="CG101"/>
  <c r="GB100"/>
  <c r="HR100"/>
  <c r="C111"/>
  <c r="D111" s="1"/>
  <c r="C112"/>
  <c r="B112"/>
  <c r="AX100"/>
  <c r="BU100"/>
  <c r="DG100"/>
  <c r="FY100"/>
  <c r="KF100"/>
  <c r="AA101"/>
  <c r="CD102"/>
  <c r="EU102"/>
  <c r="KF102"/>
  <c r="Y102"/>
  <c r="ER105"/>
  <c r="B106"/>
  <c r="C109"/>
  <c r="D109" s="1"/>
  <c r="EZ100"/>
  <c r="GD100"/>
  <c r="W100"/>
  <c r="BA100"/>
  <c r="BR100"/>
  <c r="FR100"/>
  <c r="HW100"/>
  <c r="KL100"/>
  <c r="KO100"/>
  <c r="GX100"/>
  <c r="IL100"/>
  <c r="IN100" s="1"/>
  <c r="HH100"/>
  <c r="K101"/>
  <c r="Q100"/>
  <c r="BC100"/>
  <c r="CE100"/>
  <c r="HM100"/>
  <c r="BO103"/>
  <c r="IQ100"/>
  <c r="BU102"/>
  <c r="EP100"/>
  <c r="JT102"/>
  <c r="JZ100"/>
  <c r="KC100"/>
  <c r="KL102"/>
  <c r="KR102"/>
  <c r="AJ102"/>
  <c r="AJ100" s="1"/>
  <c r="C103"/>
  <c r="B104"/>
  <c r="DI102"/>
  <c r="EC102"/>
  <c r="C105"/>
  <c r="AT102"/>
  <c r="AT100" s="1"/>
  <c r="BX107"/>
  <c r="C110"/>
  <c r="N100"/>
  <c r="AD100"/>
  <c r="DD100"/>
  <c r="FK100"/>
  <c r="FL100" s="1"/>
  <c r="GL100"/>
  <c r="HP100"/>
  <c r="HZ100"/>
  <c r="IT100"/>
  <c r="JT100"/>
  <c r="B101"/>
  <c r="BR102"/>
  <c r="CA100"/>
  <c r="CJ100"/>
  <c r="EU100"/>
  <c r="FO100"/>
  <c r="GI100"/>
  <c r="JW102"/>
  <c r="KO102"/>
  <c r="AI102"/>
  <c r="B103"/>
  <c r="D103" s="1"/>
  <c r="CY102"/>
  <c r="CY100" s="1"/>
  <c r="FA102"/>
  <c r="FA100" s="1"/>
  <c r="GE102"/>
  <c r="GE100" s="1"/>
  <c r="HS102"/>
  <c r="HS100" s="1"/>
  <c r="JG102"/>
  <c r="JG100" s="1"/>
  <c r="FU102"/>
  <c r="HI102"/>
  <c r="HI100" s="1"/>
  <c r="IW102"/>
  <c r="IW100" s="1"/>
  <c r="B105"/>
  <c r="C106"/>
  <c r="BO106"/>
  <c r="BW102"/>
  <c r="BX102" s="1"/>
  <c r="C107"/>
  <c r="C108"/>
  <c r="D108" s="1"/>
  <c r="BX108"/>
  <c r="G34" i="1"/>
  <c r="C34"/>
  <c r="E33"/>
  <c r="B34"/>
  <c r="BD95" i="3"/>
  <c r="D102"/>
  <c r="CZ95"/>
  <c r="D101"/>
  <c r="D103"/>
  <c r="P95"/>
  <c r="M95"/>
  <c r="AF95"/>
  <c r="CT95"/>
  <c r="W96"/>
  <c r="D100"/>
  <c r="B95"/>
  <c r="AI95"/>
  <c r="AU95"/>
  <c r="BG95"/>
  <c r="BS95"/>
  <c r="BY95"/>
  <c r="CQ95"/>
  <c r="U97"/>
  <c r="U95" s="1"/>
  <c r="W95" s="1"/>
  <c r="J95"/>
  <c r="AL95"/>
  <c r="BJ95"/>
  <c r="D96"/>
  <c r="G95"/>
  <c r="F33" i="1"/>
  <c r="M33"/>
  <c r="S33"/>
  <c r="BW100" i="2"/>
  <c r="DI100"/>
  <c r="D106"/>
  <c r="Y100"/>
  <c r="BV100"/>
  <c r="EQ100"/>
  <c r="ER100" s="1"/>
  <c r="Z100"/>
  <c r="AA100" s="1"/>
  <c r="FU100"/>
  <c r="FV100" s="1"/>
  <c r="CF102"/>
  <c r="CF100" s="1"/>
  <c r="BM102"/>
  <c r="B107"/>
  <c r="D107" s="1"/>
  <c r="D106" i="3"/>
  <c r="C97"/>
  <c r="D97" s="1"/>
  <c r="B76" i="4"/>
  <c r="B74" s="1"/>
  <c r="C95" i="3" l="1"/>
  <c r="C102" i="2"/>
  <c r="C35" i="1" s="1"/>
  <c r="C33" s="1"/>
  <c r="D105" i="2"/>
  <c r="AI100"/>
  <c r="D101"/>
  <c r="D34" i="1"/>
  <c r="G33"/>
  <c r="BO102" i="2"/>
  <c r="BM100"/>
  <c r="B102"/>
  <c r="B35" i="1" s="1"/>
  <c r="B33" s="1"/>
  <c r="BX100" i="2"/>
  <c r="D95" i="3"/>
  <c r="D102" i="2" l="1"/>
  <c r="D35" i="1"/>
  <c r="C100" i="2"/>
  <c r="D33" i="1"/>
  <c r="B100" i="2"/>
  <c r="BO100"/>
  <c r="D100" l="1"/>
  <c r="CY162" i="3"/>
  <c r="CX162"/>
  <c r="CX132"/>
  <c r="CY132"/>
  <c r="CX107"/>
  <c r="CY107"/>
  <c r="CY75"/>
  <c r="CX75"/>
  <c r="CX56"/>
  <c r="CY56"/>
  <c r="CY35"/>
  <c r="CX35"/>
  <c r="CY9"/>
  <c r="CY22"/>
  <c r="CX22"/>
  <c r="CX9"/>
  <c r="CY8"/>
  <c r="CX8"/>
  <c r="KQ171" i="2"/>
  <c r="KP171"/>
  <c r="KP140"/>
  <c r="KQ140"/>
  <c r="KP113"/>
  <c r="KP79"/>
  <c r="KQ79"/>
  <c r="KQ58"/>
  <c r="KP58"/>
  <c r="KP36"/>
  <c r="KP23"/>
  <c r="KQ23"/>
  <c r="KQ9"/>
  <c r="KP9"/>
  <c r="KN171"/>
  <c r="KM171"/>
  <c r="KN140"/>
  <c r="KM140"/>
  <c r="KN113"/>
  <c r="KM79"/>
  <c r="KN58"/>
  <c r="KM58"/>
  <c r="KN36"/>
  <c r="KM36"/>
  <c r="KM23"/>
  <c r="KM10"/>
  <c r="KN9"/>
  <c r="KM9"/>
  <c r="KK171"/>
  <c r="KJ171"/>
  <c r="KK140"/>
  <c r="KJ140"/>
  <c r="KK113"/>
  <c r="KJ79"/>
  <c r="KJ58"/>
  <c r="KJ36"/>
  <c r="KJ23"/>
  <c r="KK9"/>
  <c r="KJ9"/>
  <c r="KH171"/>
  <c r="KG171"/>
  <c r="KH140"/>
  <c r="KG140"/>
  <c r="KH113"/>
  <c r="KG79"/>
  <c r="KG58"/>
  <c r="KH36"/>
  <c r="KG36"/>
  <c r="KG23"/>
  <c r="KH9"/>
  <c r="KG9"/>
  <c r="KE171"/>
  <c r="KD171"/>
  <c r="KE140"/>
  <c r="KD140"/>
  <c r="KE113"/>
  <c r="KD79"/>
  <c r="KD58"/>
  <c r="KD36"/>
  <c r="KD23"/>
  <c r="KE9"/>
  <c r="KD9"/>
  <c r="KB171"/>
  <c r="KA171"/>
  <c r="KB140"/>
  <c r="KA140"/>
  <c r="KB113"/>
  <c r="KA79"/>
  <c r="KB58"/>
  <c r="KB36"/>
  <c r="KA36"/>
  <c r="KA23"/>
  <c r="KB9"/>
  <c r="KA9"/>
  <c r="JX171"/>
  <c r="JY171"/>
  <c r="JY140"/>
  <c r="JX113"/>
  <c r="JX79"/>
  <c r="JY58"/>
  <c r="JX58"/>
  <c r="JY36"/>
  <c r="JX36"/>
  <c r="JY23"/>
  <c r="JY9"/>
  <c r="JX9"/>
  <c r="R54" i="1"/>
  <c r="Q54"/>
  <c r="R45"/>
  <c r="Q45"/>
  <c r="R36"/>
  <c r="Q36"/>
  <c r="R30"/>
  <c r="Q30"/>
  <c r="R24"/>
  <c r="Q24"/>
  <c r="R18"/>
  <c r="Q18"/>
  <c r="R15"/>
  <c r="Q15"/>
  <c r="R11"/>
  <c r="Q11"/>
  <c r="R10"/>
  <c r="Q10"/>
  <c r="O54"/>
  <c r="N54"/>
  <c r="O45"/>
  <c r="N45"/>
  <c r="O36"/>
  <c r="N36"/>
  <c r="O30"/>
  <c r="N30"/>
  <c r="O24"/>
  <c r="N24"/>
  <c r="O18"/>
  <c r="N18"/>
  <c r="O15"/>
  <c r="N15"/>
  <c r="O11"/>
  <c r="N11"/>
  <c r="O10"/>
  <c r="N10"/>
  <c r="CZ75" i="3" l="1"/>
  <c r="KR23" i="2"/>
  <c r="KO36"/>
  <c r="KR58"/>
  <c r="KO58"/>
  <c r="S45" i="1"/>
  <c r="CZ162" i="3"/>
  <c r="P36" i="1"/>
  <c r="P24"/>
  <c r="S15"/>
  <c r="S24"/>
  <c r="S36"/>
  <c r="S18"/>
  <c r="S30"/>
  <c r="R9"/>
  <c r="CZ56" i="3"/>
  <c r="S54" i="1"/>
  <c r="N9"/>
  <c r="N58" s="1"/>
  <c r="S10"/>
  <c r="KR9" i="2"/>
  <c r="CZ35" i="3"/>
  <c r="CZ22"/>
  <c r="R58" i="1"/>
  <c r="KF9" i="2"/>
  <c r="KC9"/>
  <c r="O9" i="1"/>
  <c r="KO9" i="2"/>
  <c r="KL9"/>
  <c r="KM8"/>
  <c r="KM175" s="1"/>
  <c r="CZ8" i="3"/>
  <c r="CX7"/>
  <c r="CX166" s="1"/>
  <c r="CY7"/>
  <c r="KR79" i="2"/>
  <c r="KQ10"/>
  <c r="KP10"/>
  <c r="KP8" s="1"/>
  <c r="KP175" s="1"/>
  <c r="KQ36"/>
  <c r="KR36" s="1"/>
  <c r="KQ113"/>
  <c r="KR113" s="1"/>
  <c r="KN10"/>
  <c r="KN23"/>
  <c r="KO23" s="1"/>
  <c r="KN79"/>
  <c r="KO79" s="1"/>
  <c r="KM113"/>
  <c r="KO113" s="1"/>
  <c r="KO171"/>
  <c r="JY10"/>
  <c r="JY8" s="1"/>
  <c r="JY175" s="1"/>
  <c r="KB10"/>
  <c r="KB8" s="1"/>
  <c r="KJ10"/>
  <c r="KJ8" s="1"/>
  <c r="KJ175" s="1"/>
  <c r="KL140"/>
  <c r="KA10"/>
  <c r="KA8" s="1"/>
  <c r="KA175" s="1"/>
  <c r="KA58"/>
  <c r="KC58" s="1"/>
  <c r="KC140"/>
  <c r="KI9"/>
  <c r="KG10"/>
  <c r="KG8" s="1"/>
  <c r="KG175" s="1"/>
  <c r="KI140"/>
  <c r="JZ58"/>
  <c r="KD10"/>
  <c r="KD8" s="1"/>
  <c r="KD175" s="1"/>
  <c r="KC36"/>
  <c r="KF140"/>
  <c r="JZ9"/>
  <c r="KI36"/>
  <c r="JZ36"/>
  <c r="KE58"/>
  <c r="KF58" s="1"/>
  <c r="KH10"/>
  <c r="KH8" s="1"/>
  <c r="KH58"/>
  <c r="KI58" s="1"/>
  <c r="KK58"/>
  <c r="KL58" s="1"/>
  <c r="KK10"/>
  <c r="KK23"/>
  <c r="KL23" s="1"/>
  <c r="KK79"/>
  <c r="KL79" s="1"/>
  <c r="KJ113"/>
  <c r="KL113" s="1"/>
  <c r="KL171"/>
  <c r="KK36"/>
  <c r="KL36" s="1"/>
  <c r="KH23"/>
  <c r="KI23" s="1"/>
  <c r="KH79"/>
  <c r="KI79" s="1"/>
  <c r="KG113"/>
  <c r="KI113" s="1"/>
  <c r="KI171"/>
  <c r="KE10"/>
  <c r="KE23"/>
  <c r="KF23" s="1"/>
  <c r="KE79"/>
  <c r="KF79" s="1"/>
  <c r="KD113"/>
  <c r="KF113" s="1"/>
  <c r="KF171"/>
  <c r="KE36"/>
  <c r="KF36" s="1"/>
  <c r="KB23"/>
  <c r="KC23" s="1"/>
  <c r="KB79"/>
  <c r="KC79" s="1"/>
  <c r="KA113"/>
  <c r="KC113" s="1"/>
  <c r="KC171"/>
  <c r="JX10"/>
  <c r="JZ10" s="1"/>
  <c r="JX23"/>
  <c r="JZ23" s="1"/>
  <c r="JY113"/>
  <c r="JZ113" s="1"/>
  <c r="JX140"/>
  <c r="JZ140" s="1"/>
  <c r="JY79"/>
  <c r="JZ79" s="1"/>
  <c r="JZ171"/>
  <c r="Q9" i="1"/>
  <c r="Q58" s="1"/>
  <c r="P10"/>
  <c r="P9" l="1"/>
  <c r="S58"/>
  <c r="KC10" i="2"/>
  <c r="O58" i="1"/>
  <c r="P58" s="1"/>
  <c r="KI10" i="2"/>
  <c r="CZ7" i="3"/>
  <c r="CY166"/>
  <c r="CZ166" s="1"/>
  <c r="KR10" i="2"/>
  <c r="KQ8"/>
  <c r="KO10"/>
  <c r="KN8"/>
  <c r="KC8"/>
  <c r="KL10"/>
  <c r="KK8"/>
  <c r="KI8"/>
  <c r="KH175"/>
  <c r="KI175" s="1"/>
  <c r="KF10"/>
  <c r="KE8"/>
  <c r="KB175"/>
  <c r="KC175" s="1"/>
  <c r="JX8"/>
  <c r="JX175" s="1"/>
  <c r="S9" i="1"/>
  <c r="KR8" i="2" l="1"/>
  <c r="KQ175"/>
  <c r="KR175" s="1"/>
  <c r="KO8"/>
  <c r="KN175"/>
  <c r="KO175" s="1"/>
  <c r="KL8"/>
  <c r="KK175"/>
  <c r="KL175" s="1"/>
  <c r="KF8"/>
  <c r="KE175"/>
  <c r="KF175" s="1"/>
  <c r="JZ8"/>
  <c r="JZ175" l="1"/>
  <c r="CV162" i="3" l="1"/>
  <c r="CU162"/>
  <c r="CV132"/>
  <c r="CU132"/>
  <c r="CV107"/>
  <c r="CU107"/>
  <c r="CV75"/>
  <c r="CU75"/>
  <c r="CV56"/>
  <c r="CU56"/>
  <c r="CV35"/>
  <c r="CU35"/>
  <c r="CU9"/>
  <c r="CV22"/>
  <c r="CU22"/>
  <c r="CV8"/>
  <c r="CU8"/>
  <c r="JV171" i="2"/>
  <c r="JU171"/>
  <c r="JV140"/>
  <c r="JU140"/>
  <c r="JV113"/>
  <c r="JU113"/>
  <c r="JU58"/>
  <c r="JV58"/>
  <c r="JV36"/>
  <c r="JU36"/>
  <c r="JV23"/>
  <c r="JU23"/>
  <c r="JV9"/>
  <c r="JU9"/>
  <c r="JW58" l="1"/>
  <c r="CW75" i="3"/>
  <c r="JW140" i="2"/>
  <c r="JW23"/>
  <c r="JW113"/>
  <c r="JW36"/>
  <c r="CW56" i="3"/>
  <c r="CW162"/>
  <c r="JW9" i="2"/>
  <c r="CU7" i="3"/>
  <c r="CU166" s="1"/>
  <c r="JW171" i="2"/>
  <c r="CW22" i="3"/>
  <c r="CW35"/>
  <c r="CW8"/>
  <c r="CV9"/>
  <c r="CV7" s="1"/>
  <c r="JV10" i="2"/>
  <c r="JV79"/>
  <c r="JU10"/>
  <c r="JU8" s="1"/>
  <c r="JU175" s="1"/>
  <c r="JU79"/>
  <c r="JW79" l="1"/>
  <c r="JV8"/>
  <c r="JW10"/>
  <c r="CW7" i="3"/>
  <c r="CV166"/>
  <c r="CW166" s="1"/>
  <c r="JW8" i="2" l="1"/>
  <c r="JV175"/>
  <c r="JW175" s="1"/>
  <c r="JS171" l="1"/>
  <c r="JR171"/>
  <c r="JS140"/>
  <c r="JR140"/>
  <c r="JS113"/>
  <c r="JT113" s="1"/>
  <c r="JR113"/>
  <c r="JS79"/>
  <c r="JS58"/>
  <c r="JR58"/>
  <c r="JS36"/>
  <c r="JR36"/>
  <c r="JS23"/>
  <c r="JR23"/>
  <c r="JS9"/>
  <c r="JR9"/>
  <c r="JP171"/>
  <c r="JO171"/>
  <c r="JP140"/>
  <c r="JO140"/>
  <c r="JP113"/>
  <c r="JO113"/>
  <c r="JP79"/>
  <c r="JO79"/>
  <c r="JP58"/>
  <c r="JO58"/>
  <c r="JP36"/>
  <c r="JO36"/>
  <c r="JP23"/>
  <c r="JO23"/>
  <c r="JP9"/>
  <c r="JO9"/>
  <c r="JT140" l="1"/>
  <c r="JT23"/>
  <c r="JT58"/>
  <c r="JT36"/>
  <c r="JT9"/>
  <c r="JT171"/>
  <c r="JQ9"/>
  <c r="JS10"/>
  <c r="JP10"/>
  <c r="JP8" s="1"/>
  <c r="JR10"/>
  <c r="JR8" s="1"/>
  <c r="JR175" s="1"/>
  <c r="JR79"/>
  <c r="JT79" s="1"/>
  <c r="JO10"/>
  <c r="JO8" s="1"/>
  <c r="JO175" s="1"/>
  <c r="JQ79"/>
  <c r="JS8" l="1"/>
  <c r="JT10"/>
  <c r="JP175"/>
  <c r="JQ175" s="1"/>
  <c r="JQ8"/>
  <c r="JS175" l="1"/>
  <c r="JT175" s="1"/>
  <c r="JT8"/>
  <c r="C81" i="4" l="1"/>
  <c r="C37" i="1" s="1"/>
  <c r="B81" i="4"/>
  <c r="B37" i="1" s="1"/>
  <c r="C85" i="4"/>
  <c r="B85"/>
  <c r="C84"/>
  <c r="B84"/>
  <c r="C83"/>
  <c r="B83"/>
  <c r="C94"/>
  <c r="C43" i="1" s="1"/>
  <c r="B94" i="4"/>
  <c r="B43" i="1" s="1"/>
  <c r="C103" i="4"/>
  <c r="B103"/>
  <c r="C102"/>
  <c r="B102"/>
  <c r="C101"/>
  <c r="B101"/>
  <c r="C100"/>
  <c r="B100"/>
  <c r="C99"/>
  <c r="B99"/>
  <c r="C98"/>
  <c r="B98"/>
  <c r="C97"/>
  <c r="B97"/>
  <c r="C96"/>
  <c r="B96"/>
  <c r="C116"/>
  <c r="C49" i="1" s="1"/>
  <c r="D49" s="1"/>
  <c r="B116" i="4"/>
  <c r="B49" i="1" s="1"/>
  <c r="C123" i="4"/>
  <c r="B123"/>
  <c r="C122"/>
  <c r="B122"/>
  <c r="C121"/>
  <c r="B121"/>
  <c r="C120"/>
  <c r="B120"/>
  <c r="C119"/>
  <c r="B119"/>
  <c r="C118"/>
  <c r="B118"/>
  <c r="C125"/>
  <c r="C52" i="1" s="1"/>
  <c r="B125" i="4"/>
  <c r="B52" i="1" s="1"/>
  <c r="B51" s="1"/>
  <c r="U127" i="4"/>
  <c r="T127"/>
  <c r="U124"/>
  <c r="T124"/>
  <c r="U117"/>
  <c r="T117"/>
  <c r="V116"/>
  <c r="V115"/>
  <c r="U115"/>
  <c r="T115"/>
  <c r="U104"/>
  <c r="T104"/>
  <c r="U95"/>
  <c r="U93" s="1"/>
  <c r="T95"/>
  <c r="T93" s="1"/>
  <c r="U82"/>
  <c r="U80" s="1"/>
  <c r="T82"/>
  <c r="T80" s="1"/>
  <c r="U45"/>
  <c r="T45"/>
  <c r="U31"/>
  <c r="T31"/>
  <c r="U9"/>
  <c r="T9"/>
  <c r="R127"/>
  <c r="Q127"/>
  <c r="R124"/>
  <c r="Q124"/>
  <c r="R117"/>
  <c r="R115" s="1"/>
  <c r="Q117"/>
  <c r="Q115" s="1"/>
  <c r="S116"/>
  <c r="R104"/>
  <c r="Q104"/>
  <c r="R95"/>
  <c r="R93" s="1"/>
  <c r="Q95"/>
  <c r="Q93" s="1"/>
  <c r="R82"/>
  <c r="R80" s="1"/>
  <c r="Q82"/>
  <c r="Q80" s="1"/>
  <c r="R45"/>
  <c r="Q45"/>
  <c r="R31"/>
  <c r="Q31"/>
  <c r="R9"/>
  <c r="Q9"/>
  <c r="D52" i="1" l="1"/>
  <c r="C51"/>
  <c r="D51" s="1"/>
  <c r="D43"/>
  <c r="D37"/>
  <c r="C10"/>
  <c r="S115" i="4"/>
  <c r="R10"/>
  <c r="R8" s="1"/>
  <c r="R131" s="1"/>
  <c r="S9"/>
  <c r="T10"/>
  <c r="T8" s="1"/>
  <c r="T131" s="1"/>
  <c r="V9"/>
  <c r="U10"/>
  <c r="U8" s="1"/>
  <c r="U131" s="1"/>
  <c r="Q10"/>
  <c r="Q8" s="1"/>
  <c r="Q131" s="1"/>
  <c r="S131" l="1"/>
  <c r="V131"/>
  <c r="S8"/>
  <c r="V8"/>
  <c r="IS171" i="2"/>
  <c r="DF113"/>
  <c r="DE113"/>
  <c r="DC113"/>
  <c r="DB113"/>
  <c r="DE36"/>
  <c r="DC36"/>
  <c r="DB36"/>
  <c r="EM171"/>
  <c r="EL171"/>
  <c r="EM140"/>
  <c r="EL140"/>
  <c r="EM113"/>
  <c r="EL113"/>
  <c r="EL79"/>
  <c r="EM58"/>
  <c r="EL58"/>
  <c r="EM36"/>
  <c r="EL36"/>
  <c r="EM23"/>
  <c r="EL23"/>
  <c r="EL9"/>
  <c r="DG113" l="1"/>
  <c r="CD58"/>
  <c r="EM9"/>
  <c r="EN9" s="1"/>
  <c r="EM79"/>
  <c r="EN79" s="1"/>
  <c r="DD113"/>
  <c r="DF36"/>
  <c r="DG36" s="1"/>
  <c r="DD36"/>
  <c r="EM10"/>
  <c r="EL10"/>
  <c r="EL8" s="1"/>
  <c r="EL175" s="1"/>
  <c r="EM8" l="1"/>
  <c r="EM175" s="1"/>
  <c r="EN175" s="1"/>
  <c r="EN8" l="1"/>
  <c r="FN171" l="1"/>
  <c r="FM171"/>
  <c r="FQ171"/>
  <c r="FP171"/>
  <c r="HE171"/>
  <c r="HD171"/>
  <c r="HB171"/>
  <c r="HA171"/>
  <c r="IR171"/>
  <c r="IP171"/>
  <c r="IO171"/>
  <c r="HC171" l="1"/>
  <c r="FR171"/>
  <c r="HF171"/>
  <c r="FO171"/>
  <c r="IL171" l="1"/>
  <c r="FK171"/>
  <c r="FJ171"/>
  <c r="JM171" l="1"/>
  <c r="JL171"/>
  <c r="JJ171"/>
  <c r="JI171"/>
  <c r="JE171"/>
  <c r="JM140"/>
  <c r="JL140"/>
  <c r="JJ140"/>
  <c r="JI140"/>
  <c r="JE140"/>
  <c r="JM113"/>
  <c r="JL113"/>
  <c r="JJ113"/>
  <c r="JI113"/>
  <c r="JE113"/>
  <c r="JM79"/>
  <c r="JL79"/>
  <c r="JJ79"/>
  <c r="JI79"/>
  <c r="JE79"/>
  <c r="JM58"/>
  <c r="JL58"/>
  <c r="JJ58"/>
  <c r="JI58"/>
  <c r="JE58"/>
  <c r="JM36"/>
  <c r="JL36"/>
  <c r="JJ36"/>
  <c r="JI36"/>
  <c r="JE36"/>
  <c r="JM23"/>
  <c r="JL23"/>
  <c r="JJ23"/>
  <c r="JI23"/>
  <c r="JE23"/>
  <c r="JM9"/>
  <c r="JL9"/>
  <c r="JJ9"/>
  <c r="JI9"/>
  <c r="JE9"/>
  <c r="JC171"/>
  <c r="JB171"/>
  <c r="IZ171"/>
  <c r="IY171"/>
  <c r="IU171"/>
  <c r="JC140"/>
  <c r="JB140"/>
  <c r="IZ140"/>
  <c r="IY140"/>
  <c r="IU140"/>
  <c r="JC113"/>
  <c r="JB113"/>
  <c r="IZ113"/>
  <c r="IY113"/>
  <c r="IU113"/>
  <c r="JC79"/>
  <c r="JB79"/>
  <c r="IZ79"/>
  <c r="IY79"/>
  <c r="IU79"/>
  <c r="JC58"/>
  <c r="JB58"/>
  <c r="IZ58"/>
  <c r="IY58"/>
  <c r="IU58"/>
  <c r="JD58"/>
  <c r="JA58"/>
  <c r="JC36"/>
  <c r="JB36"/>
  <c r="IZ36"/>
  <c r="IY36"/>
  <c r="IU36"/>
  <c r="JC23"/>
  <c r="JB23"/>
  <c r="IZ23"/>
  <c r="IY23"/>
  <c r="IU23"/>
  <c r="JC9"/>
  <c r="JB9"/>
  <c r="IZ9"/>
  <c r="IY9"/>
  <c r="IU9"/>
  <c r="JG9" l="1"/>
  <c r="JF23"/>
  <c r="JD140"/>
  <c r="JN36"/>
  <c r="JA140"/>
  <c r="JK9"/>
  <c r="JA23"/>
  <c r="B171"/>
  <c r="JD23"/>
  <c r="JA113"/>
  <c r="JN9"/>
  <c r="JD113"/>
  <c r="JK36"/>
  <c r="IV58"/>
  <c r="IW171"/>
  <c r="JF36"/>
  <c r="JD171"/>
  <c r="JG58"/>
  <c r="JA171"/>
  <c r="JB10"/>
  <c r="JB8" s="1"/>
  <c r="JB175" s="1"/>
  <c r="IV79"/>
  <c r="IV140"/>
  <c r="JK171"/>
  <c r="JF171"/>
  <c r="JN171"/>
  <c r="IW58"/>
  <c r="JG79"/>
  <c r="JG113"/>
  <c r="IW36"/>
  <c r="JD9"/>
  <c r="IV23"/>
  <c r="IW113"/>
  <c r="JF140"/>
  <c r="IW9"/>
  <c r="IX9" s="1"/>
  <c r="JE10"/>
  <c r="JE8" s="1"/>
  <c r="JE175" s="1"/>
  <c r="JL10"/>
  <c r="JL8" s="1"/>
  <c r="JL175" s="1"/>
  <c r="JF79"/>
  <c r="JD36"/>
  <c r="JA9"/>
  <c r="IW23"/>
  <c r="IV36"/>
  <c r="JD79"/>
  <c r="JI10"/>
  <c r="JI8" s="1"/>
  <c r="JI175" s="1"/>
  <c r="JF58"/>
  <c r="JJ10"/>
  <c r="JF113"/>
  <c r="JG140"/>
  <c r="JG171"/>
  <c r="JM10"/>
  <c r="IZ10"/>
  <c r="IZ8" s="1"/>
  <c r="IZ175" s="1"/>
  <c r="IU10"/>
  <c r="IU8" s="1"/>
  <c r="IU175" s="1"/>
  <c r="IV171"/>
  <c r="IY10"/>
  <c r="IY8" s="1"/>
  <c r="IY175" s="1"/>
  <c r="JA36"/>
  <c r="IV9"/>
  <c r="IV113"/>
  <c r="IW140"/>
  <c r="JA79"/>
  <c r="JC10"/>
  <c r="JC8" s="1"/>
  <c r="IK171"/>
  <c r="IS140"/>
  <c r="IR140"/>
  <c r="IP140"/>
  <c r="IO140"/>
  <c r="IK140"/>
  <c r="IS113"/>
  <c r="IR113"/>
  <c r="IP113"/>
  <c r="IO113"/>
  <c r="IK113"/>
  <c r="IS79"/>
  <c r="IR79"/>
  <c r="IP79"/>
  <c r="IO79"/>
  <c r="IK79"/>
  <c r="IS58"/>
  <c r="IR58"/>
  <c r="IP58"/>
  <c r="IO58"/>
  <c r="IK58"/>
  <c r="IT58"/>
  <c r="IQ58"/>
  <c r="IS36"/>
  <c r="IR36"/>
  <c r="IP36"/>
  <c r="IO36"/>
  <c r="IK36"/>
  <c r="IS23"/>
  <c r="IR23"/>
  <c r="IP23"/>
  <c r="IO23"/>
  <c r="IK23"/>
  <c r="IS9"/>
  <c r="IR9"/>
  <c r="IP9"/>
  <c r="IO9"/>
  <c r="IK9"/>
  <c r="II171"/>
  <c r="IH171"/>
  <c r="IF171"/>
  <c r="IE171"/>
  <c r="IA171"/>
  <c r="II140"/>
  <c r="IH140"/>
  <c r="IF140"/>
  <c r="IE140"/>
  <c r="IA140"/>
  <c r="II113"/>
  <c r="IH113"/>
  <c r="IF113"/>
  <c r="IE113"/>
  <c r="IA113"/>
  <c r="II79"/>
  <c r="IH79"/>
  <c r="IF79"/>
  <c r="IE79"/>
  <c r="IA79"/>
  <c r="II58"/>
  <c r="IH58"/>
  <c r="IF58"/>
  <c r="IE58"/>
  <c r="IA58"/>
  <c r="IJ58"/>
  <c r="IG58"/>
  <c r="II36"/>
  <c r="IH36"/>
  <c r="IF36"/>
  <c r="IE36"/>
  <c r="IA36"/>
  <c r="II23"/>
  <c r="IH23"/>
  <c r="IF23"/>
  <c r="IE23"/>
  <c r="IA23"/>
  <c r="II9"/>
  <c r="IH9"/>
  <c r="IF9"/>
  <c r="IE9"/>
  <c r="IA9"/>
  <c r="IX58" l="1"/>
  <c r="JG23"/>
  <c r="JF9"/>
  <c r="JH9" s="1"/>
  <c r="IX140"/>
  <c r="IT113"/>
  <c r="IX23"/>
  <c r="IQ113"/>
  <c r="IG23"/>
  <c r="IQ23"/>
  <c r="IQ140"/>
  <c r="IX113"/>
  <c r="IX36"/>
  <c r="JJ8"/>
  <c r="JK10"/>
  <c r="JM8"/>
  <c r="JN10"/>
  <c r="IQ9"/>
  <c r="IT23"/>
  <c r="IT140"/>
  <c r="IJ23"/>
  <c r="IM23"/>
  <c r="IL79"/>
  <c r="JH171"/>
  <c r="IW79"/>
  <c r="IX79" s="1"/>
  <c r="IX171"/>
  <c r="IT79"/>
  <c r="IM171"/>
  <c r="IT171"/>
  <c r="IM9"/>
  <c r="IN9" s="1"/>
  <c r="JA175"/>
  <c r="IC113"/>
  <c r="IB23"/>
  <c r="IC36"/>
  <c r="IM58"/>
  <c r="IJ79"/>
  <c r="IQ171"/>
  <c r="IR10"/>
  <c r="IR8" s="1"/>
  <c r="IR175" s="1"/>
  <c r="IQ36"/>
  <c r="JF10"/>
  <c r="IB36"/>
  <c r="IB140"/>
  <c r="IG9"/>
  <c r="IJ36"/>
  <c r="IB58"/>
  <c r="IB79"/>
  <c r="IC171"/>
  <c r="IL36"/>
  <c r="IL140"/>
  <c r="IV10"/>
  <c r="IV8" s="1"/>
  <c r="IV175" s="1"/>
  <c r="JG10"/>
  <c r="JG36"/>
  <c r="JH36" s="1"/>
  <c r="IC23"/>
  <c r="IC58"/>
  <c r="IG171"/>
  <c r="IM36"/>
  <c r="IL58"/>
  <c r="IM113"/>
  <c r="IM140"/>
  <c r="IW10"/>
  <c r="IW8" s="1"/>
  <c r="IX8" s="1"/>
  <c r="IJ9"/>
  <c r="IB9"/>
  <c r="IB113"/>
  <c r="IC140"/>
  <c r="IB171"/>
  <c r="IK10"/>
  <c r="IK8" s="1"/>
  <c r="IK175" s="1"/>
  <c r="IL9"/>
  <c r="IL23"/>
  <c r="JA8"/>
  <c r="IG79"/>
  <c r="IF10"/>
  <c r="IF8" s="1"/>
  <c r="IF175" s="1"/>
  <c r="IJ171"/>
  <c r="IT9"/>
  <c r="IT36"/>
  <c r="IQ79"/>
  <c r="IC9"/>
  <c r="ID9" s="1"/>
  <c r="IP10"/>
  <c r="IP8" s="1"/>
  <c r="IM79"/>
  <c r="IL113"/>
  <c r="JD8"/>
  <c r="JC175"/>
  <c r="JD175" s="1"/>
  <c r="IO10"/>
  <c r="IO8" s="1"/>
  <c r="IO175" s="1"/>
  <c r="IS10"/>
  <c r="IS8" s="1"/>
  <c r="IA10"/>
  <c r="IA8" s="1"/>
  <c r="IA175" s="1"/>
  <c r="IH10"/>
  <c r="IH8" s="1"/>
  <c r="IH175" s="1"/>
  <c r="IG36"/>
  <c r="IE10"/>
  <c r="IE8" s="1"/>
  <c r="IE175" s="1"/>
  <c r="II10"/>
  <c r="II8" s="1"/>
  <c r="JF8" l="1"/>
  <c r="JF175" s="1"/>
  <c r="IN140"/>
  <c r="IN79"/>
  <c r="IN58"/>
  <c r="JG8"/>
  <c r="JH10"/>
  <c r="JM175"/>
  <c r="JN175" s="1"/>
  <c r="JN8"/>
  <c r="JJ175"/>
  <c r="JK175" s="1"/>
  <c r="JK8"/>
  <c r="IN113"/>
  <c r="IN36"/>
  <c r="ID36"/>
  <c r="IN23"/>
  <c r="IP175"/>
  <c r="IQ175" s="1"/>
  <c r="IQ8"/>
  <c r="IN171"/>
  <c r="IC79"/>
  <c r="ID79" s="1"/>
  <c r="IG175"/>
  <c r="IC10"/>
  <c r="IC8" s="1"/>
  <c r="ID8" s="1"/>
  <c r="ID171"/>
  <c r="IM10"/>
  <c r="IM8" s="1"/>
  <c r="IM175" s="1"/>
  <c r="IW175"/>
  <c r="IX175" s="1"/>
  <c r="IL10"/>
  <c r="IL8" s="1"/>
  <c r="IL175" s="1"/>
  <c r="IB10"/>
  <c r="IB8" s="1"/>
  <c r="IB175" s="1"/>
  <c r="IS175"/>
  <c r="IT175" s="1"/>
  <c r="IT8"/>
  <c r="IJ8"/>
  <c r="II175"/>
  <c r="IJ175" s="1"/>
  <c r="IG8"/>
  <c r="JG175" l="1"/>
  <c r="JH175" s="1"/>
  <c r="JH8"/>
  <c r="IN175"/>
  <c r="IC175"/>
  <c r="ID175" s="1"/>
  <c r="IN8"/>
  <c r="T162" i="3"/>
  <c r="J103" i="4" l="1"/>
  <c r="G103"/>
  <c r="J102"/>
  <c r="G102"/>
  <c r="J100"/>
  <c r="G100"/>
  <c r="J99"/>
  <c r="G99"/>
  <c r="J98"/>
  <c r="G98"/>
  <c r="J97"/>
  <c r="G97"/>
  <c r="J96"/>
  <c r="G96"/>
  <c r="GU171" i="2" l="1"/>
  <c r="GT171"/>
  <c r="GR171"/>
  <c r="GQ171"/>
  <c r="BP171"/>
  <c r="BP23"/>
  <c r="AR171"/>
  <c r="AR140"/>
  <c r="AR113"/>
  <c r="AR79"/>
  <c r="AR58"/>
  <c r="AR36"/>
  <c r="AR23"/>
  <c r="AR9"/>
  <c r="AS171"/>
  <c r="AZ171"/>
  <c r="AY171"/>
  <c r="AW171"/>
  <c r="AV171"/>
  <c r="AZ140"/>
  <c r="AY140"/>
  <c r="AW140"/>
  <c r="AV140"/>
  <c r="AZ113"/>
  <c r="AY113"/>
  <c r="AW113"/>
  <c r="AV113"/>
  <c r="AZ79"/>
  <c r="AY79"/>
  <c r="AW79"/>
  <c r="AV79"/>
  <c r="AS79"/>
  <c r="AZ58"/>
  <c r="AY58"/>
  <c r="AW58"/>
  <c r="AV58"/>
  <c r="AT36"/>
  <c r="AZ36"/>
  <c r="AY36"/>
  <c r="AW36"/>
  <c r="AV36"/>
  <c r="AZ23"/>
  <c r="AY23"/>
  <c r="AW23"/>
  <c r="AV23"/>
  <c r="AT23"/>
  <c r="AS23"/>
  <c r="AZ9"/>
  <c r="AY9"/>
  <c r="AW9"/>
  <c r="AV9"/>
  <c r="BA23" l="1"/>
  <c r="BA79"/>
  <c r="AX58"/>
  <c r="AX113"/>
  <c r="AX23"/>
  <c r="AX36"/>
  <c r="AX79"/>
  <c r="BA113"/>
  <c r="BA58"/>
  <c r="BA36"/>
  <c r="BA171"/>
  <c r="AW10"/>
  <c r="AW8" s="1"/>
  <c r="AW175" s="1"/>
  <c r="AT113"/>
  <c r="AT140"/>
  <c r="AY10"/>
  <c r="AY8" s="1"/>
  <c r="AY175" s="1"/>
  <c r="AT79"/>
  <c r="AS113"/>
  <c r="AT58"/>
  <c r="AS58"/>
  <c r="AS140"/>
  <c r="AZ10"/>
  <c r="AZ8" s="1"/>
  <c r="AZ175" s="1"/>
  <c r="AV10"/>
  <c r="AV8" s="1"/>
  <c r="AV175" s="1"/>
  <c r="AX171"/>
  <c r="AR10"/>
  <c r="AR8" s="1"/>
  <c r="AR175" s="1"/>
  <c r="AT9"/>
  <c r="AS36"/>
  <c r="AT171"/>
  <c r="AS9" l="1"/>
  <c r="AS10"/>
  <c r="BA175"/>
  <c r="AT10"/>
  <c r="AT8" s="1"/>
  <c r="AT175" s="1"/>
  <c r="AU171"/>
  <c r="AX175"/>
  <c r="FG79"/>
  <c r="FF79"/>
  <c r="FD79"/>
  <c r="FC79"/>
  <c r="FA79"/>
  <c r="EZ79"/>
  <c r="DF79"/>
  <c r="DE79"/>
  <c r="DC79"/>
  <c r="DB79"/>
  <c r="DD79" l="1"/>
  <c r="FE79"/>
  <c r="DG79"/>
  <c r="AS8"/>
  <c r="AS175" s="1"/>
  <c r="AU175" s="1"/>
  <c r="O124" i="4" l="1"/>
  <c r="N124"/>
  <c r="L124"/>
  <c r="K124"/>
  <c r="I124"/>
  <c r="H124"/>
  <c r="F124"/>
  <c r="E124"/>
  <c r="J124" l="1"/>
  <c r="G124"/>
  <c r="BN23" i="2" l="1"/>
  <c r="HY23"/>
  <c r="HX23"/>
  <c r="HV23"/>
  <c r="HU23"/>
  <c r="HQ23"/>
  <c r="HO23"/>
  <c r="HN23"/>
  <c r="HL23"/>
  <c r="HK23"/>
  <c r="HG23"/>
  <c r="HE23"/>
  <c r="HD23"/>
  <c r="HB23"/>
  <c r="HA23"/>
  <c r="GW23"/>
  <c r="GU23"/>
  <c r="GT23"/>
  <c r="GR23"/>
  <c r="GQ23"/>
  <c r="GM23"/>
  <c r="GK23"/>
  <c r="GJ23"/>
  <c r="GH23"/>
  <c r="GG23"/>
  <c r="GC23"/>
  <c r="GA23"/>
  <c r="FZ23"/>
  <c r="FX23"/>
  <c r="FW23"/>
  <c r="FS23"/>
  <c r="FQ23"/>
  <c r="FP23"/>
  <c r="FN23"/>
  <c r="FM23"/>
  <c r="FK23"/>
  <c r="FJ23"/>
  <c r="FI23"/>
  <c r="FG23"/>
  <c r="FF23"/>
  <c r="FD23"/>
  <c r="FC23"/>
  <c r="EY23"/>
  <c r="F23"/>
  <c r="E23"/>
  <c r="EW23"/>
  <c r="EV23"/>
  <c r="ET23"/>
  <c r="ES23"/>
  <c r="EO23"/>
  <c r="EJ23"/>
  <c r="EI23"/>
  <c r="EG23"/>
  <c r="EF23"/>
  <c r="EB23"/>
  <c r="DZ23"/>
  <c r="DY23"/>
  <c r="DW23"/>
  <c r="DV23"/>
  <c r="DR23"/>
  <c r="DP23"/>
  <c r="DO23"/>
  <c r="DM23"/>
  <c r="DL23"/>
  <c r="DH23"/>
  <c r="CX23"/>
  <c r="CV23"/>
  <c r="CU23"/>
  <c r="CS23"/>
  <c r="CR23"/>
  <c r="CN23"/>
  <c r="CL23"/>
  <c r="CK23"/>
  <c r="CI23"/>
  <c r="CH23"/>
  <c r="CC23"/>
  <c r="CB23"/>
  <c r="BZ23"/>
  <c r="BY23"/>
  <c r="BT23"/>
  <c r="BS23"/>
  <c r="BQ23"/>
  <c r="BR23" s="1"/>
  <c r="BL23"/>
  <c r="BJ23"/>
  <c r="BI23"/>
  <c r="BG23"/>
  <c r="BF23"/>
  <c r="BB23"/>
  <c r="AP23"/>
  <c r="AO23"/>
  <c r="AM23"/>
  <c r="AL23"/>
  <c r="AH23"/>
  <c r="AF23"/>
  <c r="AE23"/>
  <c r="AC23"/>
  <c r="AB23"/>
  <c r="X23"/>
  <c r="V23"/>
  <c r="U23"/>
  <c r="S23"/>
  <c r="R23"/>
  <c r="P23"/>
  <c r="O23"/>
  <c r="M23"/>
  <c r="L23"/>
  <c r="J23"/>
  <c r="H23"/>
  <c r="FY23" l="1"/>
  <c r="GV23"/>
  <c r="HM23"/>
  <c r="AG23"/>
  <c r="BU23"/>
  <c r="EU23"/>
  <c r="G23"/>
  <c r="FL23"/>
  <c r="GI23"/>
  <c r="HF23"/>
  <c r="FR23"/>
  <c r="HW23"/>
  <c r="I23"/>
  <c r="AD23"/>
  <c r="FO23"/>
  <c r="GB23"/>
  <c r="GS23"/>
  <c r="HP23"/>
  <c r="N23"/>
  <c r="T23"/>
  <c r="AJ23"/>
  <c r="Q23"/>
  <c r="W23"/>
  <c r="CA23"/>
  <c r="GL23"/>
  <c r="HC23"/>
  <c r="HZ23"/>
  <c r="GN23"/>
  <c r="GX23"/>
  <c r="HR23"/>
  <c r="GY23"/>
  <c r="CP23"/>
  <c r="FU23"/>
  <c r="BC23"/>
  <c r="BV23"/>
  <c r="CO23"/>
  <c r="BD23"/>
  <c r="DT23"/>
  <c r="EQ23"/>
  <c r="GE23"/>
  <c r="HI23"/>
  <c r="CF23"/>
  <c r="CZ23"/>
  <c r="DJ23"/>
  <c r="ED23"/>
  <c r="FA23"/>
  <c r="GO23"/>
  <c r="GP23" s="1"/>
  <c r="HS23"/>
  <c r="BM23"/>
  <c r="BO23" s="1"/>
  <c r="CE23"/>
  <c r="CY23"/>
  <c r="DI23"/>
  <c r="EC23"/>
  <c r="EZ23"/>
  <c r="BW23"/>
  <c r="BX23" s="1"/>
  <c r="DS23"/>
  <c r="EP23"/>
  <c r="FT23"/>
  <c r="GD23"/>
  <c r="HH23"/>
  <c r="K23" l="1"/>
  <c r="AI23"/>
  <c r="ER23"/>
  <c r="O95" i="4" l="1"/>
  <c r="N95"/>
  <c r="L95"/>
  <c r="K95"/>
  <c r="I95"/>
  <c r="H95"/>
  <c r="F95"/>
  <c r="E95"/>
  <c r="G95" l="1"/>
  <c r="J95"/>
  <c r="O82" l="1"/>
  <c r="N82"/>
  <c r="L82"/>
  <c r="K82"/>
  <c r="I82"/>
  <c r="H82"/>
  <c r="F82"/>
  <c r="E82"/>
  <c r="J123" l="1"/>
  <c r="G123"/>
  <c r="J121"/>
  <c r="G121"/>
  <c r="J120"/>
  <c r="G120"/>
  <c r="J119"/>
  <c r="G119"/>
  <c r="M118"/>
  <c r="J118"/>
  <c r="G118"/>
  <c r="O117"/>
  <c r="N117"/>
  <c r="L117"/>
  <c r="K117"/>
  <c r="I117"/>
  <c r="H117"/>
  <c r="F117"/>
  <c r="E117"/>
  <c r="P116"/>
  <c r="J116"/>
  <c r="G116"/>
  <c r="M117" l="1"/>
  <c r="G117"/>
  <c r="J117"/>
  <c r="EO140" i="2" l="1"/>
  <c r="CS132" i="3"/>
  <c r="CR132"/>
  <c r="CP132"/>
  <c r="CO132"/>
  <c r="AE132"/>
  <c r="AD132"/>
  <c r="CM132"/>
  <c r="CL132"/>
  <c r="AB132"/>
  <c r="AA132"/>
  <c r="Y132"/>
  <c r="X132"/>
  <c r="T132"/>
  <c r="R132"/>
  <c r="Q132"/>
  <c r="CJ132"/>
  <c r="CI132"/>
  <c r="CG132"/>
  <c r="CF132"/>
  <c r="CD132"/>
  <c r="CC132"/>
  <c r="CA132"/>
  <c r="BZ132"/>
  <c r="BX132"/>
  <c r="BW132"/>
  <c r="BU132"/>
  <c r="BT132"/>
  <c r="BR132"/>
  <c r="BQ132"/>
  <c r="BO132"/>
  <c r="BN132"/>
  <c r="F132"/>
  <c r="E132"/>
  <c r="BL132"/>
  <c r="BK132"/>
  <c r="BI132"/>
  <c r="BH132"/>
  <c r="BF132"/>
  <c r="BE132"/>
  <c r="BC132"/>
  <c r="BB132"/>
  <c r="AZ132"/>
  <c r="AY132"/>
  <c r="AW132"/>
  <c r="AV132"/>
  <c r="AT132"/>
  <c r="AS132"/>
  <c r="AQ132"/>
  <c r="AP132"/>
  <c r="AN132"/>
  <c r="AM132"/>
  <c r="AK132"/>
  <c r="AJ132"/>
  <c r="AH132"/>
  <c r="O132"/>
  <c r="N132"/>
  <c r="L132"/>
  <c r="K132"/>
  <c r="I132"/>
  <c r="H132"/>
  <c r="J132" l="1"/>
  <c r="P132"/>
  <c r="M132"/>
  <c r="U132"/>
  <c r="AO132"/>
  <c r="AU132"/>
  <c r="BA132"/>
  <c r="BM132"/>
  <c r="BP132"/>
  <c r="CH132"/>
  <c r="S132"/>
  <c r="CN132"/>
  <c r="V132"/>
  <c r="AL132"/>
  <c r="AR132"/>
  <c r="AX132"/>
  <c r="BD132"/>
  <c r="BJ132"/>
  <c r="G132"/>
  <c r="BS132"/>
  <c r="BY132"/>
  <c r="CE132"/>
  <c r="AF132"/>
  <c r="EO113" i="2" l="1"/>
  <c r="CN9" l="1"/>
  <c r="CR9"/>
  <c r="CS9"/>
  <c r="CR36"/>
  <c r="CS36"/>
  <c r="CO36"/>
  <c r="CN58"/>
  <c r="CR58"/>
  <c r="CS58"/>
  <c r="CO58"/>
  <c r="CN79"/>
  <c r="CO79"/>
  <c r="CP79"/>
  <c r="CR79"/>
  <c r="CS79"/>
  <c r="CN113"/>
  <c r="CR113"/>
  <c r="CS113"/>
  <c r="CN140"/>
  <c r="CR140"/>
  <c r="CS140"/>
  <c r="CO140"/>
  <c r="CP140"/>
  <c r="CN171"/>
  <c r="CR171"/>
  <c r="CS171"/>
  <c r="CO171"/>
  <c r="CP171"/>
  <c r="CT58" l="1"/>
  <c r="CO9"/>
  <c r="CR10"/>
  <c r="CR8" s="1"/>
  <c r="CR175" s="1"/>
  <c r="CN10"/>
  <c r="CN8" s="1"/>
  <c r="CN175" s="1"/>
  <c r="CS10"/>
  <c r="CS8" s="1"/>
  <c r="CS175" s="1"/>
  <c r="CO113"/>
  <c r="CP113"/>
  <c r="CP58"/>
  <c r="CP36"/>
  <c r="CP9"/>
  <c r="CN36"/>
  <c r="CO10" l="1"/>
  <c r="CO8" s="1"/>
  <c r="CO175" s="1"/>
  <c r="CP10"/>
  <c r="CP8" s="1"/>
  <c r="CQ10" l="1"/>
  <c r="CQ8"/>
  <c r="CP175"/>
  <c r="CQ175" s="1"/>
  <c r="O115" i="4" l="1"/>
  <c r="N115"/>
  <c r="L115"/>
  <c r="K115"/>
  <c r="H115"/>
  <c r="F115"/>
  <c r="E115"/>
  <c r="M115" l="1"/>
  <c r="D120"/>
  <c r="P115"/>
  <c r="G115"/>
  <c r="I115"/>
  <c r="J115" s="1"/>
  <c r="D119"/>
  <c r="D121"/>
  <c r="D123"/>
  <c r="B117"/>
  <c r="B50" i="1" s="1"/>
  <c r="B48" s="1"/>
  <c r="D118" i="4"/>
  <c r="D116"/>
  <c r="C117"/>
  <c r="C50" i="1" s="1"/>
  <c r="D50" l="1"/>
  <c r="D117" i="4"/>
  <c r="C95" l="1"/>
  <c r="C44" i="1" s="1"/>
  <c r="D96" i="4"/>
  <c r="D98"/>
  <c r="D100"/>
  <c r="D102"/>
  <c r="D103"/>
  <c r="D97"/>
  <c r="D99"/>
  <c r="B95"/>
  <c r="B44" i="1" s="1"/>
  <c r="B42" s="1"/>
  <c r="D44" l="1"/>
  <c r="C42"/>
  <c r="D42" s="1"/>
  <c r="D95" i="4"/>
  <c r="CS22" i="3" l="1"/>
  <c r="CR22"/>
  <c r="CP22"/>
  <c r="CO22"/>
  <c r="AE22"/>
  <c r="AD22"/>
  <c r="CM22"/>
  <c r="CL22"/>
  <c r="AB22"/>
  <c r="AA22"/>
  <c r="Y22"/>
  <c r="X22"/>
  <c r="V22"/>
  <c r="U22"/>
  <c r="T22"/>
  <c r="R22"/>
  <c r="Q22"/>
  <c r="CJ22"/>
  <c r="CI22"/>
  <c r="CG22"/>
  <c r="CF22"/>
  <c r="CD22"/>
  <c r="CC22"/>
  <c r="CA22"/>
  <c r="BZ22"/>
  <c r="BX22"/>
  <c r="BU22"/>
  <c r="BT22"/>
  <c r="BR22"/>
  <c r="BQ22"/>
  <c r="BO22"/>
  <c r="BN22"/>
  <c r="F22"/>
  <c r="E22"/>
  <c r="BL22"/>
  <c r="BK22"/>
  <c r="BI22"/>
  <c r="BF22"/>
  <c r="BE22"/>
  <c r="BC22"/>
  <c r="BB22"/>
  <c r="AZ22"/>
  <c r="AY22"/>
  <c r="AW22"/>
  <c r="AT22"/>
  <c r="AS22"/>
  <c r="AQ22"/>
  <c r="AP22"/>
  <c r="AN22"/>
  <c r="AM22"/>
  <c r="AK22"/>
  <c r="AH22"/>
  <c r="O22"/>
  <c r="L22"/>
  <c r="K22"/>
  <c r="I22"/>
  <c r="H22"/>
  <c r="Z22" l="1"/>
  <c r="CN22"/>
  <c r="CQ22"/>
  <c r="W22"/>
  <c r="AC22"/>
  <c r="J22"/>
  <c r="AR22"/>
  <c r="BD22"/>
  <c r="G22"/>
  <c r="BS22"/>
  <c r="CE22"/>
  <c r="N22"/>
  <c r="P22" s="1"/>
  <c r="M22"/>
  <c r="AO22"/>
  <c r="AU22"/>
  <c r="BA22"/>
  <c r="BM22"/>
  <c r="BP22"/>
  <c r="S22"/>
  <c r="AF22"/>
  <c r="CT22"/>
  <c r="E11" i="1" l="1"/>
  <c r="B9" i="2"/>
  <c r="D125" i="4" l="1"/>
  <c r="H9" l="1"/>
  <c r="I9"/>
  <c r="H31"/>
  <c r="I31"/>
  <c r="H45"/>
  <c r="I45"/>
  <c r="H80"/>
  <c r="I80"/>
  <c r="H93"/>
  <c r="I93"/>
  <c r="H104"/>
  <c r="I104"/>
  <c r="H127"/>
  <c r="I127"/>
  <c r="DM140" i="2"/>
  <c r="DL140"/>
  <c r="J31" i="4" l="1"/>
  <c r="J104"/>
  <c r="J127"/>
  <c r="J93"/>
  <c r="J9"/>
  <c r="H10"/>
  <c r="H8" s="1"/>
  <c r="H131" s="1"/>
  <c r="I10"/>
  <c r="J10" l="1"/>
  <c r="I8"/>
  <c r="I131" s="1"/>
  <c r="J131" s="1"/>
  <c r="HY9" i="2"/>
  <c r="HX9"/>
  <c r="HV9"/>
  <c r="HU9"/>
  <c r="HO9"/>
  <c r="HN9"/>
  <c r="HL9"/>
  <c r="HK9"/>
  <c r="HE9"/>
  <c r="HD9"/>
  <c r="HB9"/>
  <c r="HA9"/>
  <c r="GT9"/>
  <c r="GR9"/>
  <c r="GQ9"/>
  <c r="GK9"/>
  <c r="GJ9"/>
  <c r="GH9"/>
  <c r="GG9"/>
  <c r="FQ9"/>
  <c r="FP9"/>
  <c r="FN9"/>
  <c r="FM9"/>
  <c r="EJ9"/>
  <c r="EI9"/>
  <c r="EG9"/>
  <c r="EF9"/>
  <c r="DZ9"/>
  <c r="DY9"/>
  <c r="DW9"/>
  <c r="DV9"/>
  <c r="DP9"/>
  <c r="DO9"/>
  <c r="DM9"/>
  <c r="DL9"/>
  <c r="DF9"/>
  <c r="DE9"/>
  <c r="DC9"/>
  <c r="DB9"/>
  <c r="CV9"/>
  <c r="CU9"/>
  <c r="CW9" l="1"/>
  <c r="DQ9"/>
  <c r="EA9"/>
  <c r="FR9"/>
  <c r="DX9"/>
  <c r="HW9"/>
  <c r="DN9"/>
  <c r="GI9"/>
  <c r="GS9"/>
  <c r="GL9"/>
  <c r="HZ9"/>
  <c r="CT9"/>
  <c r="HP9"/>
  <c r="DG9"/>
  <c r="EK9"/>
  <c r="HF9"/>
  <c r="FO9"/>
  <c r="HM9"/>
  <c r="DD9"/>
  <c r="EH9"/>
  <c r="HC9"/>
  <c r="J8" i="4"/>
  <c r="GU9" i="2" l="1"/>
  <c r="GV9" l="1"/>
  <c r="GA9"/>
  <c r="FX9"/>
  <c r="FW9"/>
  <c r="FY9" l="1"/>
  <c r="FZ9"/>
  <c r="GB9" l="1"/>
  <c r="CY171" l="1"/>
  <c r="CH9" l="1"/>
  <c r="HS171" l="1"/>
  <c r="HR171"/>
  <c r="HY171"/>
  <c r="HX171"/>
  <c r="HV171"/>
  <c r="HU171"/>
  <c r="HX140"/>
  <c r="HU140"/>
  <c r="HY140"/>
  <c r="HV140"/>
  <c r="HY113"/>
  <c r="HU113"/>
  <c r="HX113"/>
  <c r="HV113"/>
  <c r="HY79"/>
  <c r="HX79"/>
  <c r="HV79"/>
  <c r="HU79"/>
  <c r="HY58"/>
  <c r="HX58"/>
  <c r="HV58"/>
  <c r="HU58"/>
  <c r="HZ58"/>
  <c r="HW58"/>
  <c r="HY36"/>
  <c r="HX36"/>
  <c r="HV36"/>
  <c r="HU36"/>
  <c r="CZ171"/>
  <c r="HI9"/>
  <c r="HO171"/>
  <c r="HN171"/>
  <c r="HL171"/>
  <c r="HK171"/>
  <c r="HO140"/>
  <c r="HN140"/>
  <c r="HL140"/>
  <c r="HK140"/>
  <c r="HO113"/>
  <c r="HN113"/>
  <c r="HL113"/>
  <c r="HK113"/>
  <c r="HO79"/>
  <c r="HN79"/>
  <c r="HL79"/>
  <c r="HK79"/>
  <c r="HO58"/>
  <c r="HN58"/>
  <c r="HL58"/>
  <c r="HK58"/>
  <c r="HP58"/>
  <c r="HM58"/>
  <c r="HO36"/>
  <c r="HN36"/>
  <c r="HL36"/>
  <c r="HK36"/>
  <c r="HE140"/>
  <c r="HD140"/>
  <c r="HB140"/>
  <c r="HA140"/>
  <c r="HD113"/>
  <c r="HB113"/>
  <c r="HA113"/>
  <c r="HE113"/>
  <c r="HE79"/>
  <c r="HD79"/>
  <c r="HB79"/>
  <c r="HA79"/>
  <c r="HE58"/>
  <c r="HD58"/>
  <c r="HB58"/>
  <c r="HA58"/>
  <c r="HF58"/>
  <c r="HC58"/>
  <c r="HE36"/>
  <c r="HD36"/>
  <c r="HB36"/>
  <c r="HA36"/>
  <c r="GU140"/>
  <c r="GT140"/>
  <c r="GR140"/>
  <c r="GQ140"/>
  <c r="GU113"/>
  <c r="GV113" s="1"/>
  <c r="GT113"/>
  <c r="GR113"/>
  <c r="GQ113"/>
  <c r="GU79"/>
  <c r="GT79"/>
  <c r="GR79"/>
  <c r="GQ79"/>
  <c r="GU58"/>
  <c r="GT58"/>
  <c r="GR58"/>
  <c r="GQ58"/>
  <c r="GV58"/>
  <c r="GS58"/>
  <c r="GU36"/>
  <c r="GT36"/>
  <c r="GR36"/>
  <c r="GQ36"/>
  <c r="GD36"/>
  <c r="GK171"/>
  <c r="GJ171"/>
  <c r="GH171"/>
  <c r="GG171"/>
  <c r="GH140"/>
  <c r="GG140"/>
  <c r="GK140"/>
  <c r="GJ140"/>
  <c r="GK113"/>
  <c r="GJ113"/>
  <c r="GH113"/>
  <c r="GG113"/>
  <c r="GK79"/>
  <c r="GJ79"/>
  <c r="GH79"/>
  <c r="GG79"/>
  <c r="GK58"/>
  <c r="GJ58"/>
  <c r="GG58"/>
  <c r="GL58"/>
  <c r="GI58"/>
  <c r="GH58"/>
  <c r="GK36"/>
  <c r="GJ36"/>
  <c r="GH36"/>
  <c r="GG36"/>
  <c r="FT171"/>
  <c r="GA171"/>
  <c r="FZ171"/>
  <c r="FX171"/>
  <c r="FW171"/>
  <c r="GA140"/>
  <c r="FZ140"/>
  <c r="FX140"/>
  <c r="FW140"/>
  <c r="GA113"/>
  <c r="FZ113"/>
  <c r="FX113"/>
  <c r="FW113"/>
  <c r="GA79"/>
  <c r="FZ79"/>
  <c r="FX79"/>
  <c r="FW79"/>
  <c r="GA58"/>
  <c r="FZ58"/>
  <c r="FX58"/>
  <c r="FW58"/>
  <c r="GB58"/>
  <c r="FY58"/>
  <c r="GA36"/>
  <c r="FZ36"/>
  <c r="FX36"/>
  <c r="FW36"/>
  <c r="EO171"/>
  <c r="EO79"/>
  <c r="EO58"/>
  <c r="EO36"/>
  <c r="EO9"/>
  <c r="EW171"/>
  <c r="EV171"/>
  <c r="ET171"/>
  <c r="ES171"/>
  <c r="EW140"/>
  <c r="EV140"/>
  <c r="ET140"/>
  <c r="ES140"/>
  <c r="EW113"/>
  <c r="EV113"/>
  <c r="ET113"/>
  <c r="ES113"/>
  <c r="EW79"/>
  <c r="EV79"/>
  <c r="ET79"/>
  <c r="EV58"/>
  <c r="ET58"/>
  <c r="EW58"/>
  <c r="EV36"/>
  <c r="ET36"/>
  <c r="EW36"/>
  <c r="EW9"/>
  <c r="EV9"/>
  <c r="ET9"/>
  <c r="ES9"/>
  <c r="E127" i="4"/>
  <c r="O104"/>
  <c r="L104"/>
  <c r="K104"/>
  <c r="E104"/>
  <c r="O93"/>
  <c r="N93"/>
  <c r="K93"/>
  <c r="F93"/>
  <c r="E93"/>
  <c r="O45"/>
  <c r="N45"/>
  <c r="K45"/>
  <c r="E45"/>
  <c r="B124"/>
  <c r="N104"/>
  <c r="F104"/>
  <c r="L93"/>
  <c r="L45"/>
  <c r="F45"/>
  <c r="HM140" i="2" l="1"/>
  <c r="HP113"/>
  <c r="GS140"/>
  <c r="HM171"/>
  <c r="GS113"/>
  <c r="GV140"/>
  <c r="HM113"/>
  <c r="HP140"/>
  <c r="HP171"/>
  <c r="G93" i="4"/>
  <c r="G104"/>
  <c r="HL10" i="2"/>
  <c r="HL8" s="1"/>
  <c r="HL175" s="1"/>
  <c r="GK10"/>
  <c r="GK8" s="1"/>
  <c r="GK175" s="1"/>
  <c r="GR10"/>
  <c r="GR8" s="1"/>
  <c r="GR175" s="1"/>
  <c r="HX10"/>
  <c r="HX8" s="1"/>
  <c r="HX175" s="1"/>
  <c r="HV10"/>
  <c r="HV8" s="1"/>
  <c r="HV175" s="1"/>
  <c r="HZ171"/>
  <c r="GA10"/>
  <c r="GA8" s="1"/>
  <c r="HA10"/>
  <c r="HA8" s="1"/>
  <c r="GU10"/>
  <c r="GU8" s="1"/>
  <c r="HO10"/>
  <c r="HO8" s="1"/>
  <c r="HU10"/>
  <c r="HU8" s="1"/>
  <c r="FZ10"/>
  <c r="FZ8" s="1"/>
  <c r="FZ175" s="1"/>
  <c r="GJ10"/>
  <c r="GJ8" s="1"/>
  <c r="GJ175" s="1"/>
  <c r="HE10"/>
  <c r="HE8" s="1"/>
  <c r="GT10"/>
  <c r="GT8" s="1"/>
  <c r="GT175" s="1"/>
  <c r="GS171"/>
  <c r="HN10"/>
  <c r="HN8" s="1"/>
  <c r="HN175" s="1"/>
  <c r="HY10"/>
  <c r="HY8" s="1"/>
  <c r="HW171"/>
  <c r="HT171"/>
  <c r="FX10"/>
  <c r="FX8" s="1"/>
  <c r="FX175" s="1"/>
  <c r="GH10"/>
  <c r="GH8" s="1"/>
  <c r="GH175" s="1"/>
  <c r="HD10"/>
  <c r="HD8" s="1"/>
  <c r="HD175" s="1"/>
  <c r="FW10"/>
  <c r="FW8" s="1"/>
  <c r="GG10"/>
  <c r="GG8" s="1"/>
  <c r="HB10"/>
  <c r="HB8" s="1"/>
  <c r="HB175" s="1"/>
  <c r="GQ10"/>
  <c r="GQ8" s="1"/>
  <c r="GV171"/>
  <c r="HK10"/>
  <c r="HK8" s="1"/>
  <c r="FT113"/>
  <c r="CZ9"/>
  <c r="CZ140"/>
  <c r="HH79"/>
  <c r="HH140"/>
  <c r="HS9"/>
  <c r="HP36"/>
  <c r="HR79"/>
  <c r="HR140"/>
  <c r="GX36"/>
  <c r="GX58"/>
  <c r="GX171"/>
  <c r="CZ79"/>
  <c r="HS79"/>
  <c r="HS140"/>
  <c r="HH171"/>
  <c r="GY140"/>
  <c r="HH36"/>
  <c r="HR36"/>
  <c r="GD171"/>
  <c r="GY9"/>
  <c r="GX79"/>
  <c r="HS58"/>
  <c r="HP79"/>
  <c r="HI140"/>
  <c r="HW36"/>
  <c r="HS113"/>
  <c r="HM36"/>
  <c r="GD79"/>
  <c r="GD140"/>
  <c r="CY36"/>
  <c r="CY79"/>
  <c r="HI58"/>
  <c r="FT58"/>
  <c r="HC79"/>
  <c r="GY58"/>
  <c r="GY113"/>
  <c r="HI36"/>
  <c r="HI79"/>
  <c r="HI113"/>
  <c r="CZ58"/>
  <c r="HM79"/>
  <c r="HW79"/>
  <c r="HC36"/>
  <c r="HR58"/>
  <c r="HR113"/>
  <c r="HR9"/>
  <c r="CZ113"/>
  <c r="GN36"/>
  <c r="GN58"/>
  <c r="GN79"/>
  <c r="GN113"/>
  <c r="HF36"/>
  <c r="GY36"/>
  <c r="GY79"/>
  <c r="GX140"/>
  <c r="HI171"/>
  <c r="CY113"/>
  <c r="HZ36"/>
  <c r="GY171"/>
  <c r="HH58"/>
  <c r="HH113"/>
  <c r="CZ36"/>
  <c r="CY58"/>
  <c r="CY140"/>
  <c r="HF79"/>
  <c r="HZ79"/>
  <c r="CY9"/>
  <c r="HH9"/>
  <c r="GX113"/>
  <c r="GX9"/>
  <c r="EW10"/>
  <c r="EW8" s="1"/>
  <c r="GB36"/>
  <c r="FY79"/>
  <c r="GI36"/>
  <c r="GI79"/>
  <c r="GB79"/>
  <c r="GL79"/>
  <c r="GS36"/>
  <c r="FY36"/>
  <c r="GS79"/>
  <c r="EU171"/>
  <c r="FT36"/>
  <c r="FT140"/>
  <c r="GD58"/>
  <c r="GD113"/>
  <c r="GN140"/>
  <c r="GN171"/>
  <c r="EU113"/>
  <c r="GV79"/>
  <c r="GL36"/>
  <c r="GV36"/>
  <c r="GN9"/>
  <c r="GD9"/>
  <c r="FT9"/>
  <c r="EP9"/>
  <c r="EU140"/>
  <c r="ES79"/>
  <c r="EU79" s="1"/>
  <c r="ES58"/>
  <c r="EU58" s="1"/>
  <c r="ES36"/>
  <c r="EU36" s="1"/>
  <c r="ET10"/>
  <c r="ET8" s="1"/>
  <c r="EO10"/>
  <c r="EO8" s="1"/>
  <c r="ES10"/>
  <c r="ES8" s="1"/>
  <c r="ES175" s="1"/>
  <c r="EV10"/>
  <c r="B115" i="4"/>
  <c r="B104"/>
  <c r="B93"/>
  <c r="B9"/>
  <c r="EO175" i="2" l="1"/>
  <c r="HW8"/>
  <c r="HZ8"/>
  <c r="HM8"/>
  <c r="GL175"/>
  <c r="FY8"/>
  <c r="GS8"/>
  <c r="GI8"/>
  <c r="GL8"/>
  <c r="HY175"/>
  <c r="HZ175" s="1"/>
  <c r="HF8"/>
  <c r="HE175"/>
  <c r="HF175" s="1"/>
  <c r="HC8"/>
  <c r="GV8"/>
  <c r="GU175"/>
  <c r="GV175" s="1"/>
  <c r="HP8"/>
  <c r="HO175"/>
  <c r="HP175" s="1"/>
  <c r="GB8"/>
  <c r="GA175"/>
  <c r="GB175" s="1"/>
  <c r="HA175"/>
  <c r="HC175" s="1"/>
  <c r="HK175"/>
  <c r="HM175" s="1"/>
  <c r="FW175"/>
  <c r="FY175" s="1"/>
  <c r="GG175"/>
  <c r="GI175" s="1"/>
  <c r="GQ175"/>
  <c r="GS175" s="1"/>
  <c r="HU175"/>
  <c r="HW175" s="1"/>
  <c r="HR10"/>
  <c r="HR8" s="1"/>
  <c r="HR175" s="1"/>
  <c r="CZ10"/>
  <c r="CZ8" s="1"/>
  <c r="CZ175" s="1"/>
  <c r="HS10"/>
  <c r="HS8" s="1"/>
  <c r="HS175" s="1"/>
  <c r="HS36"/>
  <c r="HI10"/>
  <c r="HI8" s="1"/>
  <c r="HI175" s="1"/>
  <c r="GY10"/>
  <c r="GY8" s="1"/>
  <c r="GY175" s="1"/>
  <c r="CY10"/>
  <c r="CY8" s="1"/>
  <c r="CY175" s="1"/>
  <c r="HH10"/>
  <c r="HH8" s="1"/>
  <c r="HH175" s="1"/>
  <c r="GX10"/>
  <c r="GX8" s="1"/>
  <c r="GX175" s="1"/>
  <c r="EX10"/>
  <c r="FT10"/>
  <c r="FT8" s="1"/>
  <c r="FT175" s="1"/>
  <c r="GN10"/>
  <c r="GN8" s="1"/>
  <c r="GN175" s="1"/>
  <c r="GD10"/>
  <c r="GD8" s="1"/>
  <c r="GD175" s="1"/>
  <c r="EV8"/>
  <c r="EV175" s="1"/>
  <c r="ET175"/>
  <c r="EU175" s="1"/>
  <c r="EU8"/>
  <c r="EU10"/>
  <c r="EW175"/>
  <c r="CS162" i="3"/>
  <c r="CR162"/>
  <c r="CS107"/>
  <c r="CR107"/>
  <c r="CS75"/>
  <c r="CR75"/>
  <c r="CS56"/>
  <c r="CR56"/>
  <c r="CS35"/>
  <c r="CR35"/>
  <c r="CS8"/>
  <c r="CR8"/>
  <c r="DF10" i="2"/>
  <c r="DF8" s="1"/>
  <c r="DE10"/>
  <c r="DE8" s="1"/>
  <c r="DE175" s="1"/>
  <c r="DC10"/>
  <c r="DC8" s="1"/>
  <c r="DC175" s="1"/>
  <c r="DB10"/>
  <c r="DB8" s="1"/>
  <c r="DD8" l="1"/>
  <c r="DB175"/>
  <c r="DD175" s="1"/>
  <c r="HT175"/>
  <c r="DG8"/>
  <c r="DF175"/>
  <c r="DG175" s="1"/>
  <c r="CR9" i="3"/>
  <c r="CR7" s="1"/>
  <c r="CR166" s="1"/>
  <c r="CS9"/>
  <c r="CS7" s="1"/>
  <c r="CS166" s="1"/>
  <c r="CT56"/>
  <c r="EX175" i="2"/>
  <c r="EX8"/>
  <c r="CT35" i="3"/>
  <c r="CT75"/>
  <c r="CT8"/>
  <c r="CT162"/>
  <c r="CX113" i="2"/>
  <c r="CK113"/>
  <c r="BB113"/>
  <c r="AH113"/>
  <c r="X113"/>
  <c r="H113"/>
  <c r="CX79"/>
  <c r="CV79"/>
  <c r="CU79"/>
  <c r="CL79"/>
  <c r="CK79"/>
  <c r="CI79"/>
  <c r="CH79"/>
  <c r="CC79"/>
  <c r="CB79"/>
  <c r="BZ79"/>
  <c r="BY79"/>
  <c r="BS79"/>
  <c r="BP79"/>
  <c r="BL79"/>
  <c r="BJ79"/>
  <c r="BI79"/>
  <c r="BG79"/>
  <c r="BF79"/>
  <c r="BB79"/>
  <c r="AP79"/>
  <c r="AO79"/>
  <c r="AM79"/>
  <c r="AL79"/>
  <c r="AH79"/>
  <c r="AF79"/>
  <c r="AC79"/>
  <c r="X79"/>
  <c r="V79"/>
  <c r="U79"/>
  <c r="S79"/>
  <c r="R79"/>
  <c r="P79"/>
  <c r="O79"/>
  <c r="M79"/>
  <c r="L79"/>
  <c r="J79"/>
  <c r="I79"/>
  <c r="H79"/>
  <c r="BZ113"/>
  <c r="BY113"/>
  <c r="H9"/>
  <c r="CX171"/>
  <c r="CX140"/>
  <c r="CX58"/>
  <c r="CX36"/>
  <c r="CX9"/>
  <c r="BH79" l="1"/>
  <c r="BK79"/>
  <c r="K79"/>
  <c r="CT7" i="3"/>
  <c r="CT166"/>
  <c r="Q79" i="2"/>
  <c r="CA113"/>
  <c r="N79"/>
  <c r="CA79"/>
  <c r="W79"/>
  <c r="T79"/>
  <c r="CX10"/>
  <c r="CX8" s="1"/>
  <c r="CX175" s="1"/>
  <c r="B23" l="1"/>
  <c r="U9"/>
  <c r="CV36" l="1"/>
  <c r="CU36"/>
  <c r="CL36"/>
  <c r="CK36"/>
  <c r="CI36"/>
  <c r="CH36"/>
  <c r="CC36"/>
  <c r="CB36"/>
  <c r="BZ36"/>
  <c r="BY36"/>
  <c r="BS36"/>
  <c r="BP36"/>
  <c r="BL36"/>
  <c r="BJ36"/>
  <c r="BK36" s="1"/>
  <c r="BI36"/>
  <c r="BG36"/>
  <c r="BF36"/>
  <c r="BB36"/>
  <c r="AP36"/>
  <c r="AO36"/>
  <c r="AM36"/>
  <c r="AL36"/>
  <c r="AH36"/>
  <c r="AF36"/>
  <c r="AE36"/>
  <c r="AC36"/>
  <c r="AB36"/>
  <c r="X36"/>
  <c r="V36"/>
  <c r="U36"/>
  <c r="S36"/>
  <c r="R36"/>
  <c r="P36"/>
  <c r="O36"/>
  <c r="M36"/>
  <c r="L36"/>
  <c r="H36"/>
  <c r="CJ36" l="1"/>
  <c r="CM36"/>
  <c r="BH36"/>
  <c r="AD36"/>
  <c r="T36"/>
  <c r="AG36"/>
  <c r="Q36"/>
  <c r="W36"/>
  <c r="CA36"/>
  <c r="N36"/>
  <c r="CF36"/>
  <c r="AI36"/>
  <c r="BM36"/>
  <c r="BW36"/>
  <c r="BD36"/>
  <c r="AJ36"/>
  <c r="Y36"/>
  <c r="Y35" s="1"/>
  <c r="BC36"/>
  <c r="CE36"/>
  <c r="J36"/>
  <c r="BV36"/>
  <c r="Z36"/>
  <c r="Z35" s="1"/>
  <c r="Y34" l="1"/>
  <c r="Y33"/>
  <c r="C35"/>
  <c r="Z33"/>
  <c r="Z34"/>
  <c r="C34" s="1"/>
  <c r="I36"/>
  <c r="BX36"/>
  <c r="AA36"/>
  <c r="BT36"/>
  <c r="BU36" s="1"/>
  <c r="C33" l="1"/>
  <c r="Z32"/>
  <c r="Y32"/>
  <c r="K36"/>
  <c r="B36"/>
  <c r="BQ36"/>
  <c r="BR36" s="1"/>
  <c r="BN36"/>
  <c r="BO36" s="1"/>
  <c r="C32" l="1"/>
  <c r="Z31"/>
  <c r="C31" s="1"/>
  <c r="Z30"/>
  <c r="C30" s="1"/>
  <c r="Z29"/>
  <c r="Y30"/>
  <c r="Y31"/>
  <c r="Y29"/>
  <c r="C36"/>
  <c r="Y28" l="1"/>
  <c r="Z28"/>
  <c r="C29"/>
  <c r="EB79"/>
  <c r="EF79"/>
  <c r="EG79"/>
  <c r="EI79"/>
  <c r="EJ79"/>
  <c r="E79"/>
  <c r="F79"/>
  <c r="FI79"/>
  <c r="FM79"/>
  <c r="FN79"/>
  <c r="FP79"/>
  <c r="FQ79"/>
  <c r="GC79"/>
  <c r="GE79"/>
  <c r="GM79"/>
  <c r="GO79"/>
  <c r="HG79"/>
  <c r="AB79"/>
  <c r="AD79" s="1"/>
  <c r="AE79"/>
  <c r="AG79" s="1"/>
  <c r="AI79"/>
  <c r="AJ79"/>
  <c r="BC79"/>
  <c r="BD79"/>
  <c r="CE79"/>
  <c r="CF79"/>
  <c r="EC79"/>
  <c r="FJ79"/>
  <c r="FK79"/>
  <c r="EP79"/>
  <c r="DO79"/>
  <c r="DM79"/>
  <c r="DL79"/>
  <c r="DH79"/>
  <c r="Y27" l="1"/>
  <c r="Z27"/>
  <c r="C28"/>
  <c r="BT79"/>
  <c r="BU79" s="1"/>
  <c r="Z79"/>
  <c r="DJ79"/>
  <c r="DI79"/>
  <c r="BV79"/>
  <c r="BW79"/>
  <c r="FR79"/>
  <c r="G79"/>
  <c r="HJ79"/>
  <c r="FO79"/>
  <c r="EH79"/>
  <c r="GP79"/>
  <c r="EK79"/>
  <c r="DP79"/>
  <c r="DQ79" s="1"/>
  <c r="DN79"/>
  <c r="FL79"/>
  <c r="EQ79"/>
  <c r="ER79" s="1"/>
  <c r="GF79"/>
  <c r="ED79"/>
  <c r="EE79" s="1"/>
  <c r="Y26" l="1"/>
  <c r="C27"/>
  <c r="D27" s="1"/>
  <c r="Z26"/>
  <c r="BM79"/>
  <c r="Y79"/>
  <c r="BX79"/>
  <c r="BQ79"/>
  <c r="BR79" s="1"/>
  <c r="DK79"/>
  <c r="Y25" l="1"/>
  <c r="Z25"/>
  <c r="Z23" s="1"/>
  <c r="C26"/>
  <c r="AA79"/>
  <c r="B79"/>
  <c r="BN79"/>
  <c r="BO79" s="1"/>
  <c r="D26" l="1"/>
  <c r="C25"/>
  <c r="C79"/>
  <c r="D25" l="1"/>
  <c r="C17" i="1"/>
  <c r="Y23" i="2"/>
  <c r="D79"/>
  <c r="D17" i="1" l="1"/>
  <c r="AA23" i="2"/>
  <c r="CV113" l="1"/>
  <c r="CU113"/>
  <c r="CL113"/>
  <c r="CM113" s="1"/>
  <c r="CI113"/>
  <c r="CH113"/>
  <c r="CC113"/>
  <c r="CB113"/>
  <c r="BT113"/>
  <c r="BS113"/>
  <c r="BQ113"/>
  <c r="BP113"/>
  <c r="BL113"/>
  <c r="BJ113"/>
  <c r="BI113"/>
  <c r="BG113"/>
  <c r="BF113"/>
  <c r="AP113"/>
  <c r="AO113"/>
  <c r="AM113"/>
  <c r="AL113"/>
  <c r="AF113"/>
  <c r="AE113"/>
  <c r="AC113"/>
  <c r="AB113"/>
  <c r="V113"/>
  <c r="U113"/>
  <c r="S113"/>
  <c r="P113"/>
  <c r="O113"/>
  <c r="M113"/>
  <c r="L113"/>
  <c r="CJ113" l="1"/>
  <c r="I113"/>
  <c r="R113"/>
  <c r="T113" s="1"/>
  <c r="BU113"/>
  <c r="B82" i="4"/>
  <c r="B38" i="1" s="1"/>
  <c r="C82" i="4"/>
  <c r="C38" i="1" s="1"/>
  <c r="J113" i="2"/>
  <c r="Q113"/>
  <c r="W113"/>
  <c r="AG113"/>
  <c r="BR113"/>
  <c r="N113"/>
  <c r="AD113"/>
  <c r="BD113"/>
  <c r="BW113"/>
  <c r="CF113"/>
  <c r="AJ113"/>
  <c r="CE113"/>
  <c r="Y113"/>
  <c r="BC113"/>
  <c r="AI113"/>
  <c r="Z113"/>
  <c r="BM113"/>
  <c r="BN113"/>
  <c r="D38" i="1" l="1"/>
  <c r="C11"/>
  <c r="C9" s="1"/>
  <c r="C58" s="1"/>
  <c r="K113" i="2"/>
  <c r="AA113"/>
  <c r="B80" i="4"/>
  <c r="BV113" i="2"/>
  <c r="BX113" s="1"/>
  <c r="BO113"/>
  <c r="CV140"/>
  <c r="CU140"/>
  <c r="CK140"/>
  <c r="CH140"/>
  <c r="CC140"/>
  <c r="CB140"/>
  <c r="BZ140"/>
  <c r="BY140"/>
  <c r="BT140"/>
  <c r="BS140"/>
  <c r="BQ140"/>
  <c r="BP140"/>
  <c r="BL140"/>
  <c r="BI140"/>
  <c r="BF140"/>
  <c r="BB140"/>
  <c r="AP140"/>
  <c r="AO140"/>
  <c r="AM140"/>
  <c r="AL140"/>
  <c r="AH140"/>
  <c r="AE140"/>
  <c r="AC140"/>
  <c r="AB140"/>
  <c r="X140"/>
  <c r="V140"/>
  <c r="U140"/>
  <c r="S140"/>
  <c r="R140"/>
  <c r="P140"/>
  <c r="O140"/>
  <c r="M140"/>
  <c r="L140"/>
  <c r="H140"/>
  <c r="C113" l="1"/>
  <c r="B10"/>
  <c r="AF140"/>
  <c r="AG140" s="1"/>
  <c r="BJ140"/>
  <c r="BK140" s="1"/>
  <c r="CL140"/>
  <c r="CM140" s="1"/>
  <c r="BG140"/>
  <c r="BH140" s="1"/>
  <c r="CI140"/>
  <c r="CJ140" s="1"/>
  <c r="T140"/>
  <c r="AD140"/>
  <c r="BR140"/>
  <c r="B113"/>
  <c r="Q140"/>
  <c r="W140"/>
  <c r="N140"/>
  <c r="BU140"/>
  <c r="CA140"/>
  <c r="Z140"/>
  <c r="BM140"/>
  <c r="AJ140"/>
  <c r="CE140"/>
  <c r="Y140"/>
  <c r="BC140"/>
  <c r="AI140"/>
  <c r="BV140"/>
  <c r="BN140"/>
  <c r="BW140"/>
  <c r="J140"/>
  <c r="B8" l="1"/>
  <c r="CF140"/>
  <c r="CG140" s="1"/>
  <c r="BD140"/>
  <c r="BE140" s="1"/>
  <c r="I140"/>
  <c r="D113"/>
  <c r="BO140"/>
  <c r="BX140"/>
  <c r="AA140"/>
  <c r="K140" l="1"/>
  <c r="C140"/>
  <c r="B140"/>
  <c r="D140" l="1"/>
  <c r="B175" l="1"/>
  <c r="C171"/>
  <c r="BM58" l="1"/>
  <c r="DM10"/>
  <c r="DM8" s="1"/>
  <c r="DM175" s="1"/>
  <c r="CL58"/>
  <c r="CK58"/>
  <c r="CI58"/>
  <c r="CH58"/>
  <c r="CC58"/>
  <c r="CB58"/>
  <c r="BZ58"/>
  <c r="BY58"/>
  <c r="BS58"/>
  <c r="BP58"/>
  <c r="BL58"/>
  <c r="BJ58"/>
  <c r="BI58"/>
  <c r="BG58"/>
  <c r="BF58"/>
  <c r="BB58"/>
  <c r="AP58"/>
  <c r="AO58"/>
  <c r="AM58"/>
  <c r="AL58"/>
  <c r="AH58"/>
  <c r="AF58"/>
  <c r="AE58"/>
  <c r="AC58"/>
  <c r="AB58"/>
  <c r="X58"/>
  <c r="V58"/>
  <c r="U58"/>
  <c r="S58"/>
  <c r="R58"/>
  <c r="P58"/>
  <c r="O58"/>
  <c r="M58"/>
  <c r="L58"/>
  <c r="H58"/>
  <c r="CJ58" l="1"/>
  <c r="CM58"/>
  <c r="CV58"/>
  <c r="CU58"/>
  <c r="Q58"/>
  <c r="W58"/>
  <c r="CA58"/>
  <c r="N58"/>
  <c r="T58"/>
  <c r="AG58"/>
  <c r="J58"/>
  <c r="AD58"/>
  <c r="Z58"/>
  <c r="CF58"/>
  <c r="BD58"/>
  <c r="CE58"/>
  <c r="AJ58"/>
  <c r="Y58"/>
  <c r="BC58"/>
  <c r="AI58"/>
  <c r="BV58"/>
  <c r="BW58"/>
  <c r="CW58" l="1"/>
  <c r="I58"/>
  <c r="BX58"/>
  <c r="AA58"/>
  <c r="BQ58"/>
  <c r="BR58" s="1"/>
  <c r="BT58"/>
  <c r="BU58" s="1"/>
  <c r="K58" l="1"/>
  <c r="C58"/>
  <c r="B58"/>
  <c r="BN58"/>
  <c r="BO58" s="1"/>
  <c r="D58" l="1"/>
  <c r="FQ10"/>
  <c r="FQ8" s="1"/>
  <c r="FP10"/>
  <c r="FP8" s="1"/>
  <c r="FN10"/>
  <c r="FN8" s="1"/>
  <c r="FM10"/>
  <c r="FM8" s="1"/>
  <c r="FK10"/>
  <c r="FJ10"/>
  <c r="EP10"/>
  <c r="EJ10"/>
  <c r="EJ8" s="1"/>
  <c r="EI10"/>
  <c r="EI8" s="1"/>
  <c r="EG10"/>
  <c r="EG8" s="1"/>
  <c r="EF10"/>
  <c r="EF8" s="1"/>
  <c r="DZ10"/>
  <c r="DZ8" s="1"/>
  <c r="DY10"/>
  <c r="DY8" s="1"/>
  <c r="DW10"/>
  <c r="DW8" s="1"/>
  <c r="DV10"/>
  <c r="DV8" s="1"/>
  <c r="DO10"/>
  <c r="DO8" s="1"/>
  <c r="DL10"/>
  <c r="DL8" s="1"/>
  <c r="DN8" s="1"/>
  <c r="FO8" l="1"/>
  <c r="EA8"/>
  <c r="EH8"/>
  <c r="CU10"/>
  <c r="CU8" s="1"/>
  <c r="DX8"/>
  <c r="EK8"/>
  <c r="CT8"/>
  <c r="CV10"/>
  <c r="CV8" s="1"/>
  <c r="DP10"/>
  <c r="DP8" s="1"/>
  <c r="DQ8" s="1"/>
  <c r="FR8"/>
  <c r="CE9"/>
  <c r="I9"/>
  <c r="H10"/>
  <c r="H8" s="1"/>
  <c r="J9"/>
  <c r="J10"/>
  <c r="B9" i="3"/>
  <c r="CW8" i="2" l="1"/>
  <c r="K9"/>
  <c r="C9"/>
  <c r="I10"/>
  <c r="I8" l="1"/>
  <c r="D9"/>
  <c r="B45" i="4" l="1"/>
  <c r="BY171" i="2" l="1"/>
  <c r="BY9"/>
  <c r="EP171"/>
  <c r="AE75" i="3"/>
  <c r="CL75"/>
  <c r="R75"/>
  <c r="Q75"/>
  <c r="CG75"/>
  <c r="CF75"/>
  <c r="BZ75"/>
  <c r="BU75"/>
  <c r="BT75"/>
  <c r="BN75"/>
  <c r="BL75"/>
  <c r="BK75"/>
  <c r="BC75"/>
  <c r="AY75"/>
  <c r="AQ75"/>
  <c r="AM75"/>
  <c r="L75"/>
  <c r="K75"/>
  <c r="U75"/>
  <c r="CP75"/>
  <c r="CO75"/>
  <c r="AD75"/>
  <c r="CM75"/>
  <c r="AB75"/>
  <c r="AA75"/>
  <c r="Y75"/>
  <c r="X75"/>
  <c r="T75"/>
  <c r="CJ75"/>
  <c r="CI75"/>
  <c r="CD75"/>
  <c r="CC75"/>
  <c r="CA75"/>
  <c r="BX75"/>
  <c r="BW75"/>
  <c r="BR75"/>
  <c r="BQ75"/>
  <c r="BO75"/>
  <c r="F75"/>
  <c r="E75"/>
  <c r="BI75"/>
  <c r="BH75"/>
  <c r="BF75"/>
  <c r="BE75"/>
  <c r="BB75"/>
  <c r="AZ75"/>
  <c r="AW75"/>
  <c r="AV75"/>
  <c r="AT75"/>
  <c r="AS75"/>
  <c r="AP75"/>
  <c r="AN75"/>
  <c r="AK75"/>
  <c r="AJ75"/>
  <c r="AH75"/>
  <c r="O75"/>
  <c r="N75"/>
  <c r="I75"/>
  <c r="H75"/>
  <c r="Z75" l="1"/>
  <c r="CN75"/>
  <c r="BJ75"/>
  <c r="M75"/>
  <c r="AF75"/>
  <c r="BD75"/>
  <c r="BS75"/>
  <c r="P75"/>
  <c r="CE75"/>
  <c r="J75"/>
  <c r="AX75"/>
  <c r="G75"/>
  <c r="BA75"/>
  <c r="BY75"/>
  <c r="AR75"/>
  <c r="AL75"/>
  <c r="AU75"/>
  <c r="BP75"/>
  <c r="AC75"/>
  <c r="CQ75"/>
  <c r="AO75"/>
  <c r="BV171" i="2"/>
  <c r="BY10"/>
  <c r="BY8" s="1"/>
  <c r="BV9"/>
  <c r="CB75" i="3"/>
  <c r="BM75"/>
  <c r="BV75"/>
  <c r="S75"/>
  <c r="V75"/>
  <c r="W75" s="1"/>
  <c r="BV10" i="2" l="1"/>
  <c r="BV8" s="1"/>
  <c r="C75" i="3"/>
  <c r="O80" i="4" l="1"/>
  <c r="N80"/>
  <c r="L80"/>
  <c r="K80"/>
  <c r="CP107" i="3"/>
  <c r="AD107"/>
  <c r="CM107"/>
  <c r="Y107"/>
  <c r="R107"/>
  <c r="CJ107"/>
  <c r="CG107"/>
  <c r="BU107"/>
  <c r="BQ107"/>
  <c r="BO107"/>
  <c r="BL107"/>
  <c r="BH107"/>
  <c r="BF107"/>
  <c r="BC107"/>
  <c r="AT107"/>
  <c r="AQ107"/>
  <c r="AN107"/>
  <c r="AH107"/>
  <c r="N107"/>
  <c r="I107"/>
  <c r="H107"/>
  <c r="U107"/>
  <c r="CO107"/>
  <c r="AE107"/>
  <c r="CL107"/>
  <c r="AB107"/>
  <c r="AA107"/>
  <c r="X107"/>
  <c r="V107"/>
  <c r="T107"/>
  <c r="Q107"/>
  <c r="CI107"/>
  <c r="CF107"/>
  <c r="CD107"/>
  <c r="CC107"/>
  <c r="CA107"/>
  <c r="BZ107"/>
  <c r="BX107"/>
  <c r="BW107"/>
  <c r="BT107"/>
  <c r="BR107"/>
  <c r="BN107"/>
  <c r="F107"/>
  <c r="E107"/>
  <c r="BK107"/>
  <c r="BI107"/>
  <c r="BE107"/>
  <c r="BB107"/>
  <c r="AZ107"/>
  <c r="AY107"/>
  <c r="AW107"/>
  <c r="AV107"/>
  <c r="AS107"/>
  <c r="AP107"/>
  <c r="AM107"/>
  <c r="AK107"/>
  <c r="AJ107"/>
  <c r="O107"/>
  <c r="L107"/>
  <c r="K107"/>
  <c r="C107"/>
  <c r="HQ113" i="2"/>
  <c r="HG113"/>
  <c r="GW113"/>
  <c r="GO113"/>
  <c r="GM113"/>
  <c r="GE113"/>
  <c r="GC113"/>
  <c r="FU113"/>
  <c r="FS113"/>
  <c r="FQ113"/>
  <c r="FP113"/>
  <c r="FN113"/>
  <c r="FM113"/>
  <c r="FK113"/>
  <c r="FJ113"/>
  <c r="FG113"/>
  <c r="FF113"/>
  <c r="FD113"/>
  <c r="FC113"/>
  <c r="F113"/>
  <c r="E113"/>
  <c r="EQ113"/>
  <c r="EP113"/>
  <c r="EJ113"/>
  <c r="EI113"/>
  <c r="EG113"/>
  <c r="EF113"/>
  <c r="DZ113"/>
  <c r="DY113"/>
  <c r="DW113"/>
  <c r="DV113"/>
  <c r="DP113"/>
  <c r="DO113"/>
  <c r="DM113"/>
  <c r="DL113"/>
  <c r="FI113"/>
  <c r="FR113" l="1"/>
  <c r="FO113"/>
  <c r="BA107" i="3"/>
  <c r="W107"/>
  <c r="BP107"/>
  <c r="AL107"/>
  <c r="AF107"/>
  <c r="P107"/>
  <c r="AX107"/>
  <c r="G107"/>
  <c r="J107"/>
  <c r="AR107"/>
  <c r="Z107"/>
  <c r="BS107"/>
  <c r="BD107"/>
  <c r="BY107"/>
  <c r="CE107"/>
  <c r="AC107"/>
  <c r="AU107"/>
  <c r="BM107"/>
  <c r="CN107"/>
  <c r="C80" i="4"/>
  <c r="DS113" i="2"/>
  <c r="DJ113"/>
  <c r="ED113"/>
  <c r="ER113"/>
  <c r="DT113"/>
  <c r="G113"/>
  <c r="GF113"/>
  <c r="DI113"/>
  <c r="EC113"/>
  <c r="GP113"/>
  <c r="BJ107" i="3"/>
  <c r="C115" i="4" l="1"/>
  <c r="C48" i="1" s="1"/>
  <c r="D48" s="1"/>
  <c r="D115" i="4" l="1"/>
  <c r="C22" i="3" l="1"/>
  <c r="CP56" l="1"/>
  <c r="CO56"/>
  <c r="AE56"/>
  <c r="AD56"/>
  <c r="CM56"/>
  <c r="CL56"/>
  <c r="AB56"/>
  <c r="AA56"/>
  <c r="Y56"/>
  <c r="X56"/>
  <c r="V56"/>
  <c r="U56"/>
  <c r="T56"/>
  <c r="R56"/>
  <c r="Q56"/>
  <c r="CJ56"/>
  <c r="CI56"/>
  <c r="CG56"/>
  <c r="CF56"/>
  <c r="CD56"/>
  <c r="CC56"/>
  <c r="CA56"/>
  <c r="BZ56"/>
  <c r="BX56"/>
  <c r="BW56"/>
  <c r="BU56"/>
  <c r="BT56"/>
  <c r="BR56"/>
  <c r="BQ56"/>
  <c r="BO56"/>
  <c r="BN56"/>
  <c r="F56"/>
  <c r="E56"/>
  <c r="BL56"/>
  <c r="BK56"/>
  <c r="BI56"/>
  <c r="BH56"/>
  <c r="BF56"/>
  <c r="BE56"/>
  <c r="BC56"/>
  <c r="BB56"/>
  <c r="AZ56"/>
  <c r="AY56"/>
  <c r="AW56"/>
  <c r="AV56"/>
  <c r="AT56"/>
  <c r="AS56"/>
  <c r="AQ56"/>
  <c r="AP56"/>
  <c r="AN56"/>
  <c r="AM56"/>
  <c r="AK56"/>
  <c r="AJ56"/>
  <c r="AH56"/>
  <c r="O56"/>
  <c r="N56"/>
  <c r="L56"/>
  <c r="K56"/>
  <c r="I56"/>
  <c r="H56"/>
  <c r="C56"/>
  <c r="HQ58" i="2"/>
  <c r="HG58"/>
  <c r="GW58"/>
  <c r="GO58"/>
  <c r="GM58"/>
  <c r="GE58"/>
  <c r="GF58" s="1"/>
  <c r="GC58"/>
  <c r="FU58"/>
  <c r="FS58"/>
  <c r="FQ58"/>
  <c r="FP58"/>
  <c r="FN58"/>
  <c r="FM58"/>
  <c r="FG58"/>
  <c r="FF58"/>
  <c r="FD58"/>
  <c r="FC58"/>
  <c r="EY58"/>
  <c r="F58"/>
  <c r="E58"/>
  <c r="EQ58"/>
  <c r="EJ58"/>
  <c r="EI58"/>
  <c r="EG58"/>
  <c r="EF58"/>
  <c r="EB58"/>
  <c r="DZ58"/>
  <c r="DY58"/>
  <c r="DW58"/>
  <c r="DV58"/>
  <c r="DR58"/>
  <c r="DP58"/>
  <c r="DO58"/>
  <c r="DM58"/>
  <c r="DL58"/>
  <c r="DH58"/>
  <c r="FR58"/>
  <c r="FO58"/>
  <c r="FI58"/>
  <c r="AF56" i="3" l="1"/>
  <c r="AU56"/>
  <c r="BA56"/>
  <c r="BM56"/>
  <c r="BP56"/>
  <c r="CH56"/>
  <c r="S56"/>
  <c r="AO56"/>
  <c r="AC56"/>
  <c r="CN56"/>
  <c r="M56"/>
  <c r="W56"/>
  <c r="J56"/>
  <c r="BJ56"/>
  <c r="AR56"/>
  <c r="AX56"/>
  <c r="BD56"/>
  <c r="Z56"/>
  <c r="G56"/>
  <c r="BS56"/>
  <c r="P56"/>
  <c r="AL56"/>
  <c r="BY56"/>
  <c r="CE56"/>
  <c r="CQ56"/>
  <c r="GP58" i="2"/>
  <c r="FL58"/>
  <c r="DI58"/>
  <c r="EC58"/>
  <c r="FA58"/>
  <c r="DS58"/>
  <c r="DT58"/>
  <c r="ED58"/>
  <c r="FJ58"/>
  <c r="EZ58"/>
  <c r="G58"/>
  <c r="DJ58"/>
  <c r="FK58"/>
  <c r="EP58"/>
  <c r="ER58" s="1"/>
  <c r="C45" i="4" l="1"/>
  <c r="C93" l="1"/>
  <c r="D93" l="1"/>
  <c r="C124" l="1"/>
  <c r="D124" l="1"/>
  <c r="HQ140" i="2" l="1"/>
  <c r="HG140"/>
  <c r="GW140"/>
  <c r="GO140"/>
  <c r="GM140"/>
  <c r="GE140"/>
  <c r="GC140"/>
  <c r="FU140"/>
  <c r="FS140"/>
  <c r="FQ140"/>
  <c r="FP140"/>
  <c r="FN140"/>
  <c r="FM140"/>
  <c r="FK140"/>
  <c r="FJ140"/>
  <c r="FG140"/>
  <c r="FF140"/>
  <c r="FD140"/>
  <c r="FC140"/>
  <c r="EY140"/>
  <c r="F140"/>
  <c r="E140"/>
  <c r="EQ140"/>
  <c r="EP140"/>
  <c r="EJ140"/>
  <c r="EI140"/>
  <c r="EG140"/>
  <c r="EF140"/>
  <c r="EB140"/>
  <c r="DZ140"/>
  <c r="DY140"/>
  <c r="DW140"/>
  <c r="DV140"/>
  <c r="DR140"/>
  <c r="DP140"/>
  <c r="DO140"/>
  <c r="DH140"/>
  <c r="FI140"/>
  <c r="FR140" l="1"/>
  <c r="FO140"/>
  <c r="C104" i="4"/>
  <c r="DQ140" i="2"/>
  <c r="G140"/>
  <c r="ER140"/>
  <c r="GP140"/>
  <c r="DJ140"/>
  <c r="ED140"/>
  <c r="DI140"/>
  <c r="EC140"/>
  <c r="HJ140"/>
  <c r="DT140"/>
  <c r="FA140"/>
  <c r="DN140"/>
  <c r="FH140"/>
  <c r="DS140"/>
  <c r="EZ140"/>
  <c r="C132" i="3"/>
  <c r="D104" i="4" l="1"/>
  <c r="DK140" i="2"/>
  <c r="O31" i="4" l="1"/>
  <c r="N31"/>
  <c r="L31"/>
  <c r="K31"/>
  <c r="F31"/>
  <c r="AD35" i="3"/>
  <c r="AB35"/>
  <c r="U35"/>
  <c r="Q35"/>
  <c r="CG35"/>
  <c r="BX35"/>
  <c r="BT35"/>
  <c r="F35"/>
  <c r="BK35"/>
  <c r="BC35"/>
  <c r="AY35"/>
  <c r="AQ35"/>
  <c r="AM35"/>
  <c r="K35"/>
  <c r="CP35"/>
  <c r="CO35"/>
  <c r="AE35"/>
  <c r="CM35"/>
  <c r="CL35"/>
  <c r="AA35"/>
  <c r="Y35"/>
  <c r="X35"/>
  <c r="V35"/>
  <c r="T35"/>
  <c r="R35"/>
  <c r="CJ35"/>
  <c r="CI35"/>
  <c r="CF35"/>
  <c r="CD35"/>
  <c r="CC35"/>
  <c r="CA35"/>
  <c r="BZ35"/>
  <c r="BW35"/>
  <c r="BU35"/>
  <c r="BR35"/>
  <c r="BQ35"/>
  <c r="BO35"/>
  <c r="BN35"/>
  <c r="E35"/>
  <c r="BL35"/>
  <c r="BI35"/>
  <c r="BH35"/>
  <c r="BF35"/>
  <c r="BE35"/>
  <c r="BB35"/>
  <c r="AZ35"/>
  <c r="AW35"/>
  <c r="AV35"/>
  <c r="AT35"/>
  <c r="AS35"/>
  <c r="AP35"/>
  <c r="AN35"/>
  <c r="AK35"/>
  <c r="AJ35"/>
  <c r="AH35"/>
  <c r="O35"/>
  <c r="N35"/>
  <c r="L35"/>
  <c r="I35"/>
  <c r="H35"/>
  <c r="HQ36" i="2"/>
  <c r="HG36"/>
  <c r="GW36"/>
  <c r="GO36"/>
  <c r="GM36"/>
  <c r="GE36"/>
  <c r="GC36"/>
  <c r="FU36"/>
  <c r="FS36"/>
  <c r="FQ36"/>
  <c r="FP36"/>
  <c r="FN36"/>
  <c r="FM36"/>
  <c r="FG36"/>
  <c r="FF36"/>
  <c r="FD36"/>
  <c r="FC36"/>
  <c r="EY36"/>
  <c r="F36"/>
  <c r="E36"/>
  <c r="EQ36"/>
  <c r="EJ36"/>
  <c r="EI36"/>
  <c r="EG36"/>
  <c r="EF36"/>
  <c r="EB36"/>
  <c r="DZ36"/>
  <c r="DY36"/>
  <c r="DW36"/>
  <c r="DV36"/>
  <c r="DR36"/>
  <c r="DP36"/>
  <c r="DO36"/>
  <c r="DM36"/>
  <c r="DL36"/>
  <c r="DH36"/>
  <c r="FI36"/>
  <c r="CN35" i="3" l="1"/>
  <c r="CQ35"/>
  <c r="W35"/>
  <c r="BV35"/>
  <c r="AL35"/>
  <c r="AU35"/>
  <c r="BJ35"/>
  <c r="BP35"/>
  <c r="CE35"/>
  <c r="BA35"/>
  <c r="J35"/>
  <c r="Z35"/>
  <c r="AX35"/>
  <c r="BG35"/>
  <c r="BS35"/>
  <c r="BD35"/>
  <c r="BY35"/>
  <c r="AC35"/>
  <c r="AR35"/>
  <c r="G35"/>
  <c r="S35"/>
  <c r="M35"/>
  <c r="P35"/>
  <c r="AO35"/>
  <c r="BM35"/>
  <c r="CH35"/>
  <c r="AF35"/>
  <c r="FJ36" i="2"/>
  <c r="DJ36"/>
  <c r="ED36"/>
  <c r="DT36"/>
  <c r="EZ36"/>
  <c r="EC36"/>
  <c r="FA36"/>
  <c r="DI36"/>
  <c r="DQ36"/>
  <c r="FK36"/>
  <c r="FO36"/>
  <c r="GP36"/>
  <c r="G36"/>
  <c r="FR36"/>
  <c r="DS36"/>
  <c r="EP36"/>
  <c r="C31" i="4"/>
  <c r="C35" i="3"/>
  <c r="DN36" i="2"/>
  <c r="FL36" l="1"/>
  <c r="ER36"/>
  <c r="DK36"/>
  <c r="T8" i="3" l="1"/>
  <c r="EP8" i="2" l="1"/>
  <c r="EP175" l="1"/>
  <c r="C23" l="1"/>
  <c r="C10"/>
  <c r="D23" l="1"/>
  <c r="D10"/>
  <c r="C8"/>
  <c r="FK9" l="1"/>
  <c r="FJ9"/>
  <c r="FJ8" s="1"/>
  <c r="FM175"/>
  <c r="FN175"/>
  <c r="FP175"/>
  <c r="FJ175" l="1"/>
  <c r="FO175"/>
  <c r="FL9"/>
  <c r="FK8"/>
  <c r="FL8" l="1"/>
  <c r="FK175"/>
  <c r="FL175" s="1"/>
  <c r="FQ175"/>
  <c r="FR175" s="1"/>
  <c r="C162" i="3" l="1"/>
  <c r="H162"/>
  <c r="I162"/>
  <c r="K162"/>
  <c r="L162"/>
  <c r="N162"/>
  <c r="O162"/>
  <c r="AH162"/>
  <c r="AK162"/>
  <c r="AM162"/>
  <c r="AN162"/>
  <c r="AP162"/>
  <c r="AQ162"/>
  <c r="AS162"/>
  <c r="AT162"/>
  <c r="AV162"/>
  <c r="AW162"/>
  <c r="AY162"/>
  <c r="AZ162"/>
  <c r="BB162"/>
  <c r="BC162"/>
  <c r="BE162"/>
  <c r="BF162"/>
  <c r="BH162"/>
  <c r="BI162"/>
  <c r="BK162"/>
  <c r="BL162"/>
  <c r="E162"/>
  <c r="F162"/>
  <c r="BN162"/>
  <c r="BO162"/>
  <c r="BQ162"/>
  <c r="BR162"/>
  <c r="BT162"/>
  <c r="BU162"/>
  <c r="BW162"/>
  <c r="BX162"/>
  <c r="BZ162"/>
  <c r="CA162"/>
  <c r="CC162"/>
  <c r="CD162"/>
  <c r="CF162"/>
  <c r="CG162"/>
  <c r="CI162"/>
  <c r="CJ162"/>
  <c r="Q162"/>
  <c r="R162"/>
  <c r="U162"/>
  <c r="V162"/>
  <c r="X162"/>
  <c r="Y162"/>
  <c r="AA162"/>
  <c r="AB162"/>
  <c r="CL162"/>
  <c r="CM162"/>
  <c r="AD162"/>
  <c r="AE162"/>
  <c r="CO162"/>
  <c r="CP162"/>
  <c r="BA162" l="1"/>
  <c r="AO162"/>
  <c r="Z162"/>
  <c r="BS162"/>
  <c r="W162"/>
  <c r="AF162"/>
  <c r="CE162"/>
  <c r="BM162"/>
  <c r="J162"/>
  <c r="CN162"/>
  <c r="CK162"/>
  <c r="BP162"/>
  <c r="AX162"/>
  <c r="AR162"/>
  <c r="AC162"/>
  <c r="CB162"/>
  <c r="BV162"/>
  <c r="BJ162"/>
  <c r="BD162"/>
  <c r="M162"/>
  <c r="S162"/>
  <c r="CH162"/>
  <c r="BY162"/>
  <c r="BG162"/>
  <c r="AU162"/>
  <c r="CQ162"/>
  <c r="HQ171" i="2" l="1"/>
  <c r="HQ9"/>
  <c r="HQ10" l="1"/>
  <c r="HQ8" s="1"/>
  <c r="HQ175" s="1"/>
  <c r="HG10" l="1"/>
  <c r="GW10"/>
  <c r="GM10"/>
  <c r="GC10"/>
  <c r="FS10"/>
  <c r="FI10"/>
  <c r="EY10"/>
  <c r="E10"/>
  <c r="EB10"/>
  <c r="DR10"/>
  <c r="DH10"/>
  <c r="CE10"/>
  <c r="BB10"/>
  <c r="AH10"/>
  <c r="X10"/>
  <c r="U10"/>
  <c r="U8" s="1"/>
  <c r="R10"/>
  <c r="HG9"/>
  <c r="GW9"/>
  <c r="GM9"/>
  <c r="GC9"/>
  <c r="FS9"/>
  <c r="FI9"/>
  <c r="EY9"/>
  <c r="E9"/>
  <c r="EB9"/>
  <c r="DR9"/>
  <c r="DH9"/>
  <c r="BL9"/>
  <c r="BB9"/>
  <c r="AH9"/>
  <c r="X9"/>
  <c r="R9"/>
  <c r="FI171" l="1"/>
  <c r="HG171"/>
  <c r="HG8"/>
  <c r="GW171"/>
  <c r="CP9" i="3"/>
  <c r="CO9"/>
  <c r="CP8"/>
  <c r="CO8"/>
  <c r="HG175" i="2" l="1"/>
  <c r="CP7" i="3"/>
  <c r="CP166" s="1"/>
  <c r="FI8" i="2"/>
  <c r="FI175" s="1"/>
  <c r="HJ9"/>
  <c r="HJ8"/>
  <c r="GW8"/>
  <c r="GW175" s="1"/>
  <c r="CQ8" i="3"/>
  <c r="CO7"/>
  <c r="CQ7" l="1"/>
  <c r="HJ175" i="2"/>
  <c r="GZ175"/>
  <c r="CO166" i="3"/>
  <c r="CQ166" s="1"/>
  <c r="BL10" i="2" l="1"/>
  <c r="O127" i="4" l="1"/>
  <c r="N127"/>
  <c r="O10"/>
  <c r="N10"/>
  <c r="N9"/>
  <c r="AE9" i="3"/>
  <c r="AD9"/>
  <c r="AE8"/>
  <c r="AD8"/>
  <c r="GO171" i="2"/>
  <c r="GM171"/>
  <c r="GO9"/>
  <c r="GE171"/>
  <c r="GC171"/>
  <c r="GE10"/>
  <c r="GE9"/>
  <c r="FU171"/>
  <c r="FS171"/>
  <c r="FU10"/>
  <c r="FU9"/>
  <c r="L127" i="4"/>
  <c r="K9"/>
  <c r="EY171" i="2"/>
  <c r="DR171"/>
  <c r="L10" i="4" l="1"/>
  <c r="GP171" i="2"/>
  <c r="N8" i="4"/>
  <c r="N131" s="1"/>
  <c r="AD7" i="3"/>
  <c r="AD166" s="1"/>
  <c r="AE7"/>
  <c r="AE166" s="1"/>
  <c r="GF9" i="2"/>
  <c r="AF8" i="3"/>
  <c r="FV9" i="2"/>
  <c r="GO10"/>
  <c r="GO8" s="1"/>
  <c r="FU8"/>
  <c r="FU175" s="1"/>
  <c r="GC8"/>
  <c r="GC175" s="1"/>
  <c r="GM8"/>
  <c r="GM175" s="1"/>
  <c r="DA9"/>
  <c r="O9" i="4"/>
  <c r="EY8" i="2"/>
  <c r="EY175" s="1"/>
  <c r="GP9"/>
  <c r="GE8"/>
  <c r="GE175" s="1"/>
  <c r="FS8"/>
  <c r="FS175" s="1"/>
  <c r="K10" i="4"/>
  <c r="K8" s="1"/>
  <c r="L9"/>
  <c r="FV175" i="2" l="1"/>
  <c r="O8" i="4"/>
  <c r="O131" s="1"/>
  <c r="P131" s="1"/>
  <c r="P9"/>
  <c r="L8"/>
  <c r="L131" s="1"/>
  <c r="AF166" i="3"/>
  <c r="AF7"/>
  <c r="DA8" i="2"/>
  <c r="DA175"/>
  <c r="GP8"/>
  <c r="GO175"/>
  <c r="GP175" s="1"/>
  <c r="GF175"/>
  <c r="GF8"/>
  <c r="FV8"/>
  <c r="M10" i="4"/>
  <c r="P8" l="1"/>
  <c r="M8"/>
  <c r="CM9" i="3" l="1"/>
  <c r="CL9"/>
  <c r="CM8"/>
  <c r="CL8"/>
  <c r="CL7" l="1"/>
  <c r="CL166" s="1"/>
  <c r="CN8"/>
  <c r="CM7"/>
  <c r="CN7" l="1"/>
  <c r="CM166"/>
  <c r="CN166" s="1"/>
  <c r="DP171" i="2" l="1"/>
  <c r="DQ171" s="1"/>
  <c r="DO171"/>
  <c r="DL171"/>
  <c r="DH171"/>
  <c r="CV171"/>
  <c r="CU171"/>
  <c r="DL175" l="1"/>
  <c r="DN171"/>
  <c r="DI171"/>
  <c r="DJ9"/>
  <c r="DH8"/>
  <c r="DH175" s="1"/>
  <c r="DJ171"/>
  <c r="FA171"/>
  <c r="EZ171"/>
  <c r="FA9"/>
  <c r="EZ9"/>
  <c r="DI9"/>
  <c r="CU175"/>
  <c r="FG171"/>
  <c r="FF171"/>
  <c r="FG9"/>
  <c r="FF9"/>
  <c r="FD171"/>
  <c r="FC171"/>
  <c r="FD9"/>
  <c r="FC9"/>
  <c r="FE9" l="1"/>
  <c r="FB9"/>
  <c r="FH9"/>
  <c r="EZ10"/>
  <c r="EZ8" s="1"/>
  <c r="EZ175" s="1"/>
  <c r="FF10"/>
  <c r="FF8" s="1"/>
  <c r="FF175" s="1"/>
  <c r="FA10"/>
  <c r="FA8" s="1"/>
  <c r="FD10"/>
  <c r="FD8" s="1"/>
  <c r="DO175"/>
  <c r="DJ10"/>
  <c r="DJ8" s="1"/>
  <c r="DJ175" s="1"/>
  <c r="CV175"/>
  <c r="CW175" s="1"/>
  <c r="CT175"/>
  <c r="FG10"/>
  <c r="FC10"/>
  <c r="FC8" s="1"/>
  <c r="FC175" s="1"/>
  <c r="FA175" l="1"/>
  <c r="FB8"/>
  <c r="FE8"/>
  <c r="DN175"/>
  <c r="DI10"/>
  <c r="DP175"/>
  <c r="DQ175" s="1"/>
  <c r="FG8"/>
  <c r="FD175"/>
  <c r="FE175" s="1"/>
  <c r="DI8" l="1"/>
  <c r="DI175" s="1"/>
  <c r="FG175"/>
  <c r="FH175" s="1"/>
  <c r="FH8"/>
  <c r="U8" i="3" l="1"/>
  <c r="H8" l="1"/>
  <c r="I8"/>
  <c r="K8"/>
  <c r="L8"/>
  <c r="N8"/>
  <c r="O8"/>
  <c r="AH8"/>
  <c r="AK8"/>
  <c r="AM8"/>
  <c r="AN8"/>
  <c r="AP8"/>
  <c r="AQ8"/>
  <c r="AS8"/>
  <c r="AT8"/>
  <c r="AW8"/>
  <c r="AY8"/>
  <c r="AZ8"/>
  <c r="BB8"/>
  <c r="BC8"/>
  <c r="BE8"/>
  <c r="BF8"/>
  <c r="BI8"/>
  <c r="BK8"/>
  <c r="BL8"/>
  <c r="E8"/>
  <c r="F8"/>
  <c r="BN8"/>
  <c r="BO8"/>
  <c r="BQ8"/>
  <c r="BR8"/>
  <c r="BT8"/>
  <c r="BU8"/>
  <c r="BX8"/>
  <c r="BZ8"/>
  <c r="CA8"/>
  <c r="CD8"/>
  <c r="CF8"/>
  <c r="CG8"/>
  <c r="CI8"/>
  <c r="CJ8"/>
  <c r="Q8"/>
  <c r="R8"/>
  <c r="V8"/>
  <c r="X8"/>
  <c r="Y8"/>
  <c r="AA8"/>
  <c r="AB8"/>
  <c r="H9"/>
  <c r="I9"/>
  <c r="K9"/>
  <c r="L9"/>
  <c r="N9"/>
  <c r="AG9"/>
  <c r="AH9"/>
  <c r="AJ9"/>
  <c r="AK9"/>
  <c r="AM9"/>
  <c r="AN9"/>
  <c r="AP9"/>
  <c r="AQ9"/>
  <c r="AS9"/>
  <c r="AT9"/>
  <c r="AV9"/>
  <c r="AW9"/>
  <c r="AY9"/>
  <c r="AZ9"/>
  <c r="BB9"/>
  <c r="BC9"/>
  <c r="BE9"/>
  <c r="BF9"/>
  <c r="BH9"/>
  <c r="BI9"/>
  <c r="BK9"/>
  <c r="BL9"/>
  <c r="E9"/>
  <c r="F9"/>
  <c r="BN9"/>
  <c r="BO9"/>
  <c r="BQ9"/>
  <c r="BR9"/>
  <c r="BT9"/>
  <c r="BU9"/>
  <c r="BW9"/>
  <c r="BX9"/>
  <c r="BZ9"/>
  <c r="CA9"/>
  <c r="CC9"/>
  <c r="CD9"/>
  <c r="CF9"/>
  <c r="CG9"/>
  <c r="CI9"/>
  <c r="CJ9"/>
  <c r="Q9"/>
  <c r="R9"/>
  <c r="T9"/>
  <c r="T7" s="1"/>
  <c r="T166" s="1"/>
  <c r="U9"/>
  <c r="U7" s="1"/>
  <c r="V9"/>
  <c r="X9"/>
  <c r="Y9"/>
  <c r="AA9"/>
  <c r="AB9"/>
  <c r="BZ7" l="1"/>
  <c r="BN7"/>
  <c r="BE7"/>
  <c r="AS7"/>
  <c r="K7"/>
  <c r="BQ7"/>
  <c r="W8"/>
  <c r="CH8"/>
  <c r="CB8"/>
  <c r="BV8"/>
  <c r="BP8"/>
  <c r="BM8"/>
  <c r="BG8"/>
  <c r="BA8"/>
  <c r="AU8"/>
  <c r="AO8"/>
  <c r="BS8"/>
  <c r="G8"/>
  <c r="BD8"/>
  <c r="AR8"/>
  <c r="CD7"/>
  <c r="Y7"/>
  <c r="L7"/>
  <c r="Z8"/>
  <c r="S8"/>
  <c r="J8"/>
  <c r="CG7"/>
  <c r="BU7"/>
  <c r="BL7"/>
  <c r="AN7"/>
  <c r="V7"/>
  <c r="W7" s="1"/>
  <c r="AC8"/>
  <c r="BR7"/>
  <c r="BI7"/>
  <c r="BI166" s="1"/>
  <c r="M8"/>
  <c r="H7"/>
  <c r="Q7"/>
  <c r="N7"/>
  <c r="AB7"/>
  <c r="X7"/>
  <c r="BC7"/>
  <c r="AW7"/>
  <c r="AQ7"/>
  <c r="AM7"/>
  <c r="CI7"/>
  <c r="CA7"/>
  <c r="CJ7"/>
  <c r="BT7"/>
  <c r="E7"/>
  <c r="AH7"/>
  <c r="AA7"/>
  <c r="BB7"/>
  <c r="AP7"/>
  <c r="AK7"/>
  <c r="R7"/>
  <c r="CF7"/>
  <c r="BX7"/>
  <c r="BO7"/>
  <c r="AY7"/>
  <c r="F7"/>
  <c r="BK7"/>
  <c r="BF7"/>
  <c r="AZ7"/>
  <c r="AT7"/>
  <c r="I7"/>
  <c r="C8"/>
  <c r="AU7" l="1"/>
  <c r="CB7"/>
  <c r="BP7"/>
  <c r="BG7"/>
  <c r="BS7"/>
  <c r="M7"/>
  <c r="BD7"/>
  <c r="AC7"/>
  <c r="AO7"/>
  <c r="BV7"/>
  <c r="Z7"/>
  <c r="BA7"/>
  <c r="AR7"/>
  <c r="J7"/>
  <c r="G7"/>
  <c r="S7"/>
  <c r="BM7"/>
  <c r="CH7"/>
  <c r="H171" i="2"/>
  <c r="I171"/>
  <c r="J171"/>
  <c r="L171"/>
  <c r="M171"/>
  <c r="O171"/>
  <c r="P171"/>
  <c r="R171"/>
  <c r="S171"/>
  <c r="U171"/>
  <c r="U175" s="1"/>
  <c r="V171"/>
  <c r="X171"/>
  <c r="Y171"/>
  <c r="AB171"/>
  <c r="AC171"/>
  <c r="AE171"/>
  <c r="AF171"/>
  <c r="AH171"/>
  <c r="AI171"/>
  <c r="AL171"/>
  <c r="AM171"/>
  <c r="AO171"/>
  <c r="AP171"/>
  <c r="BB171"/>
  <c r="BC171"/>
  <c r="BD171"/>
  <c r="BF171"/>
  <c r="BG171"/>
  <c r="BI171"/>
  <c r="BJ171"/>
  <c r="BL171"/>
  <c r="BM171"/>
  <c r="BN171"/>
  <c r="BQ171"/>
  <c r="BS171"/>
  <c r="BT171"/>
  <c r="BW171"/>
  <c r="BZ171"/>
  <c r="CB171"/>
  <c r="CC171"/>
  <c r="CF171"/>
  <c r="CH171"/>
  <c r="CI171"/>
  <c r="CK171"/>
  <c r="CL171"/>
  <c r="DS171"/>
  <c r="DV171"/>
  <c r="DW171"/>
  <c r="DY171"/>
  <c r="DZ171"/>
  <c r="EB171"/>
  <c r="EC171"/>
  <c r="ED171"/>
  <c r="EF171"/>
  <c r="EG171"/>
  <c r="EI171"/>
  <c r="EJ171"/>
  <c r="EQ171"/>
  <c r="E171"/>
  <c r="F171"/>
  <c r="ED9"/>
  <c r="DT9"/>
  <c r="CF9"/>
  <c r="CE171"/>
  <c r="BW9"/>
  <c r="BN9"/>
  <c r="BC9"/>
  <c r="AJ171"/>
  <c r="Z9"/>
  <c r="Y9"/>
  <c r="L9"/>
  <c r="M9"/>
  <c r="O9"/>
  <c r="P9"/>
  <c r="S9"/>
  <c r="V9"/>
  <c r="AB9"/>
  <c r="AC9"/>
  <c r="AE9"/>
  <c r="AF9"/>
  <c r="AL9"/>
  <c r="AM9"/>
  <c r="AO9"/>
  <c r="AP9"/>
  <c r="BD9"/>
  <c r="BF9"/>
  <c r="BG9"/>
  <c r="BI9"/>
  <c r="BJ9"/>
  <c r="BM9"/>
  <c r="BP9"/>
  <c r="BQ9"/>
  <c r="BS9"/>
  <c r="BT9"/>
  <c r="BZ9"/>
  <c r="CB9"/>
  <c r="CC9"/>
  <c r="CI9"/>
  <c r="CK9"/>
  <c r="CL9"/>
  <c r="EC9"/>
  <c r="EQ9"/>
  <c r="F9"/>
  <c r="E9" i="4"/>
  <c r="F9"/>
  <c r="F127"/>
  <c r="C9"/>
  <c r="G127" l="1"/>
  <c r="G9"/>
  <c r="CG171" i="2"/>
  <c r="BH9"/>
  <c r="W9"/>
  <c r="DX171"/>
  <c r="CJ171"/>
  <c r="EA171"/>
  <c r="CM171"/>
  <c r="ER171"/>
  <c r="BX171"/>
  <c r="BU171"/>
  <c r="BO171"/>
  <c r="AQ171"/>
  <c r="AG171"/>
  <c r="T171"/>
  <c r="CA171"/>
  <c r="BR171"/>
  <c r="AN171"/>
  <c r="AD171"/>
  <c r="BE9"/>
  <c r="BK9"/>
  <c r="N9"/>
  <c r="CG9"/>
  <c r="T9"/>
  <c r="ER9"/>
  <c r="CJ9"/>
  <c r="Q9"/>
  <c r="G9"/>
  <c r="CM9"/>
  <c r="EE9"/>
  <c r="AG9"/>
  <c r="AA9"/>
  <c r="AD9"/>
  <c r="AK171"/>
  <c r="DT171"/>
  <c r="Z171"/>
  <c r="C175" s="1"/>
  <c r="CI10"/>
  <c r="AF10"/>
  <c r="BW10"/>
  <c r="EC10"/>
  <c r="AJ10"/>
  <c r="AB10"/>
  <c r="BG10"/>
  <c r="M10"/>
  <c r="BS10"/>
  <c r="BC10"/>
  <c r="DS9"/>
  <c r="DU9" s="1"/>
  <c r="AI9"/>
  <c r="AJ9"/>
  <c r="CL10"/>
  <c r="AI10"/>
  <c r="BN10"/>
  <c r="AE10"/>
  <c r="L10"/>
  <c r="BF10"/>
  <c r="EQ10"/>
  <c r="BQ10"/>
  <c r="BI10"/>
  <c r="AL10"/>
  <c r="Z10"/>
  <c r="DT10"/>
  <c r="CK10"/>
  <c r="CC10"/>
  <c r="BM10"/>
  <c r="AP10"/>
  <c r="V10"/>
  <c r="O10"/>
  <c r="CH10"/>
  <c r="BZ10"/>
  <c r="BJ10"/>
  <c r="AM10"/>
  <c r="S10"/>
  <c r="P10"/>
  <c r="CB10"/>
  <c r="BT10"/>
  <c r="BD10"/>
  <c r="AO10"/>
  <c r="Y10"/>
  <c r="F10"/>
  <c r="ED10"/>
  <c r="DS10"/>
  <c r="CF10"/>
  <c r="BP10"/>
  <c r="AC10"/>
  <c r="E8"/>
  <c r="E175" s="1"/>
  <c r="C127" i="4"/>
  <c r="BP8" i="2" l="1"/>
  <c r="BP175" s="1"/>
  <c r="CB8"/>
  <c r="CB175" s="1"/>
  <c r="BI8"/>
  <c r="BI175" s="1"/>
  <c r="BF8"/>
  <c r="BF175" s="1"/>
  <c r="L8"/>
  <c r="BC8"/>
  <c r="CE8"/>
  <c r="DU171"/>
  <c r="AO8"/>
  <c r="AO175" s="1"/>
  <c r="H175"/>
  <c r="DY175"/>
  <c r="BM8"/>
  <c r="BM175" s="1"/>
  <c r="EI175"/>
  <c r="AL8"/>
  <c r="AL175" s="1"/>
  <c r="BY175"/>
  <c r="EF175"/>
  <c r="DS8"/>
  <c r="DS175" s="1"/>
  <c r="AB8"/>
  <c r="AB175" s="1"/>
  <c r="EC8"/>
  <c r="EC175" s="1"/>
  <c r="AA171"/>
  <c r="CK8"/>
  <c r="CK175" s="1"/>
  <c r="EQ8"/>
  <c r="EQ175" s="1"/>
  <c r="DV175"/>
  <c r="X8"/>
  <c r="X175" s="1"/>
  <c r="DR8"/>
  <c r="DR175" s="1"/>
  <c r="Y8"/>
  <c r="Y175" s="1"/>
  <c r="BL8"/>
  <c r="BL175" s="1"/>
  <c r="BB8"/>
  <c r="BB175" s="1"/>
  <c r="CH8"/>
  <c r="CH175" s="1"/>
  <c r="EB8"/>
  <c r="EB175" s="1"/>
  <c r="O8"/>
  <c r="AH8"/>
  <c r="AH175" s="1"/>
  <c r="BV175"/>
  <c r="AE8"/>
  <c r="AE175" s="1"/>
  <c r="BS8"/>
  <c r="BS175" s="1"/>
  <c r="I175"/>
  <c r="AC8"/>
  <c r="CF8"/>
  <c r="CF175" s="1"/>
  <c r="J8"/>
  <c r="K8" s="1"/>
  <c r="BT8"/>
  <c r="BU10"/>
  <c r="P8"/>
  <c r="AM8"/>
  <c r="BZ8"/>
  <c r="CA10"/>
  <c r="V8"/>
  <c r="AP8"/>
  <c r="BN8"/>
  <c r="BO10"/>
  <c r="CL8"/>
  <c r="CL175" s="1"/>
  <c r="CI8"/>
  <c r="F8"/>
  <c r="CC8"/>
  <c r="CD10"/>
  <c r="DT8"/>
  <c r="BQ8"/>
  <c r="BR10"/>
  <c r="M8"/>
  <c r="BD8"/>
  <c r="BJ8"/>
  <c r="Z8"/>
  <c r="Z175" s="1"/>
  <c r="AF8"/>
  <c r="AF175" s="1"/>
  <c r="ED8"/>
  <c r="S8"/>
  <c r="BG8"/>
  <c r="BW8"/>
  <c r="BX10"/>
  <c r="C10" i="4"/>
  <c r="D9"/>
  <c r="DK10" i="2"/>
  <c r="AJ8"/>
  <c r="AI8"/>
  <c r="AI175" s="1"/>
  <c r="BC175" l="1"/>
  <c r="CE175"/>
  <c r="DU8"/>
  <c r="AD8"/>
  <c r="AG175"/>
  <c r="AA175"/>
  <c r="O175"/>
  <c r="L175"/>
  <c r="CI175"/>
  <c r="D171"/>
  <c r="AC175"/>
  <c r="AD175" s="1"/>
  <c r="CM175"/>
  <c r="CM8"/>
  <c r="AG8"/>
  <c r="CG8"/>
  <c r="EJ175"/>
  <c r="EK175" s="1"/>
  <c r="BW175"/>
  <c r="BX175" s="1"/>
  <c r="BX8"/>
  <c r="DW175"/>
  <c r="DX175" s="1"/>
  <c r="EE8"/>
  <c r="ED175"/>
  <c r="EE175" s="1"/>
  <c r="N8"/>
  <c r="M175"/>
  <c r="BR8"/>
  <c r="BQ175"/>
  <c r="BR175" s="1"/>
  <c r="G8"/>
  <c r="F175"/>
  <c r="AP175"/>
  <c r="AQ175" s="1"/>
  <c r="BZ175"/>
  <c r="CA175" s="1"/>
  <c r="CA8"/>
  <c r="Q8"/>
  <c r="P175"/>
  <c r="J175"/>
  <c r="K175" s="1"/>
  <c r="FB175"/>
  <c r="BK8"/>
  <c r="BJ175"/>
  <c r="BK175" s="1"/>
  <c r="BE8"/>
  <c r="BD175"/>
  <c r="AJ175"/>
  <c r="AK175" s="1"/>
  <c r="BH8"/>
  <c r="BG175"/>
  <c r="BH175" s="1"/>
  <c r="S175"/>
  <c r="DZ175"/>
  <c r="EA175" s="1"/>
  <c r="CD8"/>
  <c r="CC175"/>
  <c r="CD175" s="1"/>
  <c r="EG175"/>
  <c r="EH175" s="1"/>
  <c r="BO8"/>
  <c r="BN175"/>
  <c r="BO175" s="1"/>
  <c r="W8"/>
  <c r="V175"/>
  <c r="AM175"/>
  <c r="AN175" s="1"/>
  <c r="BU8"/>
  <c r="BT175"/>
  <c r="BU175" s="1"/>
  <c r="AA8"/>
  <c r="DT175"/>
  <c r="DU175" s="1"/>
  <c r="CJ8"/>
  <c r="DK8"/>
  <c r="DK175"/>
  <c r="BE175" l="1"/>
  <c r="CG175"/>
  <c r="G175"/>
  <c r="CJ175"/>
  <c r="Q175"/>
  <c r="W175"/>
  <c r="N175"/>
  <c r="L30" i="1" l="1"/>
  <c r="L18" s="1"/>
  <c r="I30"/>
  <c r="I18" s="1"/>
  <c r="C30" l="1"/>
  <c r="C18" s="1"/>
  <c r="F30"/>
  <c r="C15" l="1"/>
  <c r="F18"/>
  <c r="L15" l="1"/>
  <c r="L45" s="1"/>
  <c r="I15"/>
  <c r="I45" s="1"/>
  <c r="F15" l="1"/>
  <c r="F45" l="1"/>
  <c r="C36" l="1"/>
  <c r="ER10" i="2"/>
  <c r="H11" i="1"/>
  <c r="I11"/>
  <c r="K11"/>
  <c r="L11"/>
  <c r="I36"/>
  <c r="I24" s="1"/>
  <c r="L36"/>
  <c r="L24" s="1"/>
  <c r="I54"/>
  <c r="I10" s="1"/>
  <c r="L54"/>
  <c r="L10" s="1"/>
  <c r="ER8" i="2" l="1"/>
  <c r="I9" i="1"/>
  <c r="L9"/>
  <c r="C24" l="1"/>
  <c r="ER175" i="2"/>
  <c r="I58" i="1"/>
  <c r="L58"/>
  <c r="F36" l="1"/>
  <c r="DU6" i="2"/>
  <c r="F10" i="4" l="1"/>
  <c r="F24" i="1" l="1"/>
  <c r="F8" i="4"/>
  <c r="F131" s="1"/>
  <c r="C8"/>
  <c r="C131" l="1"/>
  <c r="O9" i="3" l="1"/>
  <c r="O7" l="1"/>
  <c r="P7" s="1"/>
  <c r="P9"/>
  <c r="C9"/>
  <c r="C7" l="1"/>
  <c r="D9"/>
  <c r="AQ166" l="1"/>
  <c r="CF166"/>
  <c r="BZ166"/>
  <c r="N166"/>
  <c r="BO166"/>
  <c r="BK166"/>
  <c r="AH166"/>
  <c r="BT166"/>
  <c r="R166"/>
  <c r="CI166"/>
  <c r="X166"/>
  <c r="K166"/>
  <c r="BB166"/>
  <c r="AK166"/>
  <c r="BE166"/>
  <c r="BX166"/>
  <c r="AY166"/>
  <c r="E166"/>
  <c r="AS166"/>
  <c r="AA166"/>
  <c r="H166"/>
  <c r="AM166"/>
  <c r="BQ166"/>
  <c r="F166" l="1"/>
  <c r="AP166"/>
  <c r="AR166" s="1"/>
  <c r="BN166"/>
  <c r="BP166" s="1"/>
  <c r="CJ166"/>
  <c r="CK166" s="1"/>
  <c r="CD166"/>
  <c r="U166"/>
  <c r="AZ166"/>
  <c r="BA166" l="1"/>
  <c r="G166"/>
  <c r="O166"/>
  <c r="P166" s="1"/>
  <c r="Q166"/>
  <c r="S166" s="1"/>
  <c r="BF166"/>
  <c r="BG166" s="1"/>
  <c r="Y166"/>
  <c r="AN166"/>
  <c r="BU166"/>
  <c r="BV166" s="1"/>
  <c r="L166"/>
  <c r="M166" s="1"/>
  <c r="V166"/>
  <c r="AT166"/>
  <c r="AU166" s="1"/>
  <c r="BL166"/>
  <c r="BM166" s="1"/>
  <c r="CA166"/>
  <c r="CB166" s="1"/>
  <c r="I166"/>
  <c r="J166" s="1"/>
  <c r="AB166"/>
  <c r="AC166" s="1"/>
  <c r="BR166"/>
  <c r="CG166"/>
  <c r="CH166" s="1"/>
  <c r="AW166"/>
  <c r="BC166"/>
  <c r="BD166" s="1"/>
  <c r="W166" l="1"/>
  <c r="BS166"/>
  <c r="Z166"/>
  <c r="AO166"/>
  <c r="C166"/>
  <c r="R8" i="2" l="1"/>
  <c r="T8" l="1"/>
  <c r="R175"/>
  <c r="T175" l="1"/>
  <c r="D8"/>
  <c r="D175" l="1"/>
  <c r="H30" i="1" l="1"/>
  <c r="J30" s="1"/>
  <c r="H54" l="1"/>
  <c r="J54" s="1"/>
  <c r="H18" l="1"/>
  <c r="H10"/>
  <c r="H9" s="1"/>
  <c r="J18" l="1"/>
  <c r="H15"/>
  <c r="J10"/>
  <c r="J9"/>
  <c r="H58"/>
  <c r="J58" s="1"/>
  <c r="J15" l="1"/>
  <c r="H45" l="1"/>
  <c r="J45" l="1"/>
  <c r="H36" l="1"/>
  <c r="J36" l="1"/>
  <c r="H24" l="1"/>
  <c r="J24" l="1"/>
  <c r="K30" l="1"/>
  <c r="M30" s="1"/>
  <c r="E30" l="1"/>
  <c r="G30" l="1"/>
  <c r="E54" l="1"/>
  <c r="K54"/>
  <c r="M54" s="1"/>
  <c r="E10" l="1"/>
  <c r="E9" s="1"/>
  <c r="K18" l="1"/>
  <c r="K10"/>
  <c r="M10" s="1"/>
  <c r="M18" l="1"/>
  <c r="K15"/>
  <c r="E18"/>
  <c r="K9"/>
  <c r="G18" l="1"/>
  <c r="E15"/>
  <c r="M15"/>
  <c r="K58"/>
  <c r="M9"/>
  <c r="G15" l="1"/>
  <c r="M58"/>
  <c r="E31" i="4"/>
  <c r="G31" s="1"/>
  <c r="E10" l="1"/>
  <c r="G10" s="1"/>
  <c r="B10"/>
  <c r="K45" i="1" l="1"/>
  <c r="E8" i="4"/>
  <c r="B31"/>
  <c r="D31" s="1"/>
  <c r="B8"/>
  <c r="D10"/>
  <c r="E45" i="1" l="1"/>
  <c r="M45"/>
  <c r="G8" i="4"/>
  <c r="E131"/>
  <c r="G131" s="1"/>
  <c r="D8"/>
  <c r="G45" i="1" l="1"/>
  <c r="B127" i="4" l="1"/>
  <c r="K127"/>
  <c r="K36" i="1" l="1"/>
  <c r="M127" i="4"/>
  <c r="K131"/>
  <c r="M131" s="1"/>
  <c r="B131"/>
  <c r="D127"/>
  <c r="M36" i="1" l="1"/>
  <c r="E36"/>
  <c r="D131" i="4"/>
  <c r="AG22" i="3"/>
  <c r="AI22" s="1"/>
  <c r="K24" i="1" l="1"/>
  <c r="G36"/>
  <c r="AG56" i="3"/>
  <c r="AI56" s="1"/>
  <c r="M24" i="1" l="1"/>
  <c r="E24"/>
  <c r="B56" i="3"/>
  <c r="G24" i="1" l="1"/>
  <c r="D56" i="3"/>
  <c r="E58" i="1" l="1"/>
  <c r="AI75" i="3" l="1"/>
  <c r="AG75"/>
  <c r="B75" l="1"/>
  <c r="D75" l="1"/>
  <c r="AG107" l="1"/>
  <c r="AI107" s="1"/>
  <c r="B107" l="1"/>
  <c r="D107" l="1"/>
  <c r="AG132" l="1"/>
  <c r="AI132" s="1"/>
  <c r="B132" l="1"/>
  <c r="D132" l="1"/>
  <c r="AG162" l="1"/>
  <c r="AI162" l="1"/>
  <c r="AG35" l="1"/>
  <c r="AI35" s="1"/>
  <c r="AG8"/>
  <c r="AG7" s="1"/>
  <c r="AI7" l="1"/>
  <c r="AG166"/>
  <c r="AI8"/>
  <c r="B35"/>
  <c r="AI166" l="1"/>
  <c r="D35"/>
  <c r="AJ22"/>
  <c r="AL22" s="1"/>
  <c r="B30" i="1" l="1"/>
  <c r="D30" l="1"/>
  <c r="B18"/>
  <c r="AJ162" i="3"/>
  <c r="AL162" s="1"/>
  <c r="D18" i="1" l="1"/>
  <c r="B162" i="3"/>
  <c r="D162" l="1"/>
  <c r="B54" i="1"/>
  <c r="AJ8" i="3" l="1"/>
  <c r="AJ7" s="1"/>
  <c r="AJ166" l="1"/>
  <c r="AL7"/>
  <c r="AL8"/>
  <c r="AL166" l="1"/>
  <c r="AV22"/>
  <c r="AX22" s="1"/>
  <c r="AV8"/>
  <c r="AV7" s="1"/>
  <c r="AV166" l="1"/>
  <c r="AX7"/>
  <c r="AX8"/>
  <c r="AX166" l="1"/>
  <c r="BH8"/>
  <c r="BH7" s="1"/>
  <c r="BH22"/>
  <c r="BJ22" s="1"/>
  <c r="BJ7" l="1"/>
  <c r="BH166"/>
  <c r="BJ8"/>
  <c r="BJ166" l="1"/>
  <c r="CC8" l="1"/>
  <c r="CE8" s="1"/>
  <c r="CC7" l="1"/>
  <c r="CC166" l="1"/>
  <c r="CE166" s="1"/>
  <c r="CE7"/>
  <c r="BW22"/>
  <c r="BY22" s="1"/>
  <c r="BW8"/>
  <c r="BW7" s="1"/>
  <c r="BW166" l="1"/>
  <c r="BY166" s="1"/>
  <c r="BY7"/>
  <c r="BY8"/>
  <c r="B22"/>
  <c r="B8"/>
  <c r="B10" i="1" l="1"/>
  <c r="B15"/>
  <c r="B7" i="3"/>
  <c r="D8"/>
  <c r="D22"/>
  <c r="D15" i="1" l="1"/>
  <c r="B166" i="3"/>
  <c r="D7"/>
  <c r="D166" l="1"/>
  <c r="B45" i="1" l="1"/>
  <c r="D45" l="1"/>
  <c r="B36" l="1"/>
  <c r="D36" l="1"/>
  <c r="B24" l="1"/>
  <c r="D24" l="1"/>
  <c r="F54" l="1"/>
  <c r="F10"/>
  <c r="F9" s="1"/>
  <c r="G9" s="1"/>
  <c r="F11"/>
  <c r="D54"/>
  <c r="G10" l="1"/>
  <c r="F58"/>
  <c r="D10"/>
  <c r="G54"/>
  <c r="G58" l="1"/>
  <c r="B11"/>
  <c r="B9" s="1"/>
  <c r="B58" s="1"/>
  <c r="D9" l="1"/>
  <c r="D11"/>
  <c r="D58" l="1"/>
</calcChain>
</file>

<file path=xl/sharedStrings.xml><?xml version="1.0" encoding="utf-8"?>
<sst xmlns="http://schemas.openxmlformats.org/spreadsheetml/2006/main" count="1401" uniqueCount="515">
  <si>
    <t>Советский</t>
  </si>
  <si>
    <t>г. Йошкар-Ола</t>
  </si>
  <si>
    <t>г. Волжск</t>
  </si>
  <si>
    <t>г. Козьмодемьянск</t>
  </si>
  <si>
    <t>Новоторъяльский</t>
  </si>
  <si>
    <t>Всего по МР и ГО</t>
  </si>
  <si>
    <t>Итого по ГО:</t>
  </si>
  <si>
    <t>в том числе</t>
  </si>
  <si>
    <t xml:space="preserve">Уточн. план               </t>
  </si>
  <si>
    <t xml:space="preserve">Уточн.план              </t>
  </si>
  <si>
    <t>Красностекловарское с/п</t>
  </si>
  <si>
    <t>г/п Советский</t>
  </si>
  <si>
    <t>Медведевское г/п</t>
  </si>
  <si>
    <t>г/п Оршанка</t>
  </si>
  <si>
    <t>г/п Приволжский</t>
  </si>
  <si>
    <t>Азановское с/п</t>
  </si>
  <si>
    <t>Визимьярское с/п</t>
  </si>
  <si>
    <t>г/п Звенигово</t>
  </si>
  <si>
    <t>г/п Килемары</t>
  </si>
  <si>
    <t>г/п Морки</t>
  </si>
  <si>
    <t>г/п Сернур</t>
  </si>
  <si>
    <t>г/п Юрино</t>
  </si>
  <si>
    <t>Ежовское с/п</t>
  </si>
  <si>
    <t>Знаменское с/п</t>
  </si>
  <si>
    <t>Косолаповское с/п</t>
  </si>
  <si>
    <t>Краснооктябрьское г/п</t>
  </si>
  <si>
    <t>Кузнецовское с/п</t>
  </si>
  <si>
    <t>Кундышское с/п</t>
  </si>
  <si>
    <t>Куярское с/п</t>
  </si>
  <si>
    <t>Люльпанское с/п</t>
  </si>
  <si>
    <t>Пекшисолинское с/п</t>
  </si>
  <si>
    <t>Руэмское с/п</t>
  </si>
  <si>
    <t>Шойбулакское с/п</t>
  </si>
  <si>
    <t>Юбилейное с/п</t>
  </si>
  <si>
    <t>г/п Мари-Турек</t>
  </si>
  <si>
    <t>Алексеевское с/п</t>
  </si>
  <si>
    <t>Большепаратское с/п</t>
  </si>
  <si>
    <t>Виловатовское с/п</t>
  </si>
  <si>
    <t>Вятское с/п</t>
  </si>
  <si>
    <t>Исменецкая с/п</t>
  </si>
  <si>
    <t>Казанское с/п</t>
  </si>
  <si>
    <t>Кокшамарское с/п</t>
  </si>
  <si>
    <t>Красногорское г/п</t>
  </si>
  <si>
    <t>Красноярское с/п</t>
  </si>
  <si>
    <t>Кужмарская с/п</t>
  </si>
  <si>
    <t>Октябрьское с/п</t>
  </si>
  <si>
    <t>Шиньшинское с/п</t>
  </si>
  <si>
    <t>Шоруньжинское с/п</t>
  </si>
  <si>
    <t>Озеркинская с/п</t>
  </si>
  <si>
    <t>Помарское с/п</t>
  </si>
  <si>
    <t>Ронгинское с/п</t>
  </si>
  <si>
    <t>Солнечное с/п</t>
  </si>
  <si>
    <t>Суслонгерское с/п</t>
  </si>
  <si>
    <t>Шелангерское с/п</t>
  </si>
  <si>
    <t>Эмековское с/п</t>
  </si>
  <si>
    <t>Карлыганское с/п</t>
  </si>
  <si>
    <t>Емешевское с/п</t>
  </si>
  <si>
    <t>Кокшайское с/п</t>
  </si>
  <si>
    <t>Красноволжское с/п</t>
  </si>
  <si>
    <t>Кужмаринское с/п</t>
  </si>
  <si>
    <t>Коркатовское с/п</t>
  </si>
  <si>
    <t>Пайгусовское с/п</t>
  </si>
  <si>
    <t>Параньгинское г/п</t>
  </si>
  <si>
    <t>Марковское с/п</t>
  </si>
  <si>
    <t>Токтайбелякское с/п</t>
  </si>
  <si>
    <t>Козиковское с/п</t>
  </si>
  <si>
    <t>Верхнекугенерское с/п</t>
  </si>
  <si>
    <t>Верх-Ушнурское с/п</t>
  </si>
  <si>
    <t>Иштымбальсое с/п</t>
  </si>
  <si>
    <t>Кукнурское с/п</t>
  </si>
  <si>
    <t>Михайловское с/п</t>
  </si>
  <si>
    <t>Семисолинское с/п</t>
  </si>
  <si>
    <t>Шорсолинское с/п</t>
  </si>
  <si>
    <t>Хлебниковское с/п</t>
  </si>
  <si>
    <t>Азяковское с/п</t>
  </si>
  <si>
    <t>Ардинское с/п</t>
  </si>
  <si>
    <t>Быковское с/п</t>
  </si>
  <si>
    <t>Васильевское с/п</t>
  </si>
  <si>
    <t>Ильпанурское с/п</t>
  </si>
  <si>
    <t>Красномостовское с/п</t>
  </si>
  <si>
    <t>Кумьинское с/п</t>
  </si>
  <si>
    <t>Марьинское с/п</t>
  </si>
  <si>
    <t>Масканурское с/п</t>
  </si>
  <si>
    <t>Пектубаевское с/п</t>
  </si>
  <si>
    <t>Русско-Кукморское с/п</t>
  </si>
  <si>
    <t>Русско-Ляжмаринское с/п</t>
  </si>
  <si>
    <t>Сенькинское с/п</t>
  </si>
  <si>
    <t>Сидоровское с/п</t>
  </si>
  <si>
    <t>Староторъяльское с/п</t>
  </si>
  <si>
    <t>Усолинское с/п</t>
  </si>
  <si>
    <t>Чуксолинское с/п</t>
  </si>
  <si>
    <t xml:space="preserve">Шойбулакское с/п </t>
  </si>
  <si>
    <t>Юксарское с/п</t>
  </si>
  <si>
    <t>Юркинское с/п</t>
  </si>
  <si>
    <t>Алашайское с/п</t>
  </si>
  <si>
    <t>Верхнекугенерское</t>
  </si>
  <si>
    <t>Дубниковское с/п</t>
  </si>
  <si>
    <t>Еласовское с/п</t>
  </si>
  <si>
    <t>Елеевское с/п</t>
  </si>
  <si>
    <t>Зашижемское с/п</t>
  </si>
  <si>
    <t>Илетское с/п</t>
  </si>
  <si>
    <t>Исменецкое с/п</t>
  </si>
  <si>
    <t>Иштымбальское с/п</t>
  </si>
  <si>
    <t>Карамасское с/п</t>
  </si>
  <si>
    <t>Кужмарское с/п</t>
  </si>
  <si>
    <t>Куракинское с/п</t>
  </si>
  <si>
    <t>Марийское с/п</t>
  </si>
  <si>
    <t>Марисолинское с/п</t>
  </si>
  <si>
    <t>Микряковское с/п</t>
  </si>
  <si>
    <t>Зеленогорское с/п</t>
  </si>
  <si>
    <t xml:space="preserve">Себеусадское с/п </t>
  </si>
  <si>
    <t>Шалинское с/п</t>
  </si>
  <si>
    <t>Обшиярское с/п</t>
  </si>
  <si>
    <t>Озеркинское с/п</t>
  </si>
  <si>
    <t>Петьяльское с/п</t>
  </si>
  <si>
    <t>Портянурское с/п</t>
  </si>
  <si>
    <t>Русско-Шойское с/п</t>
  </si>
  <si>
    <t>Великопольское с/п</t>
  </si>
  <si>
    <t>Нурминское с/п</t>
  </si>
  <si>
    <t>Шулкинское с/п</t>
  </si>
  <si>
    <t>Сердежское с/п</t>
  </si>
  <si>
    <t>Сотнурское с/п</t>
  </si>
  <si>
    <t>г/п Суслонгер</t>
  </si>
  <si>
    <t>Троицкопосадское с/п</t>
  </si>
  <si>
    <t>Тумьюмучашское с/п</t>
  </si>
  <si>
    <t>Чендемеровское с/п</t>
  </si>
  <si>
    <t>Черноозерское с/п</t>
  </si>
  <si>
    <t>Шудумарское с/п</t>
  </si>
  <si>
    <t>Юледурское с/п</t>
  </si>
  <si>
    <t>Волжский МР</t>
  </si>
  <si>
    <t>Горномарийский МР</t>
  </si>
  <si>
    <t>Килемарский МР</t>
  </si>
  <si>
    <t>Звениговский МР</t>
  </si>
  <si>
    <t>Итого Новоторъяльский р-н</t>
  </si>
  <si>
    <t>Новоторъяльский МР</t>
  </si>
  <si>
    <t>Оршанский МР</t>
  </si>
  <si>
    <t>Итого Оршанский р-н</t>
  </si>
  <si>
    <t>Итого Сернурский р-н</t>
  </si>
  <si>
    <t>Сернурский МР</t>
  </si>
  <si>
    <t>Итого Советский</t>
  </si>
  <si>
    <t>Советский МР</t>
  </si>
  <si>
    <t>Итого Юринский р-н</t>
  </si>
  <si>
    <t>Юринский МР</t>
  </si>
  <si>
    <t>Итого Волжский р-н</t>
  </si>
  <si>
    <t>Итого Горномарийский р-н</t>
  </si>
  <si>
    <t>Итого Звениговский р-н</t>
  </si>
  <si>
    <t>Итого Килемарский р-н</t>
  </si>
  <si>
    <t>Итого Мари-Турекский р-н</t>
  </si>
  <si>
    <t>Итого Медведевский р-н</t>
  </si>
  <si>
    <t>Итого Моркинский р-н</t>
  </si>
  <si>
    <t>Итого Куженерский р-н</t>
  </si>
  <si>
    <t>Куженерский МР</t>
  </si>
  <si>
    <t>Мари-Турекский МР</t>
  </si>
  <si>
    <t>Медведевский МР</t>
  </si>
  <si>
    <t>Моркинский МР</t>
  </si>
  <si>
    <t>Параньгинский МР</t>
  </si>
  <si>
    <t>Итого Параньгинский р-н</t>
  </si>
  <si>
    <t>Итого Советский р-н</t>
  </si>
  <si>
    <t>Итого Новоторъяльский</t>
  </si>
  <si>
    <t>итого поселения</t>
  </si>
  <si>
    <t>итого поселения:</t>
  </si>
  <si>
    <t>Всего по районам:</t>
  </si>
  <si>
    <t>Всего по ГО:</t>
  </si>
  <si>
    <t>всего по МР</t>
  </si>
  <si>
    <t>всего поселения</t>
  </si>
  <si>
    <t>Всего по районам</t>
  </si>
  <si>
    <t>Всего по ГО</t>
  </si>
  <si>
    <t>г/п Новый Торъял</t>
  </si>
  <si>
    <t>Староторьяльское с/п</t>
  </si>
  <si>
    <t>г/п Куженер</t>
  </si>
  <si>
    <t>Петъяльское с/п</t>
  </si>
  <si>
    <t>Русскошойское с/п</t>
  </si>
  <si>
    <t>Салтакъяльское с/п</t>
  </si>
  <si>
    <t>Параньга г/п</t>
  </si>
  <si>
    <t xml:space="preserve">  Реализация мероприятий по обеспечению устойчивого сокращения непригодного для проживания жилищного фонда за счет средств Фонда содействия реформированию жилищно-коммунального хозяйства </t>
  </si>
  <si>
    <t xml:space="preserve">Реализация мероприятий по обеспечению устойчивого сокращения непригодного для проживания жилищного фонда за счет средств республиканского бюджета Республики Марий Эл </t>
  </si>
  <si>
    <t xml:space="preserve">Дотации на выравнивание бюджетной обеспеченности городских округов и муниципальных районов                                                                           </t>
  </si>
  <si>
    <t xml:space="preserve">Дотации на поддержку мер по обеспечению сбалансированности бюджетов городских округов и муниципальных районов                                                           </t>
  </si>
  <si>
    <t>г/п Параньга</t>
  </si>
  <si>
    <t xml:space="preserve">ВСЕГО
межбюджетные трансферты
МР, ГО И ПОСЕЛЕНИЯМ 
из республиканского бюджета РМЭ                                                                                                                         </t>
  </si>
  <si>
    <t xml:space="preserve">  ИТОГО ДОТАЦИИ
(Наименование расходных ЦС)                                                                                                                                                  </t>
  </si>
  <si>
    <t xml:space="preserve">Уточн.
план               </t>
  </si>
  <si>
    <t xml:space="preserve">Исполние </t>
  </si>
  <si>
    <t>% исп. 
к пл.
года</t>
  </si>
  <si>
    <t>Контрольный столбец
НЕ МЕНЯТЬ!!!</t>
  </si>
  <si>
    <t>% исп.
к пл.
года</t>
  </si>
  <si>
    <r>
      <t xml:space="preserve">субвенций на осуществление органами местного самоуправления
в Республике Марий Эл государственных полномочий Республики Марий Эл по организации мероприятий  при осуществлении деятельности по обращению с животными  без владельцев
</t>
    </r>
    <r>
      <rPr>
        <b/>
        <sz val="10"/>
        <rFont val="Times New Roman"/>
        <family val="1"/>
        <charset val="204"/>
      </rPr>
      <t>вед. 881 (Комитет ветеринарии)</t>
    </r>
  </si>
  <si>
    <t xml:space="preserve">Уточн.
план            </t>
  </si>
  <si>
    <t xml:space="preserve">ИТОГО СУБСИДИИ
(Наименование расходных ЦС)                                                                                     </t>
  </si>
  <si>
    <t xml:space="preserve">ИТОГО  СУБВЕНЦИИ
(Наименование расходных ЦС)      </t>
  </si>
  <si>
    <r>
      <t>Субвенции бюджетам городских округов и муниципальных районов на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  </r>
    <r>
      <rPr>
        <b/>
        <i/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</si>
  <si>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</si>
  <si>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 Cубвенции  бюджетам городских округов на осуществление государственных полномочий Республики Марий Эл по проведению проверок при осуществлении лицензионного контроля в отношении юридических лиц и индивидуальных предпринимателей, осуществляющих деятельность по управлению многоквартирными домами на основании лицензии
</t>
    </r>
    <r>
      <rPr>
        <b/>
        <sz val="10"/>
        <rFont val="Times New Roman"/>
        <family val="1"/>
        <charset val="204"/>
      </rPr>
      <t>вед. 804 (Госжилнадзор)</t>
    </r>
    <r>
      <rPr>
        <sz val="10"/>
        <rFont val="Times New Roman"/>
        <family val="1"/>
        <charset val="204"/>
      </rPr>
      <t xml:space="preserve">                                      </t>
    </r>
  </si>
  <si>
    <r>
      <rPr>
        <b/>
        <sz val="10"/>
        <rFont val="Times New Roman"/>
        <family val="1"/>
        <charset val="204"/>
      </rPr>
      <t>Итого иные межбюджетные трансферты
(Наименование расходных ЦС)</t>
    </r>
    <r>
      <rPr>
        <sz val="10"/>
        <rFont val="Times New Roman"/>
        <family val="1"/>
        <charset val="204"/>
      </rPr>
      <t xml:space="preserve">   </t>
    </r>
  </si>
  <si>
    <t>Куженерское г/п</t>
  </si>
  <si>
    <t>Моркинское г/п</t>
  </si>
  <si>
    <t>Русско-ляжмаринское с/п</t>
  </si>
  <si>
    <t>Троицко-пасадское с/п</t>
  </si>
  <si>
    <t>Троицко-Посадское с/п</t>
  </si>
  <si>
    <t xml:space="preserve"> </t>
  </si>
  <si>
    <t>ПР 1403 ЦС 1910370080 ВР 521</t>
  </si>
  <si>
    <t>ПР 1401  ЦС   1910371000  ВР 511</t>
  </si>
  <si>
    <t>ПР 1402  ЦС   1910373000  ВР 512</t>
  </si>
  <si>
    <t>ПР 0801 ЦС 07201R4670 ВР 521</t>
  </si>
  <si>
    <t>ПР 0707 ЦС 0270170220 ВР 521</t>
  </si>
  <si>
    <t>ПР 0409  ЦС 1610471150  ВР 522</t>
  </si>
  <si>
    <t>ПР 1004 ЦС 04201R4970 ВР 521</t>
  </si>
  <si>
    <t>ПР 0502 ЦС 04304R1130 ВР 523</t>
  </si>
  <si>
    <t>ПР 0503 ЦС 261F255550 ВР 523</t>
  </si>
  <si>
    <t>ПР 0412  ЦС 1220170010 ВР 521</t>
  </si>
  <si>
    <t>ПР 0412  ЦС 1220170010 ВР 522</t>
  </si>
  <si>
    <t>ПР 0501 ЦС 042F367483 ВР 523</t>
  </si>
  <si>
    <t>ПР 0501 ЦС 042F367484 ВР 523</t>
  </si>
  <si>
    <t>ПР 0406 ЦС 09302R0650 ВР 523</t>
  </si>
  <si>
    <t>ПР 0505 ЦС 043F552430 ВР 523</t>
  </si>
  <si>
    <t>ПР 0505 ЦС 043G552430 ВР 523</t>
  </si>
  <si>
    <t>ПР 0602 ЦС 043G650130 ВР 523</t>
  </si>
  <si>
    <t>ПР 0304 ЦС  2110359300 ВР530</t>
  </si>
  <si>
    <t>ПР 0105 ЦС  2110351200 ВР530</t>
  </si>
  <si>
    <t>ПР 0203 ЦС  1910351180  ВР 530</t>
  </si>
  <si>
    <t>ПР 0702 ЦС 0210570090 ВР530</t>
  </si>
  <si>
    <t>ПР 0701 ЦС 0210570860 ВР 530</t>
  </si>
  <si>
    <t>ПР 0709 ЦС  0270170240  ВР530</t>
  </si>
  <si>
    <t>ПР 0113 ЦС 1910370100  ВР 530</t>
  </si>
  <si>
    <t>ПР 0702 ЦС 0210670110  ВР530</t>
  </si>
  <si>
    <t>ПР 0502 ЦС 0430127410  ВР530</t>
  </si>
  <si>
    <t>ПР 0104 ЦC 0260470140  ВР 530</t>
  </si>
  <si>
    <t xml:space="preserve">ПР 0104 ЦC 2110370260  ВР 530  </t>
  </si>
  <si>
    <t xml:space="preserve">ПР 1403 ЦС 1910370270  ВР 530  </t>
  </si>
  <si>
    <t>ПР 0113 ЦC 0810170180  ВР530</t>
  </si>
  <si>
    <t>ПР 0702 ЦС 0210770050 ВР530</t>
  </si>
  <si>
    <t>ПР 0405 ЦС 1110272160 ВР 530</t>
  </si>
  <si>
    <t>ПР 0412 ЦС 0420770060 ВР530</t>
  </si>
  <si>
    <t>ПР 0505 ЦС 8040027340 ВР 530</t>
  </si>
  <si>
    <r>
      <t xml:space="preserve">Субвенции бюджетам поселений в Республике Марий Эл 
из республиканского бюджета Республики Марий Эл 
на осуществление полномочий по первичному  воинскому учету на территориях, где отсутствуют военные комиссариаты
</t>
    </r>
    <r>
      <rPr>
        <b/>
        <sz val="10"/>
        <rFont val="Times New Roman"/>
        <family val="1"/>
        <charset val="204"/>
      </rPr>
      <t>вед. 892 (Минфин)</t>
    </r>
  </si>
  <si>
    <t>Сернур г/п</t>
  </si>
  <si>
    <t>г.Волжск</t>
  </si>
  <si>
    <t>ПР 1003 ЦС 0420110250 ВР 530</t>
  </si>
  <si>
    <t>ПР 0409 ЦС 1610570250 ВР 521,522</t>
  </si>
  <si>
    <t>ПР 0801 ЦС 072A155130 ВР 523</t>
  </si>
  <si>
    <t>ПР 0702 ЦС 02106R3040 ВР 521</t>
  </si>
  <si>
    <t>Итого Моркинский район</t>
  </si>
  <si>
    <t>000 2 02 100000 00 0000 150</t>
  </si>
  <si>
    <t>000 2 02 30000 00 0000 150</t>
  </si>
  <si>
    <t>ПР 0702 ЦС 02120R7500 ВР 521</t>
  </si>
  <si>
    <t>000 2 02 40000 00 0000 150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</si>
  <si>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</si>
  <si>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Мари-Биляморское с/п</t>
  </si>
  <si>
    <t xml:space="preserve">   000 2 02 20000 00 0000 150</t>
  </si>
  <si>
    <t>ПР 0409 ЦС 1610471160 ВР 540</t>
  </si>
  <si>
    <t>ПР 0801 ЦС 076A154540 ВР 540</t>
  </si>
  <si>
    <t>ПР 0412  ЦС 1220170010 ВР521/522</t>
  </si>
  <si>
    <t>ПР 0502 ЦС 0430127000 ВР 530</t>
  </si>
  <si>
    <r>
      <t xml:space="preserve">Оснащение объектов спортивной инфраструктуры спортивно-технологическим оборудованием               </t>
    </r>
    <r>
      <rPr>
        <b/>
        <sz val="10"/>
        <rFont val="Times New Roman"/>
        <family val="1"/>
        <charset val="204"/>
      </rPr>
      <t>Вед.867</t>
    </r>
  </si>
  <si>
    <t>ПР 1102 ЦС 107P552280 ВР 521</t>
  </si>
  <si>
    <r>
      <t xml:space="preserve">      Социальные выплаты на возмещение части процентной ставки по кредитам, привлекаемым гражданами на газификацию индивидуального жилья
</t>
    </r>
    <r>
      <rPr>
        <b/>
        <sz val="10"/>
        <rFont val="Times New Roman"/>
        <family val="1"/>
        <charset val="204"/>
      </rPr>
      <t>(вед 832)</t>
    </r>
  </si>
  <si>
    <t>ПР 0409 ЦС 1610570250 ВР 521</t>
  </si>
  <si>
    <t>ПР 0409 ЦС 1610570250 ВР 522</t>
  </si>
  <si>
    <r>
      <t xml:space="preserve">Cубвенция бюджетам городских округов и муниципальных районов на осуществление передаваемых отдельных государственных полномочий по постановке на учет и учету граждан, имеющих право на получение жилищной субсидии на приобретение или строительство жилых помещений в соответствии с Федеральным законом от 25 октября 2002 года № 125-ФЗ "О жилищных субсидиях гражданам, выезжающим из районов Крайнего Севера и приравненных к ним местностей"                                                 </t>
    </r>
    <r>
      <rPr>
        <b/>
        <sz val="10"/>
        <rFont val="Times New Roman"/>
        <family val="1"/>
        <charset val="204"/>
      </rPr>
      <t>вед. 832 (Минстрой)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</si>
  <si>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  </r>
    <r>
      <rPr>
        <b/>
        <sz val="10"/>
        <rFont val="Times New Roman"/>
        <family val="1"/>
        <charset val="204"/>
      </rPr>
      <t>(вед. 874)</t>
    </r>
  </si>
  <si>
    <r>
      <t xml:space="preserve">Реализация мероприятий индивидуальных програм социально-экономического развития субъектов РФв части строительства и жилищно-коммунального хозяйства.
</t>
    </r>
    <r>
      <rPr>
        <b/>
        <sz val="12"/>
        <rFont val="Times New Roman"/>
        <family val="1"/>
        <charset val="204"/>
      </rPr>
      <t>(вед. 832)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</si>
  <si>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 в муниципальных общеобразовательных организациях, в период их пребывания в организациях отдыха детей и их оздоровления в части расходов на организационно-техническое обеспечение переданных отдельных государственных полномочий </t>
    </r>
    <r>
      <rPr>
        <b/>
        <sz val="10"/>
        <rFont val="Times New Roman"/>
        <family val="1"/>
        <charset val="204"/>
      </rPr>
      <t>вед. 874 (Минобр)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</t>
    </r>
  </si>
  <si>
    <r>
      <t xml:space="preserve">Субвенции бюджетам на осуществление государственных полномочий по организации и обеспечению отдыха и оздоровления детей, обучающихся в муниципальных общеобразовательных организациях, в организациях отдыха детей и их оздоровления, осуществлению мероприятий по обеспечению безопасности жизни и здоровья детей, обучающихся в мун.общеобразовательных организациях, в период их пребывания в организациях отдыха детей и их оздоровления   в части расходов на предоставление субсидий на организацию отдыха и оздоровление детей, обучающихся в мун. общеобразовательных организациях </t>
    </r>
    <r>
      <rPr>
        <b/>
        <sz val="10"/>
        <rFont val="Times New Roman"/>
        <family val="1"/>
        <charset val="204"/>
      </rPr>
      <t xml:space="preserve">вед. 874 (Минобр) </t>
    </r>
    <r>
      <rPr>
        <sz val="10"/>
        <rFont val="Times New Roman"/>
        <family val="1"/>
        <charset val="204"/>
      </rPr>
      <t xml:space="preserve">
</t>
    </r>
  </si>
  <si>
    <t>Салтакъяльсое с/п</t>
  </si>
  <si>
    <t>ПР 0502 ЦС 04304R3230 ВР 540/
ПР 0505 ЦС 04304R3230 ВР 540
ПР 0602 ЦС 04304R323F ВР 540</t>
  </si>
  <si>
    <t xml:space="preserve">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</si>
  <si>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ПР0505  ЦС 261F254240 ВР 540</t>
  </si>
  <si>
    <t>ПР 0702 ЦС 0211853030 ВР 530</t>
  </si>
  <si>
    <t xml:space="preserve">ПР 0709 ЦС  0270170230  ВР530 </t>
  </si>
  <si>
    <t>ПР 1004 ЦС  0310110010 ВР 530</t>
  </si>
  <si>
    <r>
      <t xml:space="preserve">Субвенции бюджетам городских округов и муниципальных районов  в Республике Марий Эл на осуществление государственных полномочий по предоставлению мер социальной поддержки по оплате  жилищно-коммунальных услуг детям-сиротам и детям, оставшимся без попечения родителей,  лицам из числа детей-сирот и детей, оставшихся без попечения родителей, кроме обучающихся в государственных профессиональных образовательных организациях Республики Марий Эл </t>
    </r>
    <r>
      <rPr>
        <b/>
        <i/>
        <sz val="10"/>
        <rFont val="Times New Roman"/>
        <family val="1"/>
        <charset val="204"/>
      </rPr>
      <t xml:space="preserve"> 
</t>
    </r>
    <r>
      <rPr>
        <b/>
        <sz val="10"/>
        <rFont val="Times New Roman"/>
        <family val="1"/>
        <charset val="204"/>
      </rPr>
      <t>вед. 856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</t>
    </r>
  </si>
  <si>
    <t>ПР 1004 ЦС 0310170120  ВР 530</t>
  </si>
  <si>
    <r>
      <t xml:space="preserve">Субвенции бюджетам городских округов и муниципальных районов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
 </t>
    </r>
    <r>
      <rPr>
        <b/>
        <sz val="10"/>
        <rFont val="Times New Roman"/>
        <family val="1"/>
        <charset val="204"/>
      </rPr>
      <t>вед. 856</t>
    </r>
    <r>
      <rPr>
        <sz val="10"/>
        <rFont val="Times New Roman"/>
        <family val="1"/>
        <charset val="204"/>
      </rPr>
      <t xml:space="preserve">                                                                                </t>
    </r>
  </si>
  <si>
    <t>ПР 1004 ЦС 0310170130  ВР 530</t>
  </si>
  <si>
    <r>
      <t xml:space="preserve">Субвенции бюджетам городских округов и муниципальных районов для осуществления органами местного самоуправления государственных полномочий по созданию и осуществлению деятельности комиссий по делам несовершеннолетних и защите их прав в муниципальном образовании
</t>
    </r>
    <r>
      <rPr>
        <b/>
        <sz val="10"/>
        <rFont val="Times New Roman"/>
        <family val="1"/>
        <charset val="204"/>
      </rPr>
      <t>вед.856</t>
    </r>
    <r>
      <rPr>
        <b/>
        <i/>
        <sz val="10"/>
        <rFont val="Times New Roman"/>
        <family val="1"/>
        <charset val="204"/>
      </rPr>
      <t xml:space="preserve">                     </t>
    </r>
  </si>
  <si>
    <r>
      <t xml:space="preserve">Субвенции  на осуществление государственных полномочий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 за счет средств республиканского бюджета Республики Марий Эл,  на выплату денежных средств на содержание каждого ребенка, переданного 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
</t>
    </r>
    <r>
      <rPr>
        <b/>
        <sz val="9"/>
        <rFont val="Times New Roman"/>
        <family val="1"/>
        <charset val="204"/>
      </rPr>
      <t>вед. 856</t>
    </r>
  </si>
  <si>
    <t>ПР 1004 ЦС 0310174000  ВР 530</t>
  </si>
  <si>
    <r>
      <t xml:space="preserve">Субвенции бюджетам городских округов и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граждан
 </t>
    </r>
    <r>
      <rPr>
        <b/>
        <sz val="10"/>
        <rFont val="Times New Roman"/>
        <family val="1"/>
        <charset val="204"/>
      </rPr>
      <t>вед.856</t>
    </r>
    <r>
      <rPr>
        <sz val="10"/>
        <rFont val="Times New Roman"/>
        <family val="1"/>
        <charset val="204"/>
      </rPr>
      <t xml:space="preserve">
</t>
    </r>
  </si>
  <si>
    <t xml:space="preserve">ПР 0104 ЦC 0350370170  ВР 530  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</si>
  <si>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части исполнения судебных решений
</t>
    </r>
    <r>
      <rPr>
        <b/>
        <sz val="10"/>
        <rFont val="Times New Roman"/>
        <family val="1"/>
        <charset val="204"/>
      </rPr>
      <t>(вед. 832)</t>
    </r>
  </si>
  <si>
    <t>ПР 1004 ЦС 0420110320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</si>
  <si>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Марий Эл </t>
    </r>
    <r>
      <rPr>
        <b/>
        <sz val="10"/>
        <rFont val="Times New Roman"/>
        <family val="1"/>
        <charset val="204"/>
      </rPr>
      <t xml:space="preserve">вед.832(Минстрой) </t>
    </r>
    <r>
      <rPr>
        <i/>
        <sz val="10"/>
        <rFont val="Times New Roman"/>
        <family val="1"/>
        <charset val="204"/>
      </rPr>
      <t xml:space="preserve">     </t>
    </r>
    <r>
      <rPr>
        <sz val="10"/>
        <rFont val="Times New Roman"/>
        <family val="1"/>
        <charset val="204"/>
      </rPr>
      <t xml:space="preserve">                 </t>
    </r>
  </si>
  <si>
    <t>ПР 1004 ЦС 0420170820 ВР 530</t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</si>
  <si>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  </r>
    <r>
      <rPr>
        <b/>
        <sz val="10"/>
        <rFont val="Times New Roman"/>
        <family val="1"/>
        <charset val="204"/>
      </rPr>
      <t xml:space="preserve">вед 832 (Минстрой)  </t>
    </r>
    <r>
      <rPr>
        <sz val="10"/>
        <rFont val="Times New Roman"/>
        <family val="1"/>
        <charset val="204"/>
      </rPr>
      <t xml:space="preserve">          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</si>
  <si>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</si>
  <si>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 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</si>
  <si>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t>ПР 1004 ЦС 04201R0820 ВР 530</t>
  </si>
  <si>
    <r>
      <t xml:space="preserve">      Субвенции на осуществление отдельных государственных полномочий по созданию административных комиссий 
</t>
    </r>
    <r>
      <rPr>
        <b/>
        <sz val="10"/>
        <rFont val="Times New Roman"/>
        <family val="1"/>
        <charset val="204"/>
      </rPr>
      <t xml:space="preserve">вед. 819      </t>
    </r>
    <r>
      <rPr>
        <sz val="10"/>
        <rFont val="Times New Roman"/>
        <family val="1"/>
        <charset val="204"/>
      </rPr>
      <t xml:space="preserve">                                   </t>
    </r>
  </si>
  <si>
    <r>
      <t>Субвенции бюджетам на осуществление переданных полномочий Российской Федерации на государственную регистрацию актов гражданского состояния
(</t>
    </r>
    <r>
      <rPr>
        <b/>
        <sz val="10"/>
        <rFont val="Times New Roman"/>
        <family val="1"/>
        <charset val="204"/>
      </rPr>
      <t>вед. 819)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</si>
  <si>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 </t>
    </r>
    <r>
      <rPr>
        <b/>
        <sz val="10"/>
        <rFont val="Times New Roman"/>
        <family val="1"/>
        <charset val="204"/>
      </rPr>
      <t xml:space="preserve">(вед. 819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</t>
    </r>
  </si>
  <si>
    <t>ПР 0702 ЦС 028E151720 ВР 521</t>
  </si>
  <si>
    <t>ПР 0702 ЦС 028E250980 ВР 521</t>
  </si>
  <si>
    <t>ПР 0703 ЦС 028E251710 ВР 521</t>
  </si>
  <si>
    <t>ПР 0502 ЦС 04304R3230 ВР 523</t>
  </si>
  <si>
    <t>ПР 0801 ЦС 072A255190 ВР 523
ПР 0703 ЦС 074A155190 ВР 523</t>
  </si>
  <si>
    <t>ПР 0801 ЦС 075A155900 ВР 521
ПР 0801 ЦС 075A155970 ВР 523</t>
  </si>
  <si>
    <t>ПР 0801 ЦС 072A255190 ВР 523
ПР 0703 ЦС 074A155190 ВР 523
ПР 0801 ЦС 07601R5190 ВР 523</t>
  </si>
  <si>
    <t>ПР 1102 ЦС 107P551390 ВР 522</t>
  </si>
  <si>
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</si>
  <si>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Субсидии на осуществление целевых мероприятий в отношении автомобильных дорог общего пользования местного значения</t>
  </si>
  <si>
    <t>ПР 1003 ЦС 27101R5760 ВР 523</t>
  </si>
  <si>
    <t>ПР 0409 ЦС 27203R3720 ВР 523</t>
  </si>
  <si>
    <t>ПР 0702 ЦС 028E155204 ВР 523
ПР 0702 ЦС 028E175204 ВР 523</t>
  </si>
  <si>
    <t>000 2 02 15001 04/05 0000 150</t>
  </si>
  <si>
    <t>000 2 02 15002 04/05 0000 150</t>
  </si>
  <si>
    <t>000 2 02 25467 04/05 0000 150</t>
  </si>
  <si>
    <t>000 2 02 29999 04/05 0020 150</t>
  </si>
  <si>
    <t>000 2 02 25497 04/05 0000 150</t>
  </si>
  <si>
    <t>000 2 02 25172 04/05 0000 150</t>
  </si>
  <si>
    <t>000 2 02 20299 04/05 0000 150</t>
  </si>
  <si>
    <t>000 2 02 20302 04/05 0000 150</t>
  </si>
  <si>
    <t>000 2 02 29999 05 0030 150</t>
  </si>
  <si>
    <t>000 2 02 25750 05 0000 150</t>
  </si>
  <si>
    <t>000 2 02 35930 05 0000 150</t>
  </si>
  <si>
    <t>000 2 02 35120 05 0000 150</t>
  </si>
  <si>
    <t>000 2 02 35118 04/05/10/13 0000 150</t>
  </si>
  <si>
    <t>000 2 02 30024 04/05 0011 150</t>
  </si>
  <si>
    <t xml:space="preserve">000 2 02 30024 04/05 0012 150 </t>
  </si>
  <si>
    <t xml:space="preserve">000 2 02 30024 04/05 0013 150 </t>
  </si>
  <si>
    <t xml:space="preserve">000 2 02 30024 04/05 0014 150 </t>
  </si>
  <si>
    <t xml:space="preserve">000 2 02 30024 04/05 0020 150 </t>
  </si>
  <si>
    <t xml:space="preserve">000 2 02 30024 04/05 0030 150 </t>
  </si>
  <si>
    <t>000 2 02 30024 04/05 0040 150</t>
  </si>
  <si>
    <t xml:space="preserve">000 2 02 30024 04/05 0050 150 </t>
  </si>
  <si>
    <t xml:space="preserve">000 2 02 30024 04/05 0080 150 </t>
  </si>
  <si>
    <t xml:space="preserve">000 2 02 30024 04/05 0090 150 </t>
  </si>
  <si>
    <t xml:space="preserve">000 2 02 30024 04/05 0190 150
</t>
  </si>
  <si>
    <t xml:space="preserve">000 2 02 30024 04/05 0110 150 </t>
  </si>
  <si>
    <t xml:space="preserve">000 2 02 30024 04/05 0120 150
</t>
  </si>
  <si>
    <t xml:space="preserve">000 2 02 30024 04/05 0130 150
</t>
  </si>
  <si>
    <t>000 2 02 30024 04/05 0140 150</t>
  </si>
  <si>
    <t>000 2 02 35082 04/05 0000 150</t>
  </si>
  <si>
    <t xml:space="preserve">000 2 02 30024 04/05 0160 150 </t>
  </si>
  <si>
    <t xml:space="preserve">000 2 02 30024 04/05 0200 150 </t>
  </si>
  <si>
    <t>000 2 02 49999 04 0010 150</t>
  </si>
  <si>
    <t>000 2 02 45454 04 0000 150</t>
  </si>
  <si>
    <t>000 2 02 30024 04 0150 150</t>
  </si>
  <si>
    <t>000 2 02 25113 04 0000 150</t>
  </si>
  <si>
    <t>000 2 02 25520 04 0000 150</t>
  </si>
  <si>
    <t>000 2 02 20077 04 0040 150</t>
  </si>
  <si>
    <t>000 2 02 25590 04 0000 150</t>
  </si>
  <si>
    <t>2 02 20077 05 0010 150</t>
  </si>
  <si>
    <t>000 2 02 45323 04/05 0000 150</t>
  </si>
  <si>
    <t>000 2 02 45424 04/05 0000 150</t>
  </si>
  <si>
    <t xml:space="preserve">000 2 02 30024 04/05 0060 150 </t>
  </si>
  <si>
    <t xml:space="preserve">000 2 02 30024 04/05 0070 150
</t>
  </si>
  <si>
    <t xml:space="preserve">000 2 02 30024 04/05 0170 150
</t>
  </si>
  <si>
    <t xml:space="preserve">000 2 02 30024 04/05 0100 150
</t>
  </si>
  <si>
    <t>000 2 02 25576 04/05 0000 150</t>
  </si>
  <si>
    <t>000 2 02 25243 05 0000 150</t>
  </si>
  <si>
    <t>000 2 02 29999 04/05/10/13 0010 150</t>
  </si>
  <si>
    <t>2 02 25304 04/05 0000 150</t>
  </si>
  <si>
    <t>000 2 02 25097 /05/ 0000 150</t>
  </si>
  <si>
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за счет средств республиканского бюджета Республики Марий Эл
вед.874 (Минобр)  </t>
  </si>
  <si>
    <t>ПР 0702 ЦС 028E173050 ВР 523</t>
  </si>
  <si>
    <t>2 02 20077 05 0030 150</t>
  </si>
  <si>
    <t>2 02 25305 05 0000 150</t>
  </si>
  <si>
    <t>ПР 0702 ЦС 028E153050 ВР 523</t>
  </si>
  <si>
    <t>000 2 02 25590 04/05 0000 150</t>
  </si>
  <si>
    <t>000 2 02 25213 04/ 05 0000 150</t>
  </si>
  <si>
    <t>000 2 02 25213 04/05 0000 150</t>
  </si>
  <si>
    <t>000 2 02 25171 04/05 0000 150</t>
  </si>
  <si>
    <t>000 2 02 25394 04 0010 150
000 2 02 25394 04 0020 150</t>
  </si>
  <si>
    <t>000 202 27139 04 0000 150</t>
  </si>
  <si>
    <t>000 2 02 25513 05 0000 150</t>
  </si>
  <si>
    <t>000 2 02 25372 05 0000 150</t>
  </si>
  <si>
    <t>000 2 02 25519 04/05 0000 150</t>
  </si>
  <si>
    <t xml:space="preserve">   000 2 02 25228 05 0000 150</t>
  </si>
  <si>
    <t>000 2 02 25013 04/05 0000 150</t>
  </si>
  <si>
    <t>000 2 02 25520 04 0000 150
000 2 02 20077 04 0040 150</t>
  </si>
  <si>
    <t>000 202 25065 10 0000 150</t>
  </si>
  <si>
    <t>000 2 02 20299 04/05 0000 150
000 2 02 20302 04/05 0000 150</t>
  </si>
  <si>
    <t xml:space="preserve">000 2 02 29999 10/13 0000 150
000 2 02 20077 04 0020 150
</t>
  </si>
  <si>
    <t>000 2 02 25555 04/10/13 0000 150</t>
  </si>
  <si>
    <t>000 2 02 35303 04/05 0000 150</t>
  </si>
  <si>
    <t>000 2 02 30024 04/05 0180 150</t>
  </si>
  <si>
    <r>
      <t xml:space="preserve"> Субсидии на реализацию мероприятий по обеспечению устойчивого сокращения непригодного для проживания жилищного фонда
</t>
    </r>
    <r>
      <rPr>
        <b/>
        <sz val="10"/>
        <rFont val="Times New Roman"/>
        <family val="1"/>
        <charset val="204"/>
      </rPr>
      <t>вед. 832 (Минстрой)</t>
    </r>
    <r>
      <rPr>
        <sz val="10"/>
        <rFont val="Times New Roman"/>
        <family val="1"/>
        <charset val="204"/>
      </rPr>
      <t xml:space="preserve">
  ВСЕГО      </t>
    </r>
  </si>
  <si>
    <t>ПР 1003 ЦС 27101R5760 ВР 523
ПР 0502 ЦС 27201R5760 ВР 521</t>
  </si>
  <si>
    <t>ПР 0409 ЦС 161R153940 ВР 521
ПР 0409 ЦС 161R153941 ВР 521
ПР 0409 ЦС 161R153942 ВР 521</t>
  </si>
  <si>
    <t>ПР 0501 ЦС 042F367483/84  ВР 523</t>
  </si>
  <si>
    <t>ПР 0409 ЦС 161R153891 ВР 540</t>
  </si>
  <si>
    <t>ПР 1403 ЦС 1910129120 ВР 540</t>
  </si>
  <si>
    <t>000 2 02 45389 04 0010 150</t>
  </si>
  <si>
    <t>000 2 02 49999 05 0030 150</t>
  </si>
  <si>
    <t>ПР 1101 ЦС 1020627610 ВР 521</t>
  </si>
  <si>
    <t>Субсидиин на  обеспечение уровня финансирования организаций, реализующих дополнительные образовательные программы спортивной подготовки в соответствии с требованиями федеральных стандартов спортивной подготовки
вед.867</t>
  </si>
  <si>
    <t>ПР 0412 ЦС 1750470150 ВР 521</t>
  </si>
  <si>
    <t xml:space="preserve">      Субсидии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
вед.882</t>
  </si>
  <si>
    <t>000 2 02 29999 04/10 0000 150</t>
  </si>
  <si>
    <t>000 2 02 29999 05 0000 150</t>
  </si>
  <si>
    <t xml:space="preserve">          Субсидии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в Республике Марий Эл
вед.832</t>
  </si>
  <si>
    <t>ПР 0412 ЦС 0410129000 ВР 521</t>
  </si>
  <si>
    <t>Мари-биляморское с/п</t>
  </si>
  <si>
    <t>ПР 1003 ЦС 27101R5760 ВР 521</t>
  </si>
  <si>
    <t>ПР 1006 ЦС 2510327190 ВР 530</t>
  </si>
  <si>
    <t>000 2 02 35082 04/05 0000 150
000 2 02 30024 04/05 0210 150</t>
  </si>
  <si>
    <t>000 2 02 29999 10/13 0070 150</t>
  </si>
  <si>
    <t xml:space="preserve">000 2 02 30024 04/05 0220 150 </t>
  </si>
  <si>
    <t>А Н А Л И З   финансовой помощи муниципальным образованиям на 01.07.2023</t>
  </si>
  <si>
    <t xml:space="preserve">      Дотации на стимулирование городских округов и муниципальных районов в Республике Марий Эл за качество бюджетного процесса                                                     </t>
  </si>
  <si>
    <t>ПР 1402  ЦС   1910570880  ВР 512</t>
  </si>
  <si>
    <t>ПР 1402  ЦС   1920755490  ВР 512</t>
  </si>
  <si>
    <t xml:space="preserve">      Поощрение за достижение показателей деятельности органов исполнительной власти субъектов Российской Федерации                                           </t>
  </si>
  <si>
    <t xml:space="preserve">      Приведение в нормативное состояние автомобильных дорог и искусственных дорожных сооружений (опережающее финансирование мероприятий за счет средств республиканского бюджета Республики Марий Эл)
вед.820</t>
  </si>
  <si>
    <t>ПР 0409 ЦС 161R153943 ВР 521</t>
  </si>
  <si>
    <t>Приведение в нормативное состояние автомобильных дорог и искусственных дорожных сооружений (опережающее финансирование мероприятий за счет средств кредита на пополнение остатка средств на едином счете бюджета)
вед.820</t>
  </si>
  <si>
    <t xml:space="preserve">      Субсидии из республиканского бюджета Республики Марий Эл бюджетам городских округов и муниципальных районов в Республике Марий Эл на проведение мероприятий по подготовке объектов жизнеобеспечения населения и социальной сферы в Республике Марий Эл к работе в осенне-зимний период
вед.832</t>
  </si>
  <si>
    <t>ПР 0502  ЦС 0430270630  ВР 523</t>
  </si>
  <si>
    <t>ПР 0602  ЦС 043G650133  ВР 523</t>
  </si>
  <si>
    <t xml:space="preserve">           Сокращение доли загрязненных сточных вод (опережающее финансирование мероприятий за счет средств республиканского бюджета Республики Марий Эл)
вед.832</t>
  </si>
  <si>
    <t xml:space="preserve">               Сокращение доли загрязненных сточных вод (опережающее финансирование мероприятий за счет средств кредита на пополнение остатка средств на едином счете бюджета)
вед.832</t>
  </si>
  <si>
    <t>ПР 0602  ЦС 043G6М0130  ВР 523</t>
  </si>
  <si>
    <t xml:space="preserve">      Субсидии на проектные и изыскательские работы, иные работы и услуги в целях строительства объектов, реализуемых в рамках республиканской адресной инвестиционной программы
вед.874</t>
  </si>
  <si>
    <t>ПР 0702  ЦС 0210949990 ВР 523</t>
  </si>
  <si>
    <t xml:space="preserve">      Реализация мероприятий по модернизации школьных систем образования за счет средств резервного фонда Правительства Российской Федерации
вед.874</t>
  </si>
  <si>
    <t>ПР 0702  ЦС 02120R750F ВР 521</t>
  </si>
  <si>
    <t>ПР 0702 ЦС 028EВ51790 ВР 530</t>
  </si>
  <si>
    <t>000 2 02 16549 04/05 0000 150</t>
  </si>
  <si>
    <t>000 2 02 25705 05 0000 150</t>
  </si>
  <si>
    <t>000 2 02 20077 04 0070 150</t>
  </si>
  <si>
    <t>000 2 02 20077 04 0050 150</t>
  </si>
  <si>
    <t>000 2 02 20077 04 0060 150</t>
  </si>
  <si>
    <t>000 2 02 25394 04 0040 150</t>
  </si>
  <si>
    <t>000 2 02 25394 04 0030 150</t>
  </si>
  <si>
    <t>000 2 02 29999 05 0090 150</t>
  </si>
  <si>
    <t xml:space="preserve">000 2 02 35179 04/05 0000 150 </t>
  </si>
  <si>
    <t>000 2 02 19999 04/05 0000 150</t>
  </si>
  <si>
    <r>
      <t xml:space="preserve"> Субсидии бюджетам муниципальных районов на формирование объема дотаций на выравнивание бюджетной обеспеченности поселений в Республике Марий Эл</t>
    </r>
    <r>
      <rPr>
        <b/>
        <sz val="10"/>
        <rFont val="Times New Roman"/>
        <family val="1"/>
        <charset val="204"/>
      </rPr>
      <t xml:space="preserve">
(вед 892)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</si>
  <si>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
вед </t>
    </r>
    <r>
      <rPr>
        <b/>
        <sz val="10"/>
        <rFont val="Times New Roman"/>
        <family val="1"/>
        <charset val="204"/>
      </rPr>
      <t>857 (Минкульт)</t>
    </r>
  </si>
  <si>
    <r>
      <t xml:space="preserve">Субсидии бюджетам городских округов и муниципальных районов
на обеспечение организации отдыха детей в каникулярное время, включая мероприятия по обеспечению безопасности их жизни и здоровья,
</t>
    </r>
    <r>
      <rPr>
        <b/>
        <sz val="10"/>
        <rFont val="Times New Roman"/>
        <family val="1"/>
        <charset val="204"/>
      </rPr>
      <t>вед. 874 (Минобр)</t>
    </r>
  </si>
  <si>
    <r>
      <t xml:space="preserve">Субсидии местным бюджетам  на проектирование автомобильных дорог общего пользования местного значения в рамках реализации государственной программы Республики Марий Эл "Развитие дорожного хозяйства на период до 2025 года"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</si>
  <si>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Cубсидии на реализация мероприятий по обеспечению жильем молодых семей  
</t>
    </r>
    <r>
      <rPr>
        <b/>
        <sz val="10"/>
        <rFont val="Times New Roman"/>
        <family val="1"/>
        <charset val="204"/>
      </rPr>
      <t xml:space="preserve">вед. 832 (Минстрой)  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</si>
  <si>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
</t>
    </r>
    <r>
      <rPr>
        <b/>
        <sz val="10"/>
        <rFont val="Times New Roman"/>
        <family val="1"/>
        <charset val="204"/>
      </rPr>
      <t xml:space="preserve">вед. 832 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</si>
  <si>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</t>
    </r>
    <r>
      <rPr>
        <b/>
        <sz val="10"/>
        <rFont val="Times New Roman"/>
        <family val="1"/>
        <charset val="204"/>
      </rPr>
      <t xml:space="preserve">874 </t>
    </r>
  </si>
  <si>
    <r>
      <t xml:space="preserve">Cубсидии на обеспечение комплексного развития сельских территорий
</t>
    </r>
    <r>
      <rPr>
        <b/>
        <sz val="10"/>
        <rFont val="Times New Roman"/>
        <family val="1"/>
        <charset val="204"/>
      </rPr>
      <t>вед.882 (Минсельхоз)</t>
    </r>
  </si>
  <si>
    <r>
      <t xml:space="preserve">Субсидии на реализацию программ формирования современной городской среды </t>
    </r>
    <r>
      <rPr>
        <b/>
        <sz val="10"/>
        <rFont val="Times New Roman"/>
        <family val="1"/>
        <charset val="204"/>
      </rPr>
      <t xml:space="preserve">вед. 832 (Минстрой) </t>
    </r>
    <r>
      <rPr>
        <sz val="10"/>
        <rFont val="Times New Roman"/>
        <family val="1"/>
        <charset val="204"/>
      </rPr>
      <t xml:space="preserve">                                                             </t>
    </r>
  </si>
  <si>
    <r>
      <t xml:space="preserve">     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
</t>
    </r>
    <r>
      <rPr>
        <b/>
        <sz val="10"/>
        <rFont val="Times New Roman"/>
        <family val="1"/>
        <charset val="204"/>
      </rPr>
      <t>вед.840 (Минэк)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</si>
  <si>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
</t>
    </r>
    <r>
      <rPr>
        <b/>
        <sz val="10"/>
        <rFont val="Times New Roman"/>
        <family val="1"/>
        <charset val="204"/>
      </rPr>
      <t>вед.853 (Минстрой)</t>
    </r>
  </si>
  <si>
    <r>
      <t xml:space="preserve">Субсидии на строительство и реконструкцию (модернизацию) объектов питьевого водоснабжения
</t>
    </r>
    <r>
      <rPr>
        <b/>
        <sz val="10"/>
        <rFont val="Times New Roman"/>
        <family val="1"/>
        <charset val="204"/>
      </rPr>
      <t>(вед 832)</t>
    </r>
  </si>
  <si>
    <r>
      <t xml:space="preserve">Субсидии на строительство средней общеобразовательной школы в микрорайоне "Восточный" в г. Йошкар-Оле
</t>
    </r>
    <r>
      <rPr>
        <b/>
        <sz val="10"/>
        <rFont val="Times New Roman"/>
        <family val="1"/>
        <charset val="204"/>
      </rPr>
      <t>вед.887</t>
    </r>
  </si>
  <si>
    <r>
      <t xml:space="preserve">Субсидии на сокращение доли загрязненных сточных вод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</si>
  <si>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
</t>
    </r>
    <r>
      <rPr>
        <b/>
        <sz val="10"/>
        <rFont val="Times New Roman"/>
        <family val="1"/>
        <charset val="204"/>
      </rPr>
      <t xml:space="preserve">вед.874 (Минобр)  </t>
    </r>
  </si>
  <si>
    <r>
      <t xml:space="preserve">Субсидии на осуществление целевых мероприятий в отношении автомобильных дорог общего пользования местного значения
</t>
    </r>
    <r>
      <rPr>
        <b/>
        <sz val="10"/>
        <rFont val="Times New Roman"/>
        <family val="1"/>
        <charset val="204"/>
      </rPr>
      <t xml:space="preserve">вед. 820 (Минтранс)   </t>
    </r>
    <r>
      <rPr>
        <sz val="10"/>
        <rFont val="Times New Roman"/>
        <family val="1"/>
        <charset val="204"/>
      </rPr>
      <t xml:space="preserve">     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</si>
  <si>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(вед 857)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</si>
  <si>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(вед 820)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</si>
  <si>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(вед 857)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</si>
  <si>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</si>
  <si>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>(вед 867</t>
    </r>
    <r>
      <rPr>
        <sz val="10"/>
        <rFont val="Times New Roman"/>
        <family val="1"/>
        <charset val="204"/>
      </rPr>
      <t>)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</si>
  <si>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 xml:space="preserve"> (вед 874)</t>
    </r>
  </si>
  <si>
    <r>
      <t xml:space="preserve">Субсиди на приведение в нормативное состояние автомобильных дорог и искусственных дорожных сооружений 
</t>
    </r>
    <r>
      <rPr>
        <b/>
        <sz val="10"/>
        <rFont val="Times New Roman"/>
        <family val="1"/>
        <charset val="204"/>
      </rPr>
      <t>(вед 820)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</si>
  <si>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</si>
  <si>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</si>
  <si>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(вед 874)</t>
    </r>
  </si>
  <si>
    <r>
      <t xml:space="preserve">Субсидии на техническое оснащение, реконструкцию и капитальный ремонт региональных и муниципальных музеев
</t>
    </r>
    <r>
      <rPr>
        <b/>
        <sz val="10"/>
        <rFont val="Times New Roman"/>
        <family val="1"/>
        <charset val="204"/>
      </rPr>
      <t>вед. 857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</si>
  <si>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</si>
  <si>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      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</si>
  <si>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Cубсидии на реализация мероприятий по обеспечению жильем молодых семей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</si>
  <si>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реализация мероприятий по обеспечению жильем молодых семей  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</si>
  <si>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</si>
  <si>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бюджетам муниципальных районов на капитальные вложения в объекты государственной (муниципальной)собственности и мероприятия, не относящиеся к капитальным вложениям в объекты гос.собственности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</si>
  <si>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</si>
  <si>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    Субсидии на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
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</si>
  <si>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Cубсидии на обеспечение комплексного развития сельских территорий
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</si>
  <si>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Cубсидии на обеспечение комплексного развития сельских территорий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</si>
  <si>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</si>
  <si>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программ формирования современной городской среды 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</si>
  <si>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 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</si>
  <si>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реализацию государственных программ субъектов Российской Федерации в области использования и охраны водных объектов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</si>
  <si>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</si>
  <si>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строительство и реконструкцию (модернизацию) объектов питьевого водоснабжения
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</si>
  <si>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сроительство средней общеобразовательной школы в микрорайоне "Восточный" в г. Йошкар-Оле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</si>
  <si>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сроительство средней общеобразовательной школы в микрорайоне "Восточный" в г. Йошкар-Оле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</si>
  <si>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</si>
  <si>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Субсидии на сокращение доли загрязненных сточных вод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</si>
  <si>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 из </t>
    </r>
    <r>
      <rPr>
        <b/>
        <i/>
        <u/>
        <sz val="10"/>
        <rFont val="Times New Roman"/>
        <family val="1"/>
        <charset val="204"/>
      </rPr>
      <t>федерального бюджета</t>
    </r>
  </si>
  <si>
    <r>
      <t xml:space="preserve">Субсидии на создание новых мест в общеобразовательных организациях в связи с ростом числа обучающихся, вызванным демографическим фактором из </t>
    </r>
    <r>
      <rPr>
        <b/>
        <i/>
        <u/>
        <sz val="10"/>
        <rFont val="Times New Roman"/>
        <family val="1"/>
        <charset val="204"/>
      </rPr>
      <t>республиканского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</si>
  <si>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федерального бюджета</t>
    </r>
  </si>
  <si>
    <r>
      <t xml:space="preserve">Оснащение объектов спортивной инфраструктуры спортивно-технологическим оборудованием               Вед.867 </t>
    </r>
    <r>
      <rPr>
        <b/>
        <i/>
        <u/>
        <sz val="10"/>
        <rFont val="Times New Roman"/>
        <family val="1"/>
        <charset val="204"/>
      </rPr>
      <t>из республиканского бюджета</t>
    </r>
  </si>
  <si>
    <r>
      <t xml:space="preserve">Субсидии на государственную поддержку отрасли культуры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</si>
  <si>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государственную поддержку отрасли культуры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</si>
  <si>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 на развитие транспортной инфраструктуры на сельских территориях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</si>
  <si>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 на развитие транспортной инфраструктуры на сельских территориях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</si>
  <si>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 на  развитие сети учреждений культурно-досугового типа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</si>
  <si>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 на  развитие сети учреждений культурно-досугового типа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</si>
  <si>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</si>
  <si>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</si>
  <si>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</si>
  <si>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</si>
  <si>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  Субсидии на реализацию мероприятий по модернизации школьных систем образования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</si>
  <si>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  Субсидии на реализацию мероприятий по модернизации школьных систем образования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</si>
  <si>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 на приведение в нормативное состояние автомобильных дорог и искусственных дорожных сооружений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</si>
  <si>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 на приведение в нормативное состояние автомобильных дорог и искусственных дорожных сооружений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</si>
  <si>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</si>
  <si>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</si>
  <si>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</si>
  <si>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</si>
  <si>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  </r>
    <r>
      <rPr>
        <b/>
        <sz val="10"/>
        <rFont val="Times New Roman"/>
        <family val="1"/>
        <charset val="204"/>
      </rPr>
      <t>из федерального бюджета</t>
    </r>
    <r>
      <rPr>
        <sz val="10"/>
        <rFont val="Times New Roman"/>
        <family val="1"/>
        <charset val="204"/>
      </rPr>
      <t xml:space="preserve">                      </t>
    </r>
  </si>
  <si>
    <r>
      <t xml:space="preserve">Субсидии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 </t>
    </r>
    <r>
      <rPr>
        <b/>
        <sz val="10"/>
        <rFont val="Times New Roman"/>
        <family val="1"/>
        <charset val="204"/>
      </rPr>
      <t xml:space="preserve">из республиканского бюджета         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</si>
  <si>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из федерального бюджета           </t>
    </r>
    <r>
      <rPr>
        <sz val="10"/>
        <rFont val="Times New Roman"/>
        <family val="1"/>
        <charset val="204"/>
      </rPr>
      <t xml:space="preserve">           </t>
    </r>
  </si>
  <si>
    <r>
      <t xml:space="preserve">Субсидии на техническое оснащение региональных и муниципальных музеев
</t>
    </r>
    <r>
      <rPr>
        <b/>
        <sz val="10"/>
        <rFont val="Times New Roman"/>
        <family val="1"/>
        <charset val="204"/>
      </rPr>
      <t xml:space="preserve"> из республиканского бюджета</t>
    </r>
    <r>
      <rPr>
        <sz val="10"/>
        <rFont val="Times New Roman"/>
        <family val="1"/>
        <charset val="204"/>
      </rPr>
      <t xml:space="preserve">     </t>
    </r>
  </si>
  <si>
    <r>
      <t xml:space="preserve">Субвенции  бюджетам муниципальных районов на осуществление полномочий по расчету и предоставлению дотаций на выравнивание бюджетной обеспеченности поселений, расположенных в границах соответствующего муниципального района Республики Марий Эл
</t>
    </r>
    <r>
      <rPr>
        <b/>
        <sz val="10"/>
        <rFont val="Times New Roman"/>
        <family val="1"/>
        <charset val="204"/>
      </rPr>
      <t xml:space="preserve">вед.892 (Минфин)        </t>
    </r>
    <r>
      <rPr>
        <sz val="10"/>
        <rFont val="Times New Roman"/>
        <family val="1"/>
        <charset val="204"/>
      </rPr>
      <t xml:space="preserve">                                                                      </t>
    </r>
  </si>
  <si>
    <r>
      <t xml:space="preserve">Субвенции бюджетам 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 </t>
    </r>
    <r>
      <rPr>
        <b/>
        <sz val="10"/>
        <rFont val="Times New Roman"/>
        <family val="1"/>
        <charset val="204"/>
      </rPr>
      <t>вед. 874 (Минобр)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</si>
  <si>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на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 на содержание зданий и оплату коммунальных услуг)                    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вед. 874 (Минобр)            </t>
    </r>
    <r>
      <rPr>
        <b/>
        <i/>
        <sz val="10"/>
        <rFont val="Times New Roman"/>
        <family val="1"/>
        <charset val="204"/>
      </rPr>
      <t xml:space="preserve">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</t>
    </r>
  </si>
  <si>
    <r>
      <t xml:space="preserve">      Субвенции на осуществление государственных полномочий по предоставлению мер социальной поддержки по оплате жилищно-коммунальных услуг некоторым категориям граждан
</t>
    </r>
    <r>
      <rPr>
        <b/>
        <sz val="10"/>
        <rFont val="Times New Roman"/>
        <family val="1"/>
        <charset val="204"/>
      </rPr>
      <t xml:space="preserve">вед. 892 (Минфин)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</t>
    </r>
  </si>
  <si>
    <r>
      <t xml:space="preserve">Субвенции бюджетам городских округов и муниципальных районов в Республике Марий Эл  на осуществление государственных полномочий по предоставлению бесплатного питания для учащихся общеобразовательных организаций из многодетных семей, кроме обучающихся в государственных образовательных организациях
</t>
    </r>
    <r>
      <rPr>
        <b/>
        <sz val="10"/>
        <rFont val="Times New Roman"/>
        <family val="1"/>
        <charset val="204"/>
      </rPr>
      <t>вед. 874 (Минобр</t>
    </r>
    <r>
      <rPr>
        <b/>
        <i/>
        <sz val="10"/>
        <rFont val="Times New Roman"/>
        <family val="1"/>
        <charset val="204"/>
      </rPr>
      <t xml:space="preserve">)                             </t>
    </r>
    <r>
      <rPr>
        <sz val="10"/>
        <rFont val="Times New Roman"/>
        <family val="1"/>
        <charset val="204"/>
      </rPr>
      <t xml:space="preserve">                  </t>
    </r>
  </si>
  <si>
    <r>
      <t xml:space="preserve">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 (тепловую мощность),   </t>
    </r>
    <r>
      <rPr>
        <b/>
        <sz val="10"/>
        <rFont val="Times New Roman"/>
        <family val="1"/>
        <charset val="204"/>
      </rPr>
      <t>вед.832 (Минстрой)</t>
    </r>
  </si>
  <si>
    <r>
      <t xml:space="preserve">Субвенции бюджетам городских округов и муниципальных районов на исполнение государственных полномочий по хранению, учету и использованию архивных фондов и архивных документов, находящихся в собственности Республики Марий Эл и хранящихся  в муниципальных архивах на территории Республики Марий Эл 
</t>
    </r>
    <r>
      <rPr>
        <b/>
        <sz val="10"/>
        <rFont val="Times New Roman"/>
        <family val="1"/>
        <charset val="204"/>
      </rPr>
      <t>вед. 857 (Минкульт)</t>
    </r>
  </si>
  <si>
    <r>
      <t xml:space="preserve"> Субвенции, предоставляемые органам местного самоуправления для осуществления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 (или) водоотведение, возникших в результате применения льготных тарифов на холодное водоснабжение и (или) водоотведение
</t>
    </r>
    <r>
      <rPr>
        <b/>
        <sz val="10"/>
        <rFont val="Times New Roman"/>
        <family val="1"/>
        <charset val="204"/>
      </rPr>
      <t>(вед. 832)</t>
    </r>
  </si>
  <si>
    <r>
      <t xml:space="preserve">      Субвенции на осуществление государственных полномочий по организации и осуществлению мероприятий по оказанию помощи лицам, находящимся в состоянии алкогольного, наркотического или иного токсического опьянения
</t>
    </r>
    <r>
      <rPr>
        <b/>
        <sz val="10"/>
        <rFont val="Times New Roman"/>
        <family val="1"/>
        <charset val="204"/>
      </rPr>
      <t>(вед. 856)</t>
    </r>
  </si>
  <si>
    <r>
      <t xml:space="preserve">      Субвенции на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  </r>
    <r>
      <rPr>
        <b/>
        <sz val="10"/>
        <rFont val="Times New Roman"/>
        <family val="1"/>
        <charset val="204"/>
      </rPr>
      <t>(вед. 874)</t>
    </r>
  </si>
  <si>
    <r>
      <t xml:space="preserve">Проектно-изыскательские работы в отношении автомобильных дорог общего пользования местного значения, включенных в перечень объектов, реализуемых в рамках национального проекта "Безопасные качественные дороги" и входящих в состав Йошкар-Олинской городской агломерации
</t>
    </r>
    <r>
      <rPr>
        <b/>
        <sz val="10"/>
        <rFont val="Times New Roman"/>
        <family val="1"/>
        <charset val="204"/>
      </rPr>
      <t>(вед. 820)</t>
    </r>
  </si>
  <si>
    <r>
      <t xml:space="preserve">Создание модельных муниципальных библиотек
</t>
    </r>
    <r>
      <rPr>
        <b/>
        <sz val="10"/>
        <rFont val="Times New Roman"/>
        <family val="1"/>
        <charset val="204"/>
      </rPr>
      <t>(вед. 857)</t>
    </r>
  </si>
  <si>
    <r>
      <t xml:space="preserve">      Развитие инфраструктуры дорожного хозяйства за счет средств республиканского бюджета Республики Марий Эл
</t>
    </r>
    <r>
      <rPr>
        <b/>
        <sz val="10"/>
        <rFont val="Times New Roman"/>
        <family val="1"/>
        <charset val="204"/>
      </rPr>
      <t>(вед. 820)</t>
    </r>
  </si>
  <si>
    <r>
      <t xml:space="preserve">           Резервный фонд Правительства Республики Марий Эл
</t>
    </r>
    <r>
      <rPr>
        <b/>
        <sz val="10"/>
        <rFont val="Times New Roman"/>
        <family val="1"/>
        <charset val="204"/>
      </rPr>
      <t>(вед. 892)</t>
    </r>
  </si>
  <si>
    <t xml:space="preserve">(по данным Отчета об исполнении консолидированного бюджета субъекта Российской Федерации и бюджета территориального государственного внебюджетного фонда (ф. 0503317))
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</si>
</sst>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000"/>
    <numFmt numFmtId="166" formatCode="0.00000"/>
    <numFmt numFmtId="170" formatCode="0.0"/>
  </numFmts>
  <fonts count="23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name val="Arial Cyr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334">
    <xf numFmtId="0" fontId="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166" fontId="2" fillId="0" borderId="1" xfId="0" applyNumberFormat="1" applyFont="1" applyFill="1" applyBorder="1"/>
    <xf numFmtId="166" fontId="1" fillId="0" borderId="1" xfId="0" applyNumberFormat="1" applyFont="1" applyFill="1" applyBorder="1"/>
    <xf numFmtId="166" fontId="10" fillId="0" borderId="1" xfId="0" applyNumberFormat="1" applyFont="1" applyFill="1" applyBorder="1"/>
    <xf numFmtId="166" fontId="2" fillId="0" borderId="0" xfId="0" applyNumberFormat="1" applyFont="1" applyFill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/>
    <xf numFmtId="166" fontId="11" fillId="0" borderId="1" xfId="0" applyNumberFormat="1" applyFont="1" applyFill="1" applyBorder="1"/>
    <xf numFmtId="166" fontId="10" fillId="0" borderId="0" xfId="0" applyNumberFormat="1" applyFont="1" applyFill="1"/>
    <xf numFmtId="166" fontId="3" fillId="0" borderId="0" xfId="0" applyNumberFormat="1" applyFont="1" applyFill="1"/>
    <xf numFmtId="166" fontId="2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horizontal="right"/>
    </xf>
    <xf numFmtId="166" fontId="13" fillId="0" borderId="0" xfId="0" applyNumberFormat="1" applyFont="1" applyFill="1"/>
    <xf numFmtId="166" fontId="12" fillId="0" borderId="0" xfId="0" applyNumberFormat="1" applyFont="1" applyFill="1"/>
    <xf numFmtId="166" fontId="2" fillId="0" borderId="0" xfId="0" applyNumberFormat="1" applyFont="1" applyFill="1" applyBorder="1"/>
    <xf numFmtId="166" fontId="13" fillId="0" borderId="0" xfId="0" applyNumberFormat="1" applyFont="1" applyFill="1" applyAlignment="1">
      <alignment horizontal="center" vertical="center" wrapText="1"/>
    </xf>
    <xf numFmtId="170" fontId="10" fillId="0" borderId="1" xfId="0" applyNumberFormat="1" applyFont="1" applyFill="1" applyBorder="1"/>
    <xf numFmtId="170" fontId="2" fillId="0" borderId="1" xfId="0" applyNumberFormat="1" applyFont="1" applyFill="1" applyBorder="1" applyAlignment="1">
      <alignment horizontal="right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/>
    <xf numFmtId="170" fontId="1" fillId="0" borderId="1" xfId="0" applyNumberFormat="1" applyFont="1" applyFill="1" applyBorder="1"/>
    <xf numFmtId="170" fontId="2" fillId="0" borderId="0" xfId="0" applyNumberFormat="1" applyFont="1" applyFill="1"/>
    <xf numFmtId="170" fontId="2" fillId="0" borderId="1" xfId="0" applyNumberFormat="1" applyFont="1" applyFill="1" applyBorder="1" applyAlignment="1">
      <alignment horizontal="right" vertical="center" wrapText="1"/>
    </xf>
    <xf numFmtId="170" fontId="1" fillId="0" borderId="1" xfId="0" applyNumberFormat="1" applyFont="1" applyFill="1" applyBorder="1" applyAlignment="1">
      <alignment horizontal="right"/>
    </xf>
    <xf numFmtId="170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70" fontId="11" fillId="0" borderId="1" xfId="0" applyNumberFormat="1" applyFont="1" applyFill="1" applyBorder="1"/>
    <xf numFmtId="166" fontId="15" fillId="0" borderId="1" xfId="1538" applyNumberFormat="1" applyFont="1" applyFill="1" applyBorder="1"/>
    <xf numFmtId="170" fontId="15" fillId="0" borderId="1" xfId="1538" applyNumberFormat="1" applyFont="1" applyFill="1" applyBorder="1"/>
    <xf numFmtId="166" fontId="21" fillId="0" borderId="0" xfId="1538" applyNumberFormat="1" applyFont="1" applyFill="1"/>
    <xf numFmtId="166" fontId="15" fillId="0" borderId="1" xfId="1538" applyNumberFormat="1" applyFont="1" applyFill="1" applyBorder="1" applyAlignment="1" applyProtection="1"/>
    <xf numFmtId="170" fontId="15" fillId="0" borderId="1" xfId="1538" applyNumberFormat="1" applyFont="1" applyFill="1" applyBorder="1" applyAlignment="1" applyProtection="1"/>
    <xf numFmtId="166" fontId="21" fillId="0" borderId="0" xfId="1538" applyNumberFormat="1" applyFont="1" applyFill="1" applyBorder="1" applyAlignment="1" applyProtection="1"/>
    <xf numFmtId="166" fontId="2" fillId="0" borderId="0" xfId="0" applyNumberFormat="1" applyFont="1" applyFill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 wrapText="1"/>
    </xf>
    <xf numFmtId="170" fontId="2" fillId="0" borderId="1" xfId="25333" applyNumberFormat="1" applyFont="1" applyFill="1" applyBorder="1" applyAlignment="1">
      <alignment horizontal="right"/>
    </xf>
    <xf numFmtId="166" fontId="1" fillId="0" borderId="1" xfId="1538" applyNumberFormat="1" applyFont="1" applyFill="1" applyBorder="1"/>
    <xf numFmtId="170" fontId="1" fillId="0" borderId="1" xfId="1538" applyNumberFormat="1" applyFont="1" applyFill="1" applyBorder="1" applyAlignment="1">
      <alignment horizontal="right"/>
    </xf>
    <xf numFmtId="166" fontId="1" fillId="0" borderId="0" xfId="1538" applyNumberFormat="1" applyFont="1" applyFill="1" applyBorder="1" applyAlignment="1" applyProtection="1"/>
    <xf numFmtId="166" fontId="1" fillId="0" borderId="1" xfId="1538" applyNumberFormat="1" applyFont="1" applyFill="1" applyBorder="1" applyAlignment="1" applyProtection="1"/>
    <xf numFmtId="170" fontId="1" fillId="0" borderId="1" xfId="1538" applyNumberFormat="1" applyFont="1" applyFill="1" applyBorder="1" applyAlignment="1" applyProtection="1">
      <alignment horizontal="right"/>
    </xf>
    <xf numFmtId="164" fontId="1" fillId="0" borderId="0" xfId="0" applyNumberFormat="1" applyFont="1" applyFill="1"/>
    <xf numFmtId="170" fontId="2" fillId="0" borderId="0" xfId="0" applyNumberFormat="1" applyFont="1" applyFill="1" applyBorder="1"/>
    <xf numFmtId="0" fontId="0" fillId="0" borderId="0" xfId="0" applyFont="1" applyFill="1" applyBorder="1"/>
    <xf numFmtId="170" fontId="1" fillId="0" borderId="1" xfId="1538" applyNumberFormat="1" applyFont="1" applyFill="1" applyBorder="1"/>
    <xf numFmtId="170" fontId="1" fillId="0" borderId="1" xfId="1538" applyNumberFormat="1" applyFont="1" applyFill="1" applyBorder="1" applyAlignment="1" applyProtection="1"/>
    <xf numFmtId="166" fontId="0" fillId="0" borderId="0" xfId="0" applyNumberFormat="1" applyFont="1" applyFill="1"/>
    <xf numFmtId="166" fontId="14" fillId="0" borderId="0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1" xfId="0" applyNumberFormat="1" applyFont="1" applyFill="1" applyBorder="1" applyAlignment="1">
      <alignment horizontal="center" vertical="center" wrapText="1"/>
    </xf>
    <xf numFmtId="166" fontId="10" fillId="0" borderId="12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center" vertical="center" wrapText="1"/>
    </xf>
    <xf numFmtId="166" fontId="10" fillId="0" borderId="14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vertical="center"/>
    </xf>
    <xf numFmtId="170" fontId="10" fillId="0" borderId="1" xfId="0" applyNumberFormat="1" applyFont="1" applyFill="1" applyBorder="1" applyAlignment="1">
      <alignment vertical="top"/>
    </xf>
    <xf numFmtId="170" fontId="2" fillId="0" borderId="1" xfId="25332" applyNumberFormat="1" applyFont="1" applyFill="1" applyBorder="1"/>
    <xf numFmtId="170" fontId="2" fillId="0" borderId="6" xfId="25332" applyNumberFormat="1" applyFont="1" applyFill="1" applyBorder="1" applyAlignment="1">
      <alignment horizontal="right"/>
    </xf>
    <xf numFmtId="170" fontId="17" fillId="0" borderId="1" xfId="0" applyNumberFormat="1" applyFont="1" applyFill="1" applyBorder="1"/>
    <xf numFmtId="170" fontId="22" fillId="0" borderId="15" xfId="21263" applyNumberFormat="1" applyFont="1" applyFill="1" applyBorder="1" applyAlignment="1" applyProtection="1">
      <alignment horizontal="right" vertical="top" shrinkToFit="1"/>
    </xf>
  </cellXfs>
  <cellStyles count="2533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10" xfId="8"/>
    <cellStyle name="20% - Акцент1 10 2" xfId="9"/>
    <cellStyle name="20% - Акцент1 10 2 2" xfId="10"/>
    <cellStyle name="20% - Акцент1 10 2 2 2" xfId="11"/>
    <cellStyle name="20% - Акцент1 10 2 3" xfId="12"/>
    <cellStyle name="20% - Акцент1 10 3" xfId="13"/>
    <cellStyle name="20% - Акцент1 10 3 2" xfId="14"/>
    <cellStyle name="20% - Акцент1 10 3 2 2" xfId="15"/>
    <cellStyle name="20% - Акцент1 10 3 3" xfId="16"/>
    <cellStyle name="20% - Акцент1 10 4" xfId="17"/>
    <cellStyle name="20% - Акцент1 10 4 2" xfId="18"/>
    <cellStyle name="20% - Акцент1 10 5" xfId="19"/>
    <cellStyle name="20% - Акцент1 100" xfId="20"/>
    <cellStyle name="20% - Акцент1 100 2" xfId="21"/>
    <cellStyle name="20% - Акцент1 100 2 2" xfId="22"/>
    <cellStyle name="20% - Акцент1 100 3" xfId="23"/>
    <cellStyle name="20% - Акцент1 101" xfId="24"/>
    <cellStyle name="20% - Акцент1 101 2" xfId="25"/>
    <cellStyle name="20% - Акцент1 101 2 2" xfId="26"/>
    <cellStyle name="20% - Акцент1 101 3" xfId="27"/>
    <cellStyle name="20% - Акцент1 102" xfId="28"/>
    <cellStyle name="20% - Акцент1 102 2" xfId="29"/>
    <cellStyle name="20% - Акцент1 102 2 2" xfId="30"/>
    <cellStyle name="20% - Акцент1 102 3" xfId="31"/>
    <cellStyle name="20% - Акцент1 103" xfId="32"/>
    <cellStyle name="20% - Акцент1 103 2" xfId="33"/>
    <cellStyle name="20% - Акцент1 103 2 2" xfId="34"/>
    <cellStyle name="20% - Акцент1 103 3" xfId="35"/>
    <cellStyle name="20% - Акцент1 104" xfId="36"/>
    <cellStyle name="20% - Акцент1 104 2" xfId="37"/>
    <cellStyle name="20% - Акцент1 104 2 2" xfId="38"/>
    <cellStyle name="20% - Акцент1 104 3" xfId="39"/>
    <cellStyle name="20% - Акцент1 105" xfId="40"/>
    <cellStyle name="20% - Акцент1 105 2" xfId="41"/>
    <cellStyle name="20% - Акцент1 105 2 2" xfId="42"/>
    <cellStyle name="20% - Акцент1 105 3" xfId="43"/>
    <cellStyle name="20% - Акцент1 106" xfId="44"/>
    <cellStyle name="20% - Акцент1 106 2" xfId="45"/>
    <cellStyle name="20% - Акцент1 106 2 2" xfId="46"/>
    <cellStyle name="20% - Акцент1 106 3" xfId="47"/>
    <cellStyle name="20% - Акцент1 107" xfId="48"/>
    <cellStyle name="20% - Акцент1 107 2" xfId="49"/>
    <cellStyle name="20% - Акцент1 107 2 2" xfId="50"/>
    <cellStyle name="20% - Акцент1 107 3" xfId="51"/>
    <cellStyle name="20% - Акцент1 108" xfId="52"/>
    <cellStyle name="20% - Акцент1 108 2" xfId="53"/>
    <cellStyle name="20% - Акцент1 108 2 2" xfId="54"/>
    <cellStyle name="20% - Акцент1 108 3" xfId="55"/>
    <cellStyle name="20% - Акцент1 109" xfId="56"/>
    <cellStyle name="20% - Акцент1 109 2" xfId="57"/>
    <cellStyle name="20% - Акцент1 109 2 2" xfId="58"/>
    <cellStyle name="20% - Акцент1 109 3" xfId="59"/>
    <cellStyle name="20% - Акцент1 11" xfId="60"/>
    <cellStyle name="20% - Акцент1 11 2" xfId="61"/>
    <cellStyle name="20% - Акцент1 11 2 2" xfId="62"/>
    <cellStyle name="20% - Акцент1 11 2 2 2" xfId="63"/>
    <cellStyle name="20% - Акцент1 11 2 3" xfId="64"/>
    <cellStyle name="20% - Акцент1 11 3" xfId="65"/>
    <cellStyle name="20% - Акцент1 11 3 2" xfId="66"/>
    <cellStyle name="20% - Акцент1 11 3 2 2" xfId="67"/>
    <cellStyle name="20% - Акцент1 11 3 3" xfId="68"/>
    <cellStyle name="20% - Акцент1 11 4" xfId="69"/>
    <cellStyle name="20% - Акцент1 11 4 2" xfId="70"/>
    <cellStyle name="20% - Акцент1 11 5" xfId="71"/>
    <cellStyle name="20% - Акцент1 110" xfId="72"/>
    <cellStyle name="20% - Акцент1 110 2" xfId="73"/>
    <cellStyle name="20% - Акцент1 110 2 2" xfId="74"/>
    <cellStyle name="20% - Акцент1 110 3" xfId="75"/>
    <cellStyle name="20% - Акцент1 111" xfId="76"/>
    <cellStyle name="20% - Акцент1 111 2" xfId="77"/>
    <cellStyle name="20% - Акцент1 111 2 2" xfId="78"/>
    <cellStyle name="20% - Акцент1 111 3" xfId="79"/>
    <cellStyle name="20% - Акцент1 112" xfId="80"/>
    <cellStyle name="20% - Акцент1 112 2" xfId="81"/>
    <cellStyle name="20% - Акцент1 112 2 2" xfId="82"/>
    <cellStyle name="20% - Акцент1 112 3" xfId="83"/>
    <cellStyle name="20% - Акцент1 113" xfId="84"/>
    <cellStyle name="20% - Акцент1 113 2" xfId="85"/>
    <cellStyle name="20% - Акцент1 113 2 2" xfId="86"/>
    <cellStyle name="20% - Акцент1 113 3" xfId="87"/>
    <cellStyle name="20% - Акцент1 114" xfId="88"/>
    <cellStyle name="20% - Акцент1 114 2" xfId="89"/>
    <cellStyle name="20% - Акцент1 114 2 2" xfId="90"/>
    <cellStyle name="20% - Акцент1 114 3" xfId="91"/>
    <cellStyle name="20% - Акцент1 115" xfId="92"/>
    <cellStyle name="20% - Акцент1 115 2" xfId="93"/>
    <cellStyle name="20% - Акцент1 115 2 2" xfId="94"/>
    <cellStyle name="20% - Акцент1 115 3" xfId="95"/>
    <cellStyle name="20% - Акцент1 116" xfId="96"/>
    <cellStyle name="20% - Акцент1 116 2" xfId="97"/>
    <cellStyle name="20% - Акцент1 116 2 2" xfId="98"/>
    <cellStyle name="20% - Акцент1 116 3" xfId="99"/>
    <cellStyle name="20% - Акцент1 117" xfId="100"/>
    <cellStyle name="20% - Акцент1 117 2" xfId="101"/>
    <cellStyle name="20% - Акцент1 117 2 2" xfId="102"/>
    <cellStyle name="20% - Акцент1 117 3" xfId="103"/>
    <cellStyle name="20% - Акцент1 118" xfId="104"/>
    <cellStyle name="20% - Акцент1 118 2" xfId="105"/>
    <cellStyle name="20% - Акцент1 118 2 2" xfId="106"/>
    <cellStyle name="20% - Акцент1 118 3" xfId="107"/>
    <cellStyle name="20% - Акцент1 119" xfId="108"/>
    <cellStyle name="20% - Акцент1 119 2" xfId="109"/>
    <cellStyle name="20% - Акцент1 119 2 2" xfId="110"/>
    <cellStyle name="20% - Акцент1 119 3" xfId="111"/>
    <cellStyle name="20% - Акцент1 12" xfId="112"/>
    <cellStyle name="20% - Акцент1 12 2" xfId="113"/>
    <cellStyle name="20% - Акцент1 12 2 2" xfId="114"/>
    <cellStyle name="20% - Акцент1 12 2 2 2" xfId="115"/>
    <cellStyle name="20% - Акцент1 12 2 3" xfId="116"/>
    <cellStyle name="20% - Акцент1 12 3" xfId="117"/>
    <cellStyle name="20% - Акцент1 12 3 2" xfId="118"/>
    <cellStyle name="20% - Акцент1 12 3 2 2" xfId="119"/>
    <cellStyle name="20% - Акцент1 12 3 3" xfId="120"/>
    <cellStyle name="20% - Акцент1 12 4" xfId="121"/>
    <cellStyle name="20% - Акцент1 12 4 2" xfId="122"/>
    <cellStyle name="20% - Акцент1 12 5" xfId="123"/>
    <cellStyle name="20% - Акцент1 120" xfId="124"/>
    <cellStyle name="20% - Акцент1 120 2" xfId="125"/>
    <cellStyle name="20% - Акцент1 120 2 2" xfId="126"/>
    <cellStyle name="20% - Акцент1 120 3" xfId="127"/>
    <cellStyle name="20% - Акцент1 121" xfId="128"/>
    <cellStyle name="20% - Акцент1 121 2" xfId="129"/>
    <cellStyle name="20% - Акцент1 121 2 2" xfId="130"/>
    <cellStyle name="20% - Акцент1 121 3" xfId="131"/>
    <cellStyle name="20% - Акцент1 122" xfId="132"/>
    <cellStyle name="20% - Акцент1 122 2" xfId="133"/>
    <cellStyle name="20% - Акцент1 122 2 2" xfId="134"/>
    <cellStyle name="20% - Акцент1 122 3" xfId="135"/>
    <cellStyle name="20% - Акцент1 123" xfId="136"/>
    <cellStyle name="20% - Акцент1 123 2" xfId="137"/>
    <cellStyle name="20% - Акцент1 123 2 2" xfId="138"/>
    <cellStyle name="20% - Акцент1 123 3" xfId="139"/>
    <cellStyle name="20% - Акцент1 124" xfId="140"/>
    <cellStyle name="20% - Акцент1 124 2" xfId="141"/>
    <cellStyle name="20% - Акцент1 124 2 2" xfId="142"/>
    <cellStyle name="20% - Акцент1 124 3" xfId="143"/>
    <cellStyle name="20% - Акцент1 125" xfId="144"/>
    <cellStyle name="20% - Акцент1 125 2" xfId="145"/>
    <cellStyle name="20% - Акцент1 125 2 2" xfId="146"/>
    <cellStyle name="20% - Акцент1 125 3" xfId="147"/>
    <cellStyle name="20% - Акцент1 126" xfId="148"/>
    <cellStyle name="20% - Акцент1 126 2" xfId="149"/>
    <cellStyle name="20% - Акцент1 126 2 2" xfId="150"/>
    <cellStyle name="20% - Акцент1 126 3" xfId="151"/>
    <cellStyle name="20% - Акцент1 127" xfId="152"/>
    <cellStyle name="20% - Акцент1 127 2" xfId="153"/>
    <cellStyle name="20% - Акцент1 127 2 2" xfId="154"/>
    <cellStyle name="20% - Акцент1 127 3" xfId="155"/>
    <cellStyle name="20% - Акцент1 128" xfId="156"/>
    <cellStyle name="20% - Акцент1 128 2" xfId="157"/>
    <cellStyle name="20% - Акцент1 128 2 2" xfId="158"/>
    <cellStyle name="20% - Акцент1 128 3" xfId="159"/>
    <cellStyle name="20% - Акцент1 129" xfId="160"/>
    <cellStyle name="20% - Акцент1 129 2" xfId="161"/>
    <cellStyle name="20% - Акцент1 129 2 2" xfId="162"/>
    <cellStyle name="20% - Акцент1 129 3" xfId="163"/>
    <cellStyle name="20% - Акцент1 13" xfId="164"/>
    <cellStyle name="20% - Акцент1 13 2" xfId="165"/>
    <cellStyle name="20% - Акцент1 13 2 2" xfId="166"/>
    <cellStyle name="20% - Акцент1 13 2 2 2" xfId="167"/>
    <cellStyle name="20% - Акцент1 13 2 3" xfId="168"/>
    <cellStyle name="20% - Акцент1 13 3" xfId="169"/>
    <cellStyle name="20% - Акцент1 13 3 2" xfId="170"/>
    <cellStyle name="20% - Акцент1 13 3 2 2" xfId="171"/>
    <cellStyle name="20% - Акцент1 13 3 3" xfId="172"/>
    <cellStyle name="20% - Акцент1 13 4" xfId="173"/>
    <cellStyle name="20% - Акцент1 13 4 2" xfId="174"/>
    <cellStyle name="20% - Акцент1 13 5" xfId="175"/>
    <cellStyle name="20% - Акцент1 130" xfId="176"/>
    <cellStyle name="20% - Акцент1 130 2" xfId="177"/>
    <cellStyle name="20% - Акцент1 130 2 2" xfId="178"/>
    <cellStyle name="20% - Акцент1 130 3" xfId="179"/>
    <cellStyle name="20% - Акцент1 131" xfId="180"/>
    <cellStyle name="20% - Акцент1 131 2" xfId="181"/>
    <cellStyle name="20% - Акцент1 131 2 2" xfId="182"/>
    <cellStyle name="20% - Акцент1 131 3" xfId="183"/>
    <cellStyle name="20% - Акцент1 132" xfId="184"/>
    <cellStyle name="20% - Акцент1 132 2" xfId="185"/>
    <cellStyle name="20% - Акцент1 132 2 2" xfId="186"/>
    <cellStyle name="20% - Акцент1 132 3" xfId="187"/>
    <cellStyle name="20% - Акцент1 133" xfId="188"/>
    <cellStyle name="20% - Акцент1 133 2" xfId="189"/>
    <cellStyle name="20% - Акцент1 133 2 2" xfId="190"/>
    <cellStyle name="20% - Акцент1 133 3" xfId="191"/>
    <cellStyle name="20% - Акцент1 134" xfId="192"/>
    <cellStyle name="20% - Акцент1 134 2" xfId="193"/>
    <cellStyle name="20% - Акцент1 134 2 2" xfId="194"/>
    <cellStyle name="20% - Акцент1 134 3" xfId="195"/>
    <cellStyle name="20% - Акцент1 135" xfId="196"/>
    <cellStyle name="20% - Акцент1 135 2" xfId="197"/>
    <cellStyle name="20% - Акцент1 135 2 2" xfId="198"/>
    <cellStyle name="20% - Акцент1 135 3" xfId="199"/>
    <cellStyle name="20% - Акцент1 136" xfId="200"/>
    <cellStyle name="20% - Акцент1 136 2" xfId="201"/>
    <cellStyle name="20% - Акцент1 136 2 2" xfId="202"/>
    <cellStyle name="20% - Акцент1 136 3" xfId="203"/>
    <cellStyle name="20% - Акцент1 137" xfId="204"/>
    <cellStyle name="20% - Акцент1 138" xfId="205"/>
    <cellStyle name="20% - Акцент1 14" xfId="206"/>
    <cellStyle name="20% - Акцент1 14 2" xfId="207"/>
    <cellStyle name="20% - Акцент1 14 2 2" xfId="208"/>
    <cellStyle name="20% - Акцент1 14 2 2 2" xfId="209"/>
    <cellStyle name="20% - Акцент1 14 2 3" xfId="210"/>
    <cellStyle name="20% - Акцент1 14 3" xfId="211"/>
    <cellStyle name="20% - Акцент1 14 3 2" xfId="212"/>
    <cellStyle name="20% - Акцент1 14 3 2 2" xfId="213"/>
    <cellStyle name="20% - Акцент1 14 3 3" xfId="214"/>
    <cellStyle name="20% - Акцент1 14 4" xfId="215"/>
    <cellStyle name="20% - Акцент1 14 4 2" xfId="216"/>
    <cellStyle name="20% - Акцент1 14 5" xfId="217"/>
    <cellStyle name="20% - Акцент1 15" xfId="218"/>
    <cellStyle name="20% - Акцент1 15 2" xfId="219"/>
    <cellStyle name="20% - Акцент1 15 2 2" xfId="220"/>
    <cellStyle name="20% - Акцент1 15 2 2 2" xfId="221"/>
    <cellStyle name="20% - Акцент1 15 2 3" xfId="222"/>
    <cellStyle name="20% - Акцент1 15 3" xfId="223"/>
    <cellStyle name="20% - Акцент1 15 3 2" xfId="224"/>
    <cellStyle name="20% - Акцент1 15 3 2 2" xfId="225"/>
    <cellStyle name="20% - Акцент1 15 3 3" xfId="226"/>
    <cellStyle name="20% - Акцент1 15 4" xfId="227"/>
    <cellStyle name="20% - Акцент1 15 4 2" xfId="228"/>
    <cellStyle name="20% - Акцент1 15 5" xfId="229"/>
    <cellStyle name="20% - Акцент1 16" xfId="230"/>
    <cellStyle name="20% - Акцент1 16 2" xfId="231"/>
    <cellStyle name="20% - Акцент1 16 2 2" xfId="232"/>
    <cellStyle name="20% - Акцент1 16 2 2 2" xfId="233"/>
    <cellStyle name="20% - Акцент1 16 2 3" xfId="234"/>
    <cellStyle name="20% - Акцент1 16 3" xfId="235"/>
    <cellStyle name="20% - Акцент1 16 3 2" xfId="236"/>
    <cellStyle name="20% - Акцент1 16 3 2 2" xfId="237"/>
    <cellStyle name="20% - Акцент1 16 3 3" xfId="238"/>
    <cellStyle name="20% - Акцент1 16 4" xfId="239"/>
    <cellStyle name="20% - Акцент1 16 4 2" xfId="240"/>
    <cellStyle name="20% - Акцент1 16 5" xfId="241"/>
    <cellStyle name="20% - Акцент1 17" xfId="242"/>
    <cellStyle name="20% - Акцент1 17 2" xfId="243"/>
    <cellStyle name="20% - Акцент1 17 2 2" xfId="244"/>
    <cellStyle name="20% - Акцент1 17 2 2 2" xfId="245"/>
    <cellStyle name="20% - Акцент1 17 2 3" xfId="246"/>
    <cellStyle name="20% - Акцент1 17 3" xfId="247"/>
    <cellStyle name="20% - Акцент1 17 3 2" xfId="248"/>
    <cellStyle name="20% - Акцент1 17 3 2 2" xfId="249"/>
    <cellStyle name="20% - Акцент1 17 3 3" xfId="250"/>
    <cellStyle name="20% - Акцент1 17 4" xfId="251"/>
    <cellStyle name="20% - Акцент1 17 4 2" xfId="252"/>
    <cellStyle name="20% - Акцент1 17 5" xfId="253"/>
    <cellStyle name="20% - Акцент1 18" xfId="254"/>
    <cellStyle name="20% - Акцент1 18 2" xfId="255"/>
    <cellStyle name="20% - Акцент1 18 2 2" xfId="256"/>
    <cellStyle name="20% - Акцент1 18 2 2 2" xfId="257"/>
    <cellStyle name="20% - Акцент1 18 2 3" xfId="258"/>
    <cellStyle name="20% - Акцент1 18 3" xfId="259"/>
    <cellStyle name="20% - Акцент1 18 3 2" xfId="260"/>
    <cellStyle name="20% - Акцент1 18 3 2 2" xfId="261"/>
    <cellStyle name="20% - Акцент1 18 3 3" xfId="262"/>
    <cellStyle name="20% - Акцент1 18 4" xfId="263"/>
    <cellStyle name="20% - Акцент1 18 4 2" xfId="264"/>
    <cellStyle name="20% - Акцент1 18 5" xfId="265"/>
    <cellStyle name="20% - Акцент1 19" xfId="266"/>
    <cellStyle name="20% - Акцент1 19 2" xfId="267"/>
    <cellStyle name="20% - Акцент1 19 2 2" xfId="268"/>
    <cellStyle name="20% - Акцент1 19 2 2 2" xfId="269"/>
    <cellStyle name="20% - Акцент1 19 2 3" xfId="270"/>
    <cellStyle name="20% - Акцент1 19 3" xfId="271"/>
    <cellStyle name="20% - Акцент1 19 3 2" xfId="272"/>
    <cellStyle name="20% - Акцент1 19 3 2 2" xfId="273"/>
    <cellStyle name="20% - Акцент1 19 3 3" xfId="274"/>
    <cellStyle name="20% - Акцент1 19 4" xfId="275"/>
    <cellStyle name="20% - Акцент1 19 4 2" xfId="276"/>
    <cellStyle name="20% - Акцент1 19 5" xfId="277"/>
    <cellStyle name="20% - Акцент1 2" xfId="278"/>
    <cellStyle name="20% - Акцент1 2 10" xfId="279"/>
    <cellStyle name="20% - Акцент1 2 10 2" xfId="280"/>
    <cellStyle name="20% - Акцент1 2 10 2 2" xfId="281"/>
    <cellStyle name="20% - Акцент1 2 10 3" xfId="282"/>
    <cellStyle name="20% - Акцент1 2 11" xfId="283"/>
    <cellStyle name="20% - Акцент1 2 11 2" xfId="284"/>
    <cellStyle name="20% - Акцент1 2 11 2 2" xfId="285"/>
    <cellStyle name="20% - Акцент1 2 11 3" xfId="286"/>
    <cellStyle name="20% - Акцент1 2 12" xfId="287"/>
    <cellStyle name="20% - Акцент1 2 12 2" xfId="288"/>
    <cellStyle name="20% - Акцент1 2 12 2 2" xfId="289"/>
    <cellStyle name="20% - Акцент1 2 12 3" xfId="290"/>
    <cellStyle name="20% - Акцент1 2 13" xfId="291"/>
    <cellStyle name="20% - Акцент1 2 13 2" xfId="292"/>
    <cellStyle name="20% - Акцент1 2 13 2 2" xfId="293"/>
    <cellStyle name="20% - Акцент1 2 13 3" xfId="294"/>
    <cellStyle name="20% - Акцент1 2 14" xfId="295"/>
    <cellStyle name="20% - Акцент1 2 14 2" xfId="296"/>
    <cellStyle name="20% - Акцент1 2 14 2 2" xfId="297"/>
    <cellStyle name="20% - Акцент1 2 14 3" xfId="298"/>
    <cellStyle name="20% - Акцент1 2 15" xfId="299"/>
    <cellStyle name="20% - Акцент1 2 15 2" xfId="300"/>
    <cellStyle name="20% - Акцент1 2 15 2 2" xfId="301"/>
    <cellStyle name="20% - Акцент1 2 15 3" xfId="302"/>
    <cellStyle name="20% - Акцент1 2 16" xfId="303"/>
    <cellStyle name="20% - Акцент1 2 16 2" xfId="304"/>
    <cellStyle name="20% - Акцент1 2 16 2 2" xfId="305"/>
    <cellStyle name="20% - Акцент1 2 16 3" xfId="306"/>
    <cellStyle name="20% - Акцент1 2 17" xfId="307"/>
    <cellStyle name="20% - Акцент1 2 17 2" xfId="308"/>
    <cellStyle name="20% - Акцент1 2 17 2 2" xfId="309"/>
    <cellStyle name="20% - Акцент1 2 17 3" xfId="310"/>
    <cellStyle name="20% - Акцент1 2 18" xfId="311"/>
    <cellStyle name="20% - Акцент1 2 18 2" xfId="312"/>
    <cellStyle name="20% - Акцент1 2 18 2 2" xfId="313"/>
    <cellStyle name="20% - Акцент1 2 18 3" xfId="314"/>
    <cellStyle name="20% - Акцент1 2 19" xfId="315"/>
    <cellStyle name="20% - Акцент1 2 19 2" xfId="316"/>
    <cellStyle name="20% - Акцент1 2 19 2 2" xfId="317"/>
    <cellStyle name="20% - Акцент1 2 19 3" xfId="318"/>
    <cellStyle name="20% - Акцент1 2 2" xfId="319"/>
    <cellStyle name="20% - Акцент1 2 2 2" xfId="320"/>
    <cellStyle name="20% - Акцент1 2 2 2 2" xfId="321"/>
    <cellStyle name="20% - Акцент1 2 2 2 2 2" xfId="322"/>
    <cellStyle name="20% - Акцент1 2 2 2 3" xfId="323"/>
    <cellStyle name="20% - Акцент1 2 2 3" xfId="324"/>
    <cellStyle name="20% - Акцент1 2 2 3 2" xfId="325"/>
    <cellStyle name="20% - Акцент1 2 2 3 2 2" xfId="326"/>
    <cellStyle name="20% - Акцент1 2 2 3 3" xfId="327"/>
    <cellStyle name="20% - Акцент1 2 2 4" xfId="328"/>
    <cellStyle name="20% - Акцент1 2 2 4 2" xfId="329"/>
    <cellStyle name="20% - Акцент1 2 2 5" xfId="330"/>
    <cellStyle name="20% - Акцент1 2 20" xfId="331"/>
    <cellStyle name="20% - Акцент1 2 20 2" xfId="332"/>
    <cellStyle name="20% - Акцент1 2 20 2 2" xfId="333"/>
    <cellStyle name="20% - Акцент1 2 20 3" xfId="334"/>
    <cellStyle name="20% - Акцент1 2 21" xfId="335"/>
    <cellStyle name="20% - Акцент1 2 21 2" xfId="336"/>
    <cellStyle name="20% - Акцент1 2 21 2 2" xfId="337"/>
    <cellStyle name="20% - Акцент1 2 21 3" xfId="338"/>
    <cellStyle name="20% - Акцент1 2 22" xfId="339"/>
    <cellStyle name="20% - Акцент1 2 22 2" xfId="340"/>
    <cellStyle name="20% - Акцент1 2 22 2 2" xfId="341"/>
    <cellStyle name="20% - Акцент1 2 22 3" xfId="342"/>
    <cellStyle name="20% - Акцент1 2 23" xfId="343"/>
    <cellStyle name="20% - Акцент1 2 23 2" xfId="344"/>
    <cellStyle name="20% - Акцент1 2 23 2 2" xfId="345"/>
    <cellStyle name="20% - Акцент1 2 23 3" xfId="346"/>
    <cellStyle name="20% - Акцент1 2 24" xfId="347"/>
    <cellStyle name="20% - Акцент1 2 24 2" xfId="348"/>
    <cellStyle name="20% - Акцент1 2 24 2 2" xfId="349"/>
    <cellStyle name="20% - Акцент1 2 24 3" xfId="350"/>
    <cellStyle name="20% - Акцент1 2 25" xfId="351"/>
    <cellStyle name="20% - Акцент1 2 25 2" xfId="352"/>
    <cellStyle name="20% - Акцент1 2 26" xfId="353"/>
    <cellStyle name="20% - Акцент1 2 3" xfId="354"/>
    <cellStyle name="20% - Акцент1 2 3 2" xfId="355"/>
    <cellStyle name="20% - Акцент1 2 3 2 2" xfId="356"/>
    <cellStyle name="20% - Акцент1 2 3 2 2 2" xfId="357"/>
    <cellStyle name="20% - Акцент1 2 3 2 3" xfId="358"/>
    <cellStyle name="20% - Акцент1 2 3 3" xfId="359"/>
    <cellStyle name="20% - Акцент1 2 3 3 2" xfId="360"/>
    <cellStyle name="20% - Акцент1 2 3 3 2 2" xfId="361"/>
    <cellStyle name="20% - Акцент1 2 3 3 3" xfId="362"/>
    <cellStyle name="20% - Акцент1 2 3 4" xfId="363"/>
    <cellStyle name="20% - Акцент1 2 3 4 2" xfId="364"/>
    <cellStyle name="20% - Акцент1 2 3 5" xfId="365"/>
    <cellStyle name="20% - Акцент1 2 4" xfId="366"/>
    <cellStyle name="20% - Акцент1 2 4 2" xfId="367"/>
    <cellStyle name="20% - Акцент1 2 4 2 2" xfId="368"/>
    <cellStyle name="20% - Акцент1 2 4 2 2 2" xfId="369"/>
    <cellStyle name="20% - Акцент1 2 4 2 3" xfId="370"/>
    <cellStyle name="20% - Акцент1 2 4 3" xfId="371"/>
    <cellStyle name="20% - Акцент1 2 4 3 2" xfId="372"/>
    <cellStyle name="20% - Акцент1 2 4 3 2 2" xfId="373"/>
    <cellStyle name="20% - Акцент1 2 4 3 3" xfId="374"/>
    <cellStyle name="20% - Акцент1 2 4 4" xfId="375"/>
    <cellStyle name="20% - Акцент1 2 4 4 2" xfId="376"/>
    <cellStyle name="20% - Акцент1 2 4 5" xfId="377"/>
    <cellStyle name="20% - Акцент1 2 5" xfId="378"/>
    <cellStyle name="20% - Акцент1 2 5 2" xfId="379"/>
    <cellStyle name="20% - Акцент1 2 5 2 2" xfId="380"/>
    <cellStyle name="20% - Акцент1 2 5 2 2 2" xfId="381"/>
    <cellStyle name="20% - Акцент1 2 5 2 3" xfId="382"/>
    <cellStyle name="20% - Акцент1 2 5 3" xfId="383"/>
    <cellStyle name="20% - Акцент1 2 5 3 2" xfId="384"/>
    <cellStyle name="20% - Акцент1 2 5 3 2 2" xfId="385"/>
    <cellStyle name="20% - Акцент1 2 5 3 3" xfId="386"/>
    <cellStyle name="20% - Акцент1 2 5 4" xfId="387"/>
    <cellStyle name="20% - Акцент1 2 5 4 2" xfId="388"/>
    <cellStyle name="20% - Акцент1 2 5 5" xfId="389"/>
    <cellStyle name="20% - Акцент1 2 6" xfId="390"/>
    <cellStyle name="20% - Акцент1 2 6 2" xfId="391"/>
    <cellStyle name="20% - Акцент1 2 6 2 2" xfId="392"/>
    <cellStyle name="20% - Акцент1 2 6 3" xfId="393"/>
    <cellStyle name="20% - Акцент1 2 7" xfId="394"/>
    <cellStyle name="20% - Акцент1 2 7 2" xfId="395"/>
    <cellStyle name="20% - Акцент1 2 7 2 2" xfId="396"/>
    <cellStyle name="20% - Акцент1 2 7 3" xfId="397"/>
    <cellStyle name="20% - Акцент1 2 8" xfId="398"/>
    <cellStyle name="20% - Акцент1 2 8 2" xfId="399"/>
    <cellStyle name="20% - Акцент1 2 8 2 2" xfId="400"/>
    <cellStyle name="20% - Акцент1 2 8 3" xfId="401"/>
    <cellStyle name="20% - Акцент1 2 9" xfId="402"/>
    <cellStyle name="20% - Акцент1 2 9 2" xfId="403"/>
    <cellStyle name="20% - Акцент1 2 9 2 2" xfId="404"/>
    <cellStyle name="20% - Акцент1 2 9 3" xfId="405"/>
    <cellStyle name="20% - Акцент1 20" xfId="406"/>
    <cellStyle name="20% - Акцент1 20 2" xfId="407"/>
    <cellStyle name="20% - Акцент1 20 2 2" xfId="408"/>
    <cellStyle name="20% - Акцент1 20 2 2 2" xfId="409"/>
    <cellStyle name="20% - Акцент1 20 2 3" xfId="410"/>
    <cellStyle name="20% - Акцент1 20 3" xfId="411"/>
    <cellStyle name="20% - Акцент1 20 3 2" xfId="412"/>
    <cellStyle name="20% - Акцент1 20 3 2 2" xfId="413"/>
    <cellStyle name="20% - Акцент1 20 3 3" xfId="414"/>
    <cellStyle name="20% - Акцент1 20 4" xfId="415"/>
    <cellStyle name="20% - Акцент1 20 4 2" xfId="416"/>
    <cellStyle name="20% - Акцент1 20 5" xfId="417"/>
    <cellStyle name="20% - Акцент1 21" xfId="418"/>
    <cellStyle name="20% - Акцент1 21 2" xfId="419"/>
    <cellStyle name="20% - Акцент1 21 2 2" xfId="420"/>
    <cellStyle name="20% - Акцент1 21 2 2 2" xfId="421"/>
    <cellStyle name="20% - Акцент1 21 2 3" xfId="422"/>
    <cellStyle name="20% - Акцент1 21 3" xfId="423"/>
    <cellStyle name="20% - Акцент1 21 3 2" xfId="424"/>
    <cellStyle name="20% - Акцент1 21 3 2 2" xfId="425"/>
    <cellStyle name="20% - Акцент1 21 3 3" xfId="426"/>
    <cellStyle name="20% - Акцент1 21 4" xfId="427"/>
    <cellStyle name="20% - Акцент1 21 4 2" xfId="428"/>
    <cellStyle name="20% - Акцент1 21 5" xfId="429"/>
    <cellStyle name="20% - Акцент1 22" xfId="430"/>
    <cellStyle name="20% - Акцент1 22 2" xfId="431"/>
    <cellStyle name="20% - Акцент1 22 2 2" xfId="432"/>
    <cellStyle name="20% - Акцент1 22 2 2 2" xfId="433"/>
    <cellStyle name="20% - Акцент1 22 2 3" xfId="434"/>
    <cellStyle name="20% - Акцент1 22 3" xfId="435"/>
    <cellStyle name="20% - Акцент1 22 3 2" xfId="436"/>
    <cellStyle name="20% - Акцент1 22 3 2 2" xfId="437"/>
    <cellStyle name="20% - Акцент1 22 3 3" xfId="438"/>
    <cellStyle name="20% - Акцент1 22 4" xfId="439"/>
    <cellStyle name="20% - Акцент1 22 4 2" xfId="440"/>
    <cellStyle name="20% - Акцент1 22 5" xfId="441"/>
    <cellStyle name="20% - Акцент1 23" xfId="442"/>
    <cellStyle name="20% - Акцент1 23 2" xfId="443"/>
    <cellStyle name="20% - Акцент1 23 2 2" xfId="444"/>
    <cellStyle name="20% - Акцент1 23 2 2 2" xfId="445"/>
    <cellStyle name="20% - Акцент1 23 2 3" xfId="446"/>
    <cellStyle name="20% - Акцент1 23 3" xfId="447"/>
    <cellStyle name="20% - Акцент1 23 3 2" xfId="448"/>
    <cellStyle name="20% - Акцент1 23 3 2 2" xfId="449"/>
    <cellStyle name="20% - Акцент1 23 3 3" xfId="450"/>
    <cellStyle name="20% - Акцент1 23 4" xfId="451"/>
    <cellStyle name="20% - Акцент1 23 4 2" xfId="452"/>
    <cellStyle name="20% - Акцент1 23 5" xfId="453"/>
    <cellStyle name="20% - Акцент1 24" xfId="454"/>
    <cellStyle name="20% - Акцент1 24 2" xfId="455"/>
    <cellStyle name="20% - Акцент1 24 2 2" xfId="456"/>
    <cellStyle name="20% - Акцент1 24 2 2 2" xfId="457"/>
    <cellStyle name="20% - Акцент1 24 2 3" xfId="458"/>
    <cellStyle name="20% - Акцент1 24 3" xfId="459"/>
    <cellStyle name="20% - Акцент1 24 3 2" xfId="460"/>
    <cellStyle name="20% - Акцент1 24 3 2 2" xfId="461"/>
    <cellStyle name="20% - Акцент1 24 3 3" xfId="462"/>
    <cellStyle name="20% - Акцент1 24 4" xfId="463"/>
    <cellStyle name="20% - Акцент1 24 4 2" xfId="464"/>
    <cellStyle name="20% - Акцент1 24 5" xfId="465"/>
    <cellStyle name="20% - Акцент1 25" xfId="466"/>
    <cellStyle name="20% - Акцент1 25 2" xfId="467"/>
    <cellStyle name="20% - Акцент1 25 2 2" xfId="468"/>
    <cellStyle name="20% - Акцент1 25 2 2 2" xfId="469"/>
    <cellStyle name="20% - Акцент1 25 2 3" xfId="470"/>
    <cellStyle name="20% - Акцент1 25 3" xfId="471"/>
    <cellStyle name="20% - Акцент1 25 3 2" xfId="472"/>
    <cellStyle name="20% - Акцент1 25 3 2 2" xfId="473"/>
    <cellStyle name="20% - Акцент1 25 3 3" xfId="474"/>
    <cellStyle name="20% - Акцент1 25 4" xfId="475"/>
    <cellStyle name="20% - Акцент1 25 4 2" xfId="476"/>
    <cellStyle name="20% - Акцент1 25 5" xfId="477"/>
    <cellStyle name="20% - Акцент1 26" xfId="478"/>
    <cellStyle name="20% - Акцент1 26 2" xfId="479"/>
    <cellStyle name="20% - Акцент1 26 2 2" xfId="480"/>
    <cellStyle name="20% - Акцент1 26 2 2 2" xfId="481"/>
    <cellStyle name="20% - Акцент1 26 2 3" xfId="482"/>
    <cellStyle name="20% - Акцент1 26 3" xfId="483"/>
    <cellStyle name="20% - Акцент1 26 3 2" xfId="484"/>
    <cellStyle name="20% - Акцент1 26 3 2 2" xfId="485"/>
    <cellStyle name="20% - Акцент1 26 3 3" xfId="486"/>
    <cellStyle name="20% - Акцент1 26 4" xfId="487"/>
    <cellStyle name="20% - Акцент1 26 4 2" xfId="488"/>
    <cellStyle name="20% - Акцент1 26 5" xfId="489"/>
    <cellStyle name="20% - Акцент1 27" xfId="490"/>
    <cellStyle name="20% - Акцент1 27 2" xfId="491"/>
    <cellStyle name="20% - Акцент1 27 2 2" xfId="492"/>
    <cellStyle name="20% - Акцент1 27 2 2 2" xfId="493"/>
    <cellStyle name="20% - Акцент1 27 2 3" xfId="494"/>
    <cellStyle name="20% - Акцент1 27 3" xfId="495"/>
    <cellStyle name="20% - Акцент1 27 3 2" xfId="496"/>
    <cellStyle name="20% - Акцент1 27 3 2 2" xfId="497"/>
    <cellStyle name="20% - Акцент1 27 3 3" xfId="498"/>
    <cellStyle name="20% - Акцент1 27 4" xfId="499"/>
    <cellStyle name="20% - Акцент1 27 4 2" xfId="500"/>
    <cellStyle name="20% - Акцент1 27 5" xfId="501"/>
    <cellStyle name="20% - Акцент1 28" xfId="502"/>
    <cellStyle name="20% - Акцент1 28 2" xfId="503"/>
    <cellStyle name="20% - Акцент1 28 2 2" xfId="504"/>
    <cellStyle name="20% - Акцент1 28 2 2 2" xfId="505"/>
    <cellStyle name="20% - Акцент1 28 2 3" xfId="506"/>
    <cellStyle name="20% - Акцент1 28 3" xfId="507"/>
    <cellStyle name="20% - Акцент1 28 3 2" xfId="508"/>
    <cellStyle name="20% - Акцент1 28 3 2 2" xfId="509"/>
    <cellStyle name="20% - Акцент1 28 3 3" xfId="510"/>
    <cellStyle name="20% - Акцент1 28 4" xfId="511"/>
    <cellStyle name="20% - Акцент1 28 4 2" xfId="512"/>
    <cellStyle name="20% - Акцент1 28 5" xfId="513"/>
    <cellStyle name="20% - Акцент1 29" xfId="514"/>
    <cellStyle name="20% - Акцент1 29 2" xfId="515"/>
    <cellStyle name="20% - Акцент1 29 2 2" xfId="516"/>
    <cellStyle name="20% - Акцент1 29 2 2 2" xfId="517"/>
    <cellStyle name="20% - Акцент1 29 2 3" xfId="518"/>
    <cellStyle name="20% - Акцент1 29 3" xfId="519"/>
    <cellStyle name="20% - Акцент1 29 3 2" xfId="520"/>
    <cellStyle name="20% - Акцент1 29 3 2 2" xfId="521"/>
    <cellStyle name="20% - Акцент1 29 3 3" xfId="522"/>
    <cellStyle name="20% - Акцент1 29 4" xfId="523"/>
    <cellStyle name="20% - Акцент1 29 4 2" xfId="524"/>
    <cellStyle name="20% - Акцент1 29 5" xfId="525"/>
    <cellStyle name="20% - Акцент1 3" xfId="526"/>
    <cellStyle name="20% - Акцент1 3 2" xfId="527"/>
    <cellStyle name="20% - Акцент1 3 2 2" xfId="528"/>
    <cellStyle name="20% - Акцент1 3 2 2 2" xfId="529"/>
    <cellStyle name="20% - Акцент1 3 2 2 2 2" xfId="530"/>
    <cellStyle name="20% - Акцент1 3 2 2 3" xfId="531"/>
    <cellStyle name="20% - Акцент1 3 2 3" xfId="532"/>
    <cellStyle name="20% - Акцент1 3 2 3 2" xfId="533"/>
    <cellStyle name="20% - Акцент1 3 2 3 2 2" xfId="534"/>
    <cellStyle name="20% - Акцент1 3 2 3 3" xfId="535"/>
    <cellStyle name="20% - Акцент1 3 2 4" xfId="536"/>
    <cellStyle name="20% - Акцент1 3 2 4 2" xfId="537"/>
    <cellStyle name="20% - Акцент1 3 2 5" xfId="538"/>
    <cellStyle name="20% - Акцент1 3 3" xfId="539"/>
    <cellStyle name="20% - Акцент1 3 3 2" xfId="540"/>
    <cellStyle name="20% - Акцент1 3 3 2 2" xfId="541"/>
    <cellStyle name="20% - Акцент1 3 3 2 2 2" xfId="542"/>
    <cellStyle name="20% - Акцент1 3 3 2 3" xfId="543"/>
    <cellStyle name="20% - Акцент1 3 3 3" xfId="544"/>
    <cellStyle name="20% - Акцент1 3 3 3 2" xfId="545"/>
    <cellStyle name="20% - Акцент1 3 3 3 2 2" xfId="546"/>
    <cellStyle name="20% - Акцент1 3 3 3 3" xfId="547"/>
    <cellStyle name="20% - Акцент1 3 3 4" xfId="548"/>
    <cellStyle name="20% - Акцент1 3 3 4 2" xfId="549"/>
    <cellStyle name="20% - Акцент1 3 3 5" xfId="550"/>
    <cellStyle name="20% - Акцент1 3 4" xfId="551"/>
    <cellStyle name="20% - Акцент1 3 4 2" xfId="552"/>
    <cellStyle name="20% - Акцент1 3 4 2 2" xfId="553"/>
    <cellStyle name="20% - Акцент1 3 4 2 2 2" xfId="554"/>
    <cellStyle name="20% - Акцент1 3 4 2 3" xfId="555"/>
    <cellStyle name="20% - Акцент1 3 4 3" xfId="556"/>
    <cellStyle name="20% - Акцент1 3 4 3 2" xfId="557"/>
    <cellStyle name="20% - Акцент1 3 4 3 2 2" xfId="558"/>
    <cellStyle name="20% - Акцент1 3 4 3 3" xfId="559"/>
    <cellStyle name="20% - Акцент1 3 4 4" xfId="560"/>
    <cellStyle name="20% - Акцент1 3 4 4 2" xfId="561"/>
    <cellStyle name="20% - Акцент1 3 4 5" xfId="562"/>
    <cellStyle name="20% - Акцент1 3 5" xfId="563"/>
    <cellStyle name="20% - Акцент1 3 5 2" xfId="564"/>
    <cellStyle name="20% - Акцент1 3 5 2 2" xfId="565"/>
    <cellStyle name="20% - Акцент1 3 5 2 2 2" xfId="566"/>
    <cellStyle name="20% - Акцент1 3 5 2 3" xfId="567"/>
    <cellStyle name="20% - Акцент1 3 5 3" xfId="568"/>
    <cellStyle name="20% - Акцент1 3 5 3 2" xfId="569"/>
    <cellStyle name="20% - Акцент1 3 5 3 2 2" xfId="570"/>
    <cellStyle name="20% - Акцент1 3 5 3 3" xfId="571"/>
    <cellStyle name="20% - Акцент1 3 5 4" xfId="572"/>
    <cellStyle name="20% - Акцент1 3 5 4 2" xfId="573"/>
    <cellStyle name="20% - Акцент1 3 5 5" xfId="574"/>
    <cellStyle name="20% - Акцент1 3 6" xfId="575"/>
    <cellStyle name="20% - Акцент1 3 6 2" xfId="576"/>
    <cellStyle name="20% - Акцент1 3 6 2 2" xfId="577"/>
    <cellStyle name="20% - Акцент1 3 6 3" xfId="578"/>
    <cellStyle name="20% - Акцент1 3 7" xfId="579"/>
    <cellStyle name="20% - Акцент1 3 7 2" xfId="580"/>
    <cellStyle name="20% - Акцент1 3 7 2 2" xfId="581"/>
    <cellStyle name="20% - Акцент1 3 7 3" xfId="582"/>
    <cellStyle name="20% - Акцент1 3 8" xfId="583"/>
    <cellStyle name="20% - Акцент1 3 8 2" xfId="584"/>
    <cellStyle name="20% - Акцент1 3 9" xfId="585"/>
    <cellStyle name="20% - Акцент1 30" xfId="586"/>
    <cellStyle name="20% - Акцент1 30 2" xfId="587"/>
    <cellStyle name="20% - Акцент1 30 2 2" xfId="588"/>
    <cellStyle name="20% - Акцент1 30 2 2 2" xfId="589"/>
    <cellStyle name="20% - Акцент1 30 2 3" xfId="590"/>
    <cellStyle name="20% - Акцент1 30 3" xfId="591"/>
    <cellStyle name="20% - Акцент1 30 3 2" xfId="592"/>
    <cellStyle name="20% - Акцент1 30 3 2 2" xfId="593"/>
    <cellStyle name="20% - Акцент1 30 3 3" xfId="594"/>
    <cellStyle name="20% - Акцент1 30 4" xfId="595"/>
    <cellStyle name="20% - Акцент1 30 4 2" xfId="596"/>
    <cellStyle name="20% - Акцент1 30 5" xfId="597"/>
    <cellStyle name="20% - Акцент1 31" xfId="598"/>
    <cellStyle name="20% - Акцент1 31 2" xfId="599"/>
    <cellStyle name="20% - Акцент1 31 2 2" xfId="600"/>
    <cellStyle name="20% - Акцент1 31 2 2 2" xfId="601"/>
    <cellStyle name="20% - Акцент1 31 2 3" xfId="602"/>
    <cellStyle name="20% - Акцент1 31 3" xfId="603"/>
    <cellStyle name="20% - Акцент1 31 3 2" xfId="604"/>
    <cellStyle name="20% - Акцент1 31 3 2 2" xfId="605"/>
    <cellStyle name="20% - Акцент1 31 3 3" xfId="606"/>
    <cellStyle name="20% - Акцент1 31 4" xfId="607"/>
    <cellStyle name="20% - Акцент1 31 4 2" xfId="608"/>
    <cellStyle name="20% - Акцент1 31 5" xfId="609"/>
    <cellStyle name="20% - Акцент1 32" xfId="610"/>
    <cellStyle name="20% - Акцент1 32 2" xfId="611"/>
    <cellStyle name="20% - Акцент1 32 2 2" xfId="612"/>
    <cellStyle name="20% - Акцент1 32 2 2 2" xfId="613"/>
    <cellStyle name="20% - Акцент1 32 2 3" xfId="614"/>
    <cellStyle name="20% - Акцент1 32 3" xfId="615"/>
    <cellStyle name="20% - Акцент1 32 3 2" xfId="616"/>
    <cellStyle name="20% - Акцент1 32 3 2 2" xfId="617"/>
    <cellStyle name="20% - Акцент1 32 3 3" xfId="618"/>
    <cellStyle name="20% - Акцент1 32 4" xfId="619"/>
    <cellStyle name="20% - Акцент1 32 4 2" xfId="620"/>
    <cellStyle name="20% - Акцент1 32 5" xfId="621"/>
    <cellStyle name="20% - Акцент1 33" xfId="622"/>
    <cellStyle name="20% - Акцент1 33 2" xfId="623"/>
    <cellStyle name="20% - Акцент1 33 2 2" xfId="624"/>
    <cellStyle name="20% - Акцент1 33 2 2 2" xfId="625"/>
    <cellStyle name="20% - Акцент1 33 2 3" xfId="626"/>
    <cellStyle name="20% - Акцент1 33 3" xfId="627"/>
    <cellStyle name="20% - Акцент1 33 3 2" xfId="628"/>
    <cellStyle name="20% - Акцент1 33 3 2 2" xfId="629"/>
    <cellStyle name="20% - Акцент1 33 3 3" xfId="630"/>
    <cellStyle name="20% - Акцент1 33 4" xfId="631"/>
    <cellStyle name="20% - Акцент1 33 4 2" xfId="632"/>
    <cellStyle name="20% - Акцент1 33 5" xfId="633"/>
    <cellStyle name="20% - Акцент1 34" xfId="634"/>
    <cellStyle name="20% - Акцент1 34 2" xfId="635"/>
    <cellStyle name="20% - Акцент1 34 2 2" xfId="636"/>
    <cellStyle name="20% - Акцент1 34 2 2 2" xfId="637"/>
    <cellStyle name="20% - Акцент1 34 2 3" xfId="638"/>
    <cellStyle name="20% - Акцент1 34 3" xfId="639"/>
    <cellStyle name="20% - Акцент1 34 3 2" xfId="640"/>
    <cellStyle name="20% - Акцент1 34 3 2 2" xfId="641"/>
    <cellStyle name="20% - Акцент1 34 3 3" xfId="642"/>
    <cellStyle name="20% - Акцент1 34 4" xfId="643"/>
    <cellStyle name="20% - Акцент1 34 4 2" xfId="644"/>
    <cellStyle name="20% - Акцент1 34 5" xfId="645"/>
    <cellStyle name="20% - Акцент1 35" xfId="646"/>
    <cellStyle name="20% - Акцент1 35 2" xfId="647"/>
    <cellStyle name="20% - Акцент1 35 2 2" xfId="648"/>
    <cellStyle name="20% - Акцент1 35 2 2 2" xfId="649"/>
    <cellStyle name="20% - Акцент1 35 2 3" xfId="650"/>
    <cellStyle name="20% - Акцент1 35 3" xfId="651"/>
    <cellStyle name="20% - Акцент1 35 3 2" xfId="652"/>
    <cellStyle name="20% - Акцент1 35 3 2 2" xfId="653"/>
    <cellStyle name="20% - Акцент1 35 3 3" xfId="654"/>
    <cellStyle name="20% - Акцент1 35 4" xfId="655"/>
    <cellStyle name="20% - Акцент1 35 4 2" xfId="656"/>
    <cellStyle name="20% - Акцент1 35 5" xfId="657"/>
    <cellStyle name="20% - Акцент1 36" xfId="658"/>
    <cellStyle name="20% - Акцент1 36 2" xfId="659"/>
    <cellStyle name="20% - Акцент1 36 2 2" xfId="660"/>
    <cellStyle name="20% - Акцент1 36 2 2 2" xfId="661"/>
    <cellStyle name="20% - Акцент1 36 2 3" xfId="662"/>
    <cellStyle name="20% - Акцент1 36 3" xfId="663"/>
    <cellStyle name="20% - Акцент1 36 3 2" xfId="664"/>
    <cellStyle name="20% - Акцент1 36 3 2 2" xfId="665"/>
    <cellStyle name="20% - Акцент1 36 3 3" xfId="666"/>
    <cellStyle name="20% - Акцент1 36 4" xfId="667"/>
    <cellStyle name="20% - Акцент1 36 4 2" xfId="668"/>
    <cellStyle name="20% - Акцент1 36 5" xfId="669"/>
    <cellStyle name="20% - Акцент1 37" xfId="670"/>
    <cellStyle name="20% - Акцент1 37 2" xfId="671"/>
    <cellStyle name="20% - Акцент1 37 2 2" xfId="672"/>
    <cellStyle name="20% - Акцент1 37 2 2 2" xfId="673"/>
    <cellStyle name="20% - Акцент1 37 2 3" xfId="674"/>
    <cellStyle name="20% - Акцент1 37 3" xfId="675"/>
    <cellStyle name="20% - Акцент1 37 3 2" xfId="676"/>
    <cellStyle name="20% - Акцент1 37 3 2 2" xfId="677"/>
    <cellStyle name="20% - Акцент1 37 3 3" xfId="678"/>
    <cellStyle name="20% - Акцент1 37 4" xfId="679"/>
    <cellStyle name="20% - Акцент1 37 4 2" xfId="680"/>
    <cellStyle name="20% - Акцент1 37 5" xfId="681"/>
    <cellStyle name="20% - Акцент1 38" xfId="682"/>
    <cellStyle name="20% - Акцент1 38 2" xfId="683"/>
    <cellStyle name="20% - Акцент1 38 2 2" xfId="684"/>
    <cellStyle name="20% - Акцент1 38 2 2 2" xfId="685"/>
    <cellStyle name="20% - Акцент1 38 2 3" xfId="686"/>
    <cellStyle name="20% - Акцент1 38 3" xfId="687"/>
    <cellStyle name="20% - Акцент1 38 3 2" xfId="688"/>
    <cellStyle name="20% - Акцент1 38 3 2 2" xfId="689"/>
    <cellStyle name="20% - Акцент1 38 3 3" xfId="690"/>
    <cellStyle name="20% - Акцент1 38 4" xfId="691"/>
    <cellStyle name="20% - Акцент1 38 4 2" xfId="692"/>
    <cellStyle name="20% - Акцент1 38 5" xfId="693"/>
    <cellStyle name="20% - Акцент1 39" xfId="694"/>
    <cellStyle name="20% - Акцент1 39 2" xfId="695"/>
    <cellStyle name="20% - Акцент1 39 2 2" xfId="696"/>
    <cellStyle name="20% - Акцент1 39 2 2 2" xfId="697"/>
    <cellStyle name="20% - Акцент1 39 2 3" xfId="698"/>
    <cellStyle name="20% - Акцент1 39 3" xfId="699"/>
    <cellStyle name="20% - Акцент1 39 3 2" xfId="700"/>
    <cellStyle name="20% - Акцент1 39 3 2 2" xfId="701"/>
    <cellStyle name="20% - Акцент1 39 3 3" xfId="702"/>
    <cellStyle name="20% - Акцент1 39 4" xfId="703"/>
    <cellStyle name="20% - Акцент1 39 4 2" xfId="704"/>
    <cellStyle name="20% - Акцент1 39 5" xfId="705"/>
    <cellStyle name="20% - Акцент1 4" xfId="706"/>
    <cellStyle name="20% - Акцент1 4 2" xfId="707"/>
    <cellStyle name="20% - Акцент1 4 2 2" xfId="708"/>
    <cellStyle name="20% - Акцент1 4 2 2 2" xfId="709"/>
    <cellStyle name="20% - Акцент1 4 2 2 2 2" xfId="710"/>
    <cellStyle name="20% - Акцент1 4 2 2 3" xfId="711"/>
    <cellStyle name="20% - Акцент1 4 2 3" xfId="712"/>
    <cellStyle name="20% - Акцент1 4 2 3 2" xfId="713"/>
    <cellStyle name="20% - Акцент1 4 2 3 2 2" xfId="714"/>
    <cellStyle name="20% - Акцент1 4 2 3 3" xfId="715"/>
    <cellStyle name="20% - Акцент1 4 2 4" xfId="716"/>
    <cellStyle name="20% - Акцент1 4 2 4 2" xfId="717"/>
    <cellStyle name="20% - Акцент1 4 2 5" xfId="718"/>
    <cellStyle name="20% - Акцент1 4 3" xfId="719"/>
    <cellStyle name="20% - Акцент1 4 3 2" xfId="720"/>
    <cellStyle name="20% - Акцент1 4 3 2 2" xfId="721"/>
    <cellStyle name="20% - Акцент1 4 3 2 2 2" xfId="722"/>
    <cellStyle name="20% - Акцент1 4 3 2 3" xfId="723"/>
    <cellStyle name="20% - Акцент1 4 3 3" xfId="724"/>
    <cellStyle name="20% - Акцент1 4 3 3 2" xfId="725"/>
    <cellStyle name="20% - Акцент1 4 3 3 2 2" xfId="726"/>
    <cellStyle name="20% - Акцент1 4 3 3 3" xfId="727"/>
    <cellStyle name="20% - Акцент1 4 3 4" xfId="728"/>
    <cellStyle name="20% - Акцент1 4 3 4 2" xfId="729"/>
    <cellStyle name="20% - Акцент1 4 3 5" xfId="730"/>
    <cellStyle name="20% - Акцент1 4 4" xfId="731"/>
    <cellStyle name="20% - Акцент1 4 4 2" xfId="732"/>
    <cellStyle name="20% - Акцент1 4 4 2 2" xfId="733"/>
    <cellStyle name="20% - Акцент1 4 4 2 2 2" xfId="734"/>
    <cellStyle name="20% - Акцент1 4 4 2 3" xfId="735"/>
    <cellStyle name="20% - Акцент1 4 4 3" xfId="736"/>
    <cellStyle name="20% - Акцент1 4 4 3 2" xfId="737"/>
    <cellStyle name="20% - Акцент1 4 4 3 2 2" xfId="738"/>
    <cellStyle name="20% - Акцент1 4 4 3 3" xfId="739"/>
    <cellStyle name="20% - Акцент1 4 4 4" xfId="740"/>
    <cellStyle name="20% - Акцент1 4 4 4 2" xfId="741"/>
    <cellStyle name="20% - Акцент1 4 4 5" xfId="742"/>
    <cellStyle name="20% - Акцент1 4 5" xfId="743"/>
    <cellStyle name="20% - Акцент1 4 5 2" xfId="744"/>
    <cellStyle name="20% - Акцент1 4 5 2 2" xfId="745"/>
    <cellStyle name="20% - Акцент1 4 5 2 2 2" xfId="746"/>
    <cellStyle name="20% - Акцент1 4 5 2 3" xfId="747"/>
    <cellStyle name="20% - Акцент1 4 5 3" xfId="748"/>
    <cellStyle name="20% - Акцент1 4 5 3 2" xfId="749"/>
    <cellStyle name="20% - Акцент1 4 5 3 2 2" xfId="750"/>
    <cellStyle name="20% - Акцент1 4 5 3 3" xfId="751"/>
    <cellStyle name="20% - Акцент1 4 5 4" xfId="752"/>
    <cellStyle name="20% - Акцент1 4 5 4 2" xfId="753"/>
    <cellStyle name="20% - Акцент1 4 5 5" xfId="754"/>
    <cellStyle name="20% - Акцент1 4 6" xfId="755"/>
    <cellStyle name="20% - Акцент1 4 6 2" xfId="756"/>
    <cellStyle name="20% - Акцент1 4 6 2 2" xfId="757"/>
    <cellStyle name="20% - Акцент1 4 6 3" xfId="758"/>
    <cellStyle name="20% - Акцент1 4 7" xfId="759"/>
    <cellStyle name="20% - Акцент1 4 7 2" xfId="760"/>
    <cellStyle name="20% - Акцент1 4 7 2 2" xfId="761"/>
    <cellStyle name="20% - Акцент1 4 7 3" xfId="762"/>
    <cellStyle name="20% - Акцент1 4 8" xfId="763"/>
    <cellStyle name="20% - Акцент1 4 8 2" xfId="764"/>
    <cellStyle name="20% - Акцент1 4 9" xfId="765"/>
    <cellStyle name="20% - Акцент1 40" xfId="766"/>
    <cellStyle name="20% - Акцент1 40 2" xfId="767"/>
    <cellStyle name="20% - Акцент1 40 2 2" xfId="768"/>
    <cellStyle name="20% - Акцент1 40 2 2 2" xfId="769"/>
    <cellStyle name="20% - Акцент1 40 2 3" xfId="770"/>
    <cellStyle name="20% - Акцент1 40 3" xfId="771"/>
    <cellStyle name="20% - Акцент1 40 3 2" xfId="772"/>
    <cellStyle name="20% - Акцент1 40 3 2 2" xfId="773"/>
    <cellStyle name="20% - Акцент1 40 3 3" xfId="774"/>
    <cellStyle name="20% - Акцент1 40 4" xfId="775"/>
    <cellStyle name="20% - Акцент1 40 4 2" xfId="776"/>
    <cellStyle name="20% - Акцент1 40 5" xfId="777"/>
    <cellStyle name="20% - Акцент1 41" xfId="778"/>
    <cellStyle name="20% - Акцент1 41 2" xfId="779"/>
    <cellStyle name="20% - Акцент1 41 2 2" xfId="780"/>
    <cellStyle name="20% - Акцент1 41 2 2 2" xfId="781"/>
    <cellStyle name="20% - Акцент1 41 2 3" xfId="782"/>
    <cellStyle name="20% - Акцент1 41 3" xfId="783"/>
    <cellStyle name="20% - Акцент1 41 3 2" xfId="784"/>
    <cellStyle name="20% - Акцент1 41 3 2 2" xfId="785"/>
    <cellStyle name="20% - Акцент1 41 3 3" xfId="786"/>
    <cellStyle name="20% - Акцент1 41 4" xfId="787"/>
    <cellStyle name="20% - Акцент1 41 4 2" xfId="788"/>
    <cellStyle name="20% - Акцент1 41 5" xfId="789"/>
    <cellStyle name="20% - Акцент1 42" xfId="790"/>
    <cellStyle name="20% - Акцент1 42 2" xfId="791"/>
    <cellStyle name="20% - Акцент1 42 2 2" xfId="792"/>
    <cellStyle name="20% - Акцент1 42 2 2 2" xfId="793"/>
    <cellStyle name="20% - Акцент1 42 2 3" xfId="794"/>
    <cellStyle name="20% - Акцент1 42 3" xfId="795"/>
    <cellStyle name="20% - Акцент1 42 3 2" xfId="796"/>
    <cellStyle name="20% - Акцент1 42 3 2 2" xfId="797"/>
    <cellStyle name="20% - Акцент1 42 3 3" xfId="798"/>
    <cellStyle name="20% - Акцент1 42 4" xfId="799"/>
    <cellStyle name="20% - Акцент1 42 4 2" xfId="800"/>
    <cellStyle name="20% - Акцент1 42 5" xfId="801"/>
    <cellStyle name="20% - Акцент1 43" xfId="802"/>
    <cellStyle name="20% - Акцент1 43 2" xfId="803"/>
    <cellStyle name="20% - Акцент1 43 2 2" xfId="804"/>
    <cellStyle name="20% - Акцент1 43 2 2 2" xfId="805"/>
    <cellStyle name="20% - Акцент1 43 2 3" xfId="806"/>
    <cellStyle name="20% - Акцент1 43 3" xfId="807"/>
    <cellStyle name="20% - Акцент1 43 3 2" xfId="808"/>
    <cellStyle name="20% - Акцент1 43 3 2 2" xfId="809"/>
    <cellStyle name="20% - Акцент1 43 3 3" xfId="810"/>
    <cellStyle name="20% - Акцент1 43 4" xfId="811"/>
    <cellStyle name="20% - Акцент1 43 4 2" xfId="812"/>
    <cellStyle name="20% - Акцент1 43 5" xfId="813"/>
    <cellStyle name="20% - Акцент1 44" xfId="814"/>
    <cellStyle name="20% - Акцент1 44 2" xfId="815"/>
    <cellStyle name="20% - Акцент1 44 2 2" xfId="816"/>
    <cellStyle name="20% - Акцент1 44 2 2 2" xfId="817"/>
    <cellStyle name="20% - Акцент1 44 2 3" xfId="818"/>
    <cellStyle name="20% - Акцент1 44 3" xfId="819"/>
    <cellStyle name="20% - Акцент1 44 3 2" xfId="820"/>
    <cellStyle name="20% - Акцент1 44 3 2 2" xfId="821"/>
    <cellStyle name="20% - Акцент1 44 3 3" xfId="822"/>
    <cellStyle name="20% - Акцент1 44 4" xfId="823"/>
    <cellStyle name="20% - Акцент1 44 4 2" xfId="824"/>
    <cellStyle name="20% - Акцент1 44 5" xfId="825"/>
    <cellStyle name="20% - Акцент1 45" xfId="826"/>
    <cellStyle name="20% - Акцент1 45 2" xfId="827"/>
    <cellStyle name="20% - Акцент1 45 2 2" xfId="828"/>
    <cellStyle name="20% - Акцент1 45 2 2 2" xfId="829"/>
    <cellStyle name="20% - Акцент1 45 2 3" xfId="830"/>
    <cellStyle name="20% - Акцент1 45 3" xfId="831"/>
    <cellStyle name="20% - Акцент1 45 3 2" xfId="832"/>
    <cellStyle name="20% - Акцент1 45 3 2 2" xfId="833"/>
    <cellStyle name="20% - Акцент1 45 3 3" xfId="834"/>
    <cellStyle name="20% - Акцент1 45 4" xfId="835"/>
    <cellStyle name="20% - Акцент1 45 4 2" xfId="836"/>
    <cellStyle name="20% - Акцент1 45 5" xfId="837"/>
    <cellStyle name="20% - Акцент1 46" xfId="838"/>
    <cellStyle name="20% - Акцент1 46 2" xfId="839"/>
    <cellStyle name="20% - Акцент1 46 2 2" xfId="840"/>
    <cellStyle name="20% - Акцент1 46 2 2 2" xfId="841"/>
    <cellStyle name="20% - Акцент1 46 2 3" xfId="842"/>
    <cellStyle name="20% - Акцент1 46 3" xfId="843"/>
    <cellStyle name="20% - Акцент1 46 3 2" xfId="844"/>
    <cellStyle name="20% - Акцент1 46 3 2 2" xfId="845"/>
    <cellStyle name="20% - Акцент1 46 3 3" xfId="846"/>
    <cellStyle name="20% - Акцент1 46 4" xfId="847"/>
    <cellStyle name="20% - Акцент1 46 4 2" xfId="848"/>
    <cellStyle name="20% - Акцент1 46 5" xfId="849"/>
    <cellStyle name="20% - Акцент1 47" xfId="850"/>
    <cellStyle name="20% - Акцент1 47 2" xfId="851"/>
    <cellStyle name="20% - Акцент1 47 2 2" xfId="852"/>
    <cellStyle name="20% - Акцент1 47 2 2 2" xfId="853"/>
    <cellStyle name="20% - Акцент1 47 2 3" xfId="854"/>
    <cellStyle name="20% - Акцент1 47 3" xfId="855"/>
    <cellStyle name="20% - Акцент1 47 3 2" xfId="856"/>
    <cellStyle name="20% - Акцент1 47 3 2 2" xfId="857"/>
    <cellStyle name="20% - Акцент1 47 3 3" xfId="858"/>
    <cellStyle name="20% - Акцент1 47 4" xfId="859"/>
    <cellStyle name="20% - Акцент1 47 4 2" xfId="860"/>
    <cellStyle name="20% - Акцент1 47 5" xfId="861"/>
    <cellStyle name="20% - Акцент1 48" xfId="862"/>
    <cellStyle name="20% - Акцент1 48 2" xfId="863"/>
    <cellStyle name="20% - Акцент1 48 2 2" xfId="864"/>
    <cellStyle name="20% - Акцент1 48 2 2 2" xfId="865"/>
    <cellStyle name="20% - Акцент1 48 2 3" xfId="866"/>
    <cellStyle name="20% - Акцент1 48 3" xfId="867"/>
    <cellStyle name="20% - Акцент1 48 3 2" xfId="868"/>
    <cellStyle name="20% - Акцент1 48 3 2 2" xfId="869"/>
    <cellStyle name="20% - Акцент1 48 3 3" xfId="870"/>
    <cellStyle name="20% - Акцент1 48 4" xfId="871"/>
    <cellStyle name="20% - Акцент1 48 4 2" xfId="872"/>
    <cellStyle name="20% - Акцент1 48 5" xfId="873"/>
    <cellStyle name="20% - Акцент1 49" xfId="874"/>
    <cellStyle name="20% - Акцент1 49 2" xfId="875"/>
    <cellStyle name="20% - Акцент1 49 2 2" xfId="876"/>
    <cellStyle name="20% - Акцент1 49 2 2 2" xfId="877"/>
    <cellStyle name="20% - Акцент1 49 2 3" xfId="878"/>
    <cellStyle name="20% - Акцент1 49 3" xfId="879"/>
    <cellStyle name="20% - Акцент1 49 3 2" xfId="880"/>
    <cellStyle name="20% - Акцент1 49 3 2 2" xfId="881"/>
    <cellStyle name="20% - Акцент1 49 3 3" xfId="882"/>
    <cellStyle name="20% - Акцент1 49 4" xfId="883"/>
    <cellStyle name="20% - Акцент1 49 4 2" xfId="884"/>
    <cellStyle name="20% - Акцент1 49 5" xfId="885"/>
    <cellStyle name="20% - Акцент1 5" xfId="886"/>
    <cellStyle name="20% - Акцент1 5 2" xfId="887"/>
    <cellStyle name="20% - Акцент1 5 2 2" xfId="888"/>
    <cellStyle name="20% - Акцент1 5 2 2 2" xfId="889"/>
    <cellStyle name="20% - Акцент1 5 2 2 2 2" xfId="890"/>
    <cellStyle name="20% - Акцент1 5 2 2 3" xfId="891"/>
    <cellStyle name="20% - Акцент1 5 2 3" xfId="892"/>
    <cellStyle name="20% - Акцент1 5 2 3 2" xfId="893"/>
    <cellStyle name="20% - Акцент1 5 2 3 2 2" xfId="894"/>
    <cellStyle name="20% - Акцент1 5 2 3 3" xfId="895"/>
    <cellStyle name="20% - Акцент1 5 2 4" xfId="896"/>
    <cellStyle name="20% - Акцент1 5 2 4 2" xfId="897"/>
    <cellStyle name="20% - Акцент1 5 2 5" xfId="898"/>
    <cellStyle name="20% - Акцент1 5 3" xfId="899"/>
    <cellStyle name="20% - Акцент1 5 3 2" xfId="900"/>
    <cellStyle name="20% - Акцент1 5 3 2 2" xfId="901"/>
    <cellStyle name="20% - Акцент1 5 3 2 2 2" xfId="902"/>
    <cellStyle name="20% - Акцент1 5 3 2 3" xfId="903"/>
    <cellStyle name="20% - Акцент1 5 3 3" xfId="904"/>
    <cellStyle name="20% - Акцент1 5 3 3 2" xfId="905"/>
    <cellStyle name="20% - Акцент1 5 3 3 2 2" xfId="906"/>
    <cellStyle name="20% - Акцент1 5 3 3 3" xfId="907"/>
    <cellStyle name="20% - Акцент1 5 3 4" xfId="908"/>
    <cellStyle name="20% - Акцент1 5 3 4 2" xfId="909"/>
    <cellStyle name="20% - Акцент1 5 3 5" xfId="910"/>
    <cellStyle name="20% - Акцент1 5 4" xfId="911"/>
    <cellStyle name="20% - Акцент1 5 4 2" xfId="912"/>
    <cellStyle name="20% - Акцент1 5 4 2 2" xfId="913"/>
    <cellStyle name="20% - Акцент1 5 4 2 2 2" xfId="914"/>
    <cellStyle name="20% - Акцент1 5 4 2 3" xfId="915"/>
    <cellStyle name="20% - Акцент1 5 4 3" xfId="916"/>
    <cellStyle name="20% - Акцент1 5 4 3 2" xfId="917"/>
    <cellStyle name="20% - Акцент1 5 4 3 2 2" xfId="918"/>
    <cellStyle name="20% - Акцент1 5 4 3 3" xfId="919"/>
    <cellStyle name="20% - Акцент1 5 4 4" xfId="920"/>
    <cellStyle name="20% - Акцент1 5 4 4 2" xfId="921"/>
    <cellStyle name="20% - Акцент1 5 4 5" xfId="922"/>
    <cellStyle name="20% - Акцент1 5 5" xfId="923"/>
    <cellStyle name="20% - Акцент1 5 5 2" xfId="924"/>
    <cellStyle name="20% - Акцент1 5 5 2 2" xfId="925"/>
    <cellStyle name="20% - Акцент1 5 5 2 2 2" xfId="926"/>
    <cellStyle name="20% - Акцент1 5 5 2 3" xfId="927"/>
    <cellStyle name="20% - Акцент1 5 5 3" xfId="928"/>
    <cellStyle name="20% - Акцент1 5 5 3 2" xfId="929"/>
    <cellStyle name="20% - Акцент1 5 5 3 2 2" xfId="930"/>
    <cellStyle name="20% - Акцент1 5 5 3 3" xfId="931"/>
    <cellStyle name="20% - Акцент1 5 5 4" xfId="932"/>
    <cellStyle name="20% - Акцент1 5 5 4 2" xfId="933"/>
    <cellStyle name="20% - Акцент1 5 5 5" xfId="934"/>
    <cellStyle name="20% - Акцент1 5 6" xfId="935"/>
    <cellStyle name="20% - Акцент1 5 6 2" xfId="936"/>
    <cellStyle name="20% - Акцент1 5 6 2 2" xfId="937"/>
    <cellStyle name="20% - Акцент1 5 6 3" xfId="938"/>
    <cellStyle name="20% - Акцент1 5 7" xfId="939"/>
    <cellStyle name="20% - Акцент1 5 7 2" xfId="940"/>
    <cellStyle name="20% - Акцент1 5 7 2 2" xfId="941"/>
    <cellStyle name="20% - Акцент1 5 7 3" xfId="942"/>
    <cellStyle name="20% - Акцент1 5 8" xfId="943"/>
    <cellStyle name="20% - Акцент1 5 8 2" xfId="944"/>
    <cellStyle name="20% - Акцент1 5 9" xfId="945"/>
    <cellStyle name="20% - Акцент1 50" xfId="946"/>
    <cellStyle name="20% - Акцент1 50 2" xfId="947"/>
    <cellStyle name="20% - Акцент1 50 2 2" xfId="948"/>
    <cellStyle name="20% - Акцент1 50 2 2 2" xfId="949"/>
    <cellStyle name="20% - Акцент1 50 2 3" xfId="950"/>
    <cellStyle name="20% - Акцент1 50 3" xfId="951"/>
    <cellStyle name="20% - Акцент1 50 3 2" xfId="952"/>
    <cellStyle name="20% - Акцент1 50 3 2 2" xfId="953"/>
    <cellStyle name="20% - Акцент1 50 3 3" xfId="954"/>
    <cellStyle name="20% - Акцент1 50 4" xfId="955"/>
    <cellStyle name="20% - Акцент1 50 4 2" xfId="956"/>
    <cellStyle name="20% - Акцент1 50 5" xfId="957"/>
    <cellStyle name="20% - Акцент1 51" xfId="958"/>
    <cellStyle name="20% - Акцент1 51 2" xfId="959"/>
    <cellStyle name="20% - Акцент1 51 2 2" xfId="960"/>
    <cellStyle name="20% - Акцент1 51 2 2 2" xfId="961"/>
    <cellStyle name="20% - Акцент1 51 2 3" xfId="962"/>
    <cellStyle name="20% - Акцент1 51 3" xfId="963"/>
    <cellStyle name="20% - Акцент1 51 3 2" xfId="964"/>
    <cellStyle name="20% - Акцент1 51 3 2 2" xfId="965"/>
    <cellStyle name="20% - Акцент1 51 3 3" xfId="966"/>
    <cellStyle name="20% - Акцент1 51 4" xfId="967"/>
    <cellStyle name="20% - Акцент1 51 4 2" xfId="968"/>
    <cellStyle name="20% - Акцент1 51 5" xfId="969"/>
    <cellStyle name="20% - Акцент1 52" xfId="970"/>
    <cellStyle name="20% - Акцент1 52 2" xfId="971"/>
    <cellStyle name="20% - Акцент1 52 2 2" xfId="972"/>
    <cellStyle name="20% - Акцент1 52 2 2 2" xfId="973"/>
    <cellStyle name="20% - Акцент1 52 2 3" xfId="974"/>
    <cellStyle name="20% - Акцент1 52 3" xfId="975"/>
    <cellStyle name="20% - Акцент1 52 3 2" xfId="976"/>
    <cellStyle name="20% - Акцент1 52 3 2 2" xfId="977"/>
    <cellStyle name="20% - Акцент1 52 3 3" xfId="978"/>
    <cellStyle name="20% - Акцент1 52 4" xfId="979"/>
    <cellStyle name="20% - Акцент1 52 4 2" xfId="980"/>
    <cellStyle name="20% - Акцент1 52 5" xfId="981"/>
    <cellStyle name="20% - Акцент1 53" xfId="982"/>
    <cellStyle name="20% - Акцент1 53 2" xfId="983"/>
    <cellStyle name="20% - Акцент1 53 2 2" xfId="984"/>
    <cellStyle name="20% - Акцент1 53 2 2 2" xfId="985"/>
    <cellStyle name="20% - Акцент1 53 2 3" xfId="986"/>
    <cellStyle name="20% - Акцент1 53 3" xfId="987"/>
    <cellStyle name="20% - Акцент1 53 3 2" xfId="988"/>
    <cellStyle name="20% - Акцент1 53 3 2 2" xfId="989"/>
    <cellStyle name="20% - Акцент1 53 3 3" xfId="990"/>
    <cellStyle name="20% - Акцент1 53 4" xfId="991"/>
    <cellStyle name="20% - Акцент1 53 4 2" xfId="992"/>
    <cellStyle name="20% - Акцент1 53 5" xfId="993"/>
    <cellStyle name="20% - Акцент1 54" xfId="994"/>
    <cellStyle name="20% - Акцент1 54 2" xfId="995"/>
    <cellStyle name="20% - Акцент1 54 2 2" xfId="996"/>
    <cellStyle name="20% - Акцент1 54 2 2 2" xfId="997"/>
    <cellStyle name="20% - Акцент1 54 2 3" xfId="998"/>
    <cellStyle name="20% - Акцент1 54 3" xfId="999"/>
    <cellStyle name="20% - Акцент1 54 3 2" xfId="1000"/>
    <cellStyle name="20% - Акцент1 54 3 2 2" xfId="1001"/>
    <cellStyle name="20% - Акцент1 54 3 3" xfId="1002"/>
    <cellStyle name="20% - Акцент1 54 4" xfId="1003"/>
    <cellStyle name="20% - Акцент1 54 4 2" xfId="1004"/>
    <cellStyle name="20% - Акцент1 54 5" xfId="1005"/>
    <cellStyle name="20% - Акцент1 55" xfId="1006"/>
    <cellStyle name="20% - Акцент1 55 2" xfId="1007"/>
    <cellStyle name="20% - Акцент1 55 2 2" xfId="1008"/>
    <cellStyle name="20% - Акцент1 55 2 2 2" xfId="1009"/>
    <cellStyle name="20% - Акцент1 55 2 3" xfId="1010"/>
    <cellStyle name="20% - Акцент1 55 3" xfId="1011"/>
    <cellStyle name="20% - Акцент1 55 3 2" xfId="1012"/>
    <cellStyle name="20% - Акцент1 55 3 2 2" xfId="1013"/>
    <cellStyle name="20% - Акцент1 55 3 3" xfId="1014"/>
    <cellStyle name="20% - Акцент1 55 4" xfId="1015"/>
    <cellStyle name="20% - Акцент1 55 4 2" xfId="1016"/>
    <cellStyle name="20% - Акцент1 55 5" xfId="1017"/>
    <cellStyle name="20% - Акцент1 56" xfId="1018"/>
    <cellStyle name="20% - Акцент1 56 2" xfId="1019"/>
    <cellStyle name="20% - Акцент1 56 2 2" xfId="1020"/>
    <cellStyle name="20% - Акцент1 56 2 2 2" xfId="1021"/>
    <cellStyle name="20% - Акцент1 56 2 3" xfId="1022"/>
    <cellStyle name="20% - Акцент1 56 3" xfId="1023"/>
    <cellStyle name="20% - Акцент1 56 3 2" xfId="1024"/>
    <cellStyle name="20% - Акцент1 56 3 2 2" xfId="1025"/>
    <cellStyle name="20% - Акцент1 56 3 3" xfId="1026"/>
    <cellStyle name="20% - Акцент1 56 4" xfId="1027"/>
    <cellStyle name="20% - Акцент1 56 4 2" xfId="1028"/>
    <cellStyle name="20% - Акцент1 56 5" xfId="1029"/>
    <cellStyle name="20% - Акцент1 57" xfId="1030"/>
    <cellStyle name="20% - Акцент1 57 2" xfId="1031"/>
    <cellStyle name="20% - Акцент1 57 2 2" xfId="1032"/>
    <cellStyle name="20% - Акцент1 57 2 2 2" xfId="1033"/>
    <cellStyle name="20% - Акцент1 57 2 3" xfId="1034"/>
    <cellStyle name="20% - Акцент1 57 3" xfId="1035"/>
    <cellStyle name="20% - Акцент1 57 3 2" xfId="1036"/>
    <cellStyle name="20% - Акцент1 57 3 2 2" xfId="1037"/>
    <cellStyle name="20% - Акцент1 57 3 3" xfId="1038"/>
    <cellStyle name="20% - Акцент1 57 4" xfId="1039"/>
    <cellStyle name="20% - Акцент1 57 4 2" xfId="1040"/>
    <cellStyle name="20% - Акцент1 57 5" xfId="1041"/>
    <cellStyle name="20% - Акцент1 58" xfId="1042"/>
    <cellStyle name="20% - Акцент1 58 2" xfId="1043"/>
    <cellStyle name="20% - Акцент1 58 2 2" xfId="1044"/>
    <cellStyle name="20% - Акцент1 58 2 2 2" xfId="1045"/>
    <cellStyle name="20% - Акцент1 58 2 3" xfId="1046"/>
    <cellStyle name="20% - Акцент1 58 3" xfId="1047"/>
    <cellStyle name="20% - Акцент1 58 3 2" xfId="1048"/>
    <cellStyle name="20% - Акцент1 58 3 2 2" xfId="1049"/>
    <cellStyle name="20% - Акцент1 58 3 3" xfId="1050"/>
    <cellStyle name="20% - Акцент1 58 4" xfId="1051"/>
    <cellStyle name="20% - Акцент1 58 4 2" xfId="1052"/>
    <cellStyle name="20% - Акцент1 58 5" xfId="1053"/>
    <cellStyle name="20% - Акцент1 59" xfId="1054"/>
    <cellStyle name="20% - Акцент1 59 2" xfId="1055"/>
    <cellStyle name="20% - Акцент1 59 2 2" xfId="1056"/>
    <cellStyle name="20% - Акцент1 59 2 2 2" xfId="1057"/>
    <cellStyle name="20% - Акцент1 59 2 3" xfId="1058"/>
    <cellStyle name="20% - Акцент1 59 3" xfId="1059"/>
    <cellStyle name="20% - Акцент1 59 3 2" xfId="1060"/>
    <cellStyle name="20% - Акцент1 59 3 2 2" xfId="1061"/>
    <cellStyle name="20% - Акцент1 59 3 3" xfId="1062"/>
    <cellStyle name="20% - Акцент1 59 4" xfId="1063"/>
    <cellStyle name="20% - Акцент1 59 4 2" xfId="1064"/>
    <cellStyle name="20% - Акцент1 59 5" xfId="1065"/>
    <cellStyle name="20% - Акцент1 6" xfId="1066"/>
    <cellStyle name="20% - Акцент1 6 2" xfId="1067"/>
    <cellStyle name="20% - Акцент1 6 2 2" xfId="1068"/>
    <cellStyle name="20% - Акцент1 6 2 2 2" xfId="1069"/>
    <cellStyle name="20% - Акцент1 6 2 2 2 2" xfId="1070"/>
    <cellStyle name="20% - Акцент1 6 2 2 3" xfId="1071"/>
    <cellStyle name="20% - Акцент1 6 2 3" xfId="1072"/>
    <cellStyle name="20% - Акцент1 6 2 3 2" xfId="1073"/>
    <cellStyle name="20% - Акцент1 6 2 3 2 2" xfId="1074"/>
    <cellStyle name="20% - Акцент1 6 2 3 3" xfId="1075"/>
    <cellStyle name="20% - Акцент1 6 2 4" xfId="1076"/>
    <cellStyle name="20% - Акцент1 6 2 4 2" xfId="1077"/>
    <cellStyle name="20% - Акцент1 6 2 5" xfId="1078"/>
    <cellStyle name="20% - Акцент1 6 3" xfId="1079"/>
    <cellStyle name="20% - Акцент1 6 3 2" xfId="1080"/>
    <cellStyle name="20% - Акцент1 6 3 2 2" xfId="1081"/>
    <cellStyle name="20% - Акцент1 6 3 2 2 2" xfId="1082"/>
    <cellStyle name="20% - Акцент1 6 3 2 3" xfId="1083"/>
    <cellStyle name="20% - Акцент1 6 3 3" xfId="1084"/>
    <cellStyle name="20% - Акцент1 6 3 3 2" xfId="1085"/>
    <cellStyle name="20% - Акцент1 6 3 3 2 2" xfId="1086"/>
    <cellStyle name="20% - Акцент1 6 3 3 3" xfId="1087"/>
    <cellStyle name="20% - Акцент1 6 3 4" xfId="1088"/>
    <cellStyle name="20% - Акцент1 6 3 4 2" xfId="1089"/>
    <cellStyle name="20% - Акцент1 6 3 5" xfId="1090"/>
    <cellStyle name="20% - Акцент1 6 4" xfId="1091"/>
    <cellStyle name="20% - Акцент1 6 4 2" xfId="1092"/>
    <cellStyle name="20% - Акцент1 6 4 2 2" xfId="1093"/>
    <cellStyle name="20% - Акцент1 6 4 2 2 2" xfId="1094"/>
    <cellStyle name="20% - Акцент1 6 4 2 3" xfId="1095"/>
    <cellStyle name="20% - Акцент1 6 4 3" xfId="1096"/>
    <cellStyle name="20% - Акцент1 6 4 3 2" xfId="1097"/>
    <cellStyle name="20% - Акцент1 6 4 3 2 2" xfId="1098"/>
    <cellStyle name="20% - Акцент1 6 4 3 3" xfId="1099"/>
    <cellStyle name="20% - Акцент1 6 4 4" xfId="1100"/>
    <cellStyle name="20% - Акцент1 6 4 4 2" xfId="1101"/>
    <cellStyle name="20% - Акцент1 6 4 5" xfId="1102"/>
    <cellStyle name="20% - Акцент1 6 5" xfId="1103"/>
    <cellStyle name="20% - Акцент1 6 5 2" xfId="1104"/>
    <cellStyle name="20% - Акцент1 6 5 2 2" xfId="1105"/>
    <cellStyle name="20% - Акцент1 6 5 2 2 2" xfId="1106"/>
    <cellStyle name="20% - Акцент1 6 5 2 3" xfId="1107"/>
    <cellStyle name="20% - Акцент1 6 5 3" xfId="1108"/>
    <cellStyle name="20% - Акцент1 6 5 3 2" xfId="1109"/>
    <cellStyle name="20% - Акцент1 6 5 3 2 2" xfId="1110"/>
    <cellStyle name="20% - Акцент1 6 5 3 3" xfId="1111"/>
    <cellStyle name="20% - Акцент1 6 5 4" xfId="1112"/>
    <cellStyle name="20% - Акцент1 6 5 4 2" xfId="1113"/>
    <cellStyle name="20% - Акцент1 6 5 5" xfId="1114"/>
    <cellStyle name="20% - Акцент1 6 6" xfId="1115"/>
    <cellStyle name="20% - Акцент1 6 6 2" xfId="1116"/>
    <cellStyle name="20% - Акцент1 6 6 2 2" xfId="1117"/>
    <cellStyle name="20% - Акцент1 6 6 3" xfId="1118"/>
    <cellStyle name="20% - Акцент1 6 7" xfId="1119"/>
    <cellStyle name="20% - Акцент1 6 7 2" xfId="1120"/>
    <cellStyle name="20% - Акцент1 6 7 2 2" xfId="1121"/>
    <cellStyle name="20% - Акцент1 6 7 3" xfId="1122"/>
    <cellStyle name="20% - Акцент1 6 8" xfId="1123"/>
    <cellStyle name="20% - Акцент1 6 8 2" xfId="1124"/>
    <cellStyle name="20% - Акцент1 6 9" xfId="1125"/>
    <cellStyle name="20% - Акцент1 60" xfId="1126"/>
    <cellStyle name="20% - Акцент1 60 2" xfId="1127"/>
    <cellStyle name="20% - Акцент1 60 2 2" xfId="1128"/>
    <cellStyle name="20% - Акцент1 60 2 2 2" xfId="1129"/>
    <cellStyle name="20% - Акцент1 60 2 3" xfId="1130"/>
    <cellStyle name="20% - Акцент1 60 3" xfId="1131"/>
    <cellStyle name="20% - Акцент1 60 3 2" xfId="1132"/>
    <cellStyle name="20% - Акцент1 60 3 2 2" xfId="1133"/>
    <cellStyle name="20% - Акцент1 60 3 3" xfId="1134"/>
    <cellStyle name="20% - Акцент1 60 4" xfId="1135"/>
    <cellStyle name="20% - Акцент1 60 4 2" xfId="1136"/>
    <cellStyle name="20% - Акцент1 60 5" xfId="1137"/>
    <cellStyle name="20% - Акцент1 61" xfId="1138"/>
    <cellStyle name="20% - Акцент1 61 2" xfId="1139"/>
    <cellStyle name="20% - Акцент1 61 2 2" xfId="1140"/>
    <cellStyle name="20% - Акцент1 61 2 2 2" xfId="1141"/>
    <cellStyle name="20% - Акцент1 61 2 3" xfId="1142"/>
    <cellStyle name="20% - Акцент1 61 3" xfId="1143"/>
    <cellStyle name="20% - Акцент1 61 3 2" xfId="1144"/>
    <cellStyle name="20% - Акцент1 61 3 2 2" xfId="1145"/>
    <cellStyle name="20% - Акцент1 61 3 3" xfId="1146"/>
    <cellStyle name="20% - Акцент1 61 4" xfId="1147"/>
    <cellStyle name="20% - Акцент1 61 4 2" xfId="1148"/>
    <cellStyle name="20% - Акцент1 61 5" xfId="1149"/>
    <cellStyle name="20% - Акцент1 62" xfId="1150"/>
    <cellStyle name="20% - Акцент1 62 2" xfId="1151"/>
    <cellStyle name="20% - Акцент1 62 2 2" xfId="1152"/>
    <cellStyle name="20% - Акцент1 62 2 2 2" xfId="1153"/>
    <cellStyle name="20% - Акцент1 62 2 3" xfId="1154"/>
    <cellStyle name="20% - Акцент1 62 3" xfId="1155"/>
    <cellStyle name="20% - Акцент1 62 3 2" xfId="1156"/>
    <cellStyle name="20% - Акцент1 62 3 2 2" xfId="1157"/>
    <cellStyle name="20% - Акцент1 62 3 3" xfId="1158"/>
    <cellStyle name="20% - Акцент1 62 4" xfId="1159"/>
    <cellStyle name="20% - Акцент1 62 4 2" xfId="1160"/>
    <cellStyle name="20% - Акцент1 62 5" xfId="1161"/>
    <cellStyle name="20% - Акцент1 63" xfId="1162"/>
    <cellStyle name="20% - Акцент1 63 2" xfId="1163"/>
    <cellStyle name="20% - Акцент1 63 2 2" xfId="1164"/>
    <cellStyle name="20% - Акцент1 63 2 2 2" xfId="1165"/>
    <cellStyle name="20% - Акцент1 63 2 3" xfId="1166"/>
    <cellStyle name="20% - Акцент1 63 3" xfId="1167"/>
    <cellStyle name="20% - Акцент1 63 3 2" xfId="1168"/>
    <cellStyle name="20% - Акцент1 63 3 2 2" xfId="1169"/>
    <cellStyle name="20% - Акцент1 63 3 3" xfId="1170"/>
    <cellStyle name="20% - Акцент1 63 4" xfId="1171"/>
    <cellStyle name="20% - Акцент1 63 4 2" xfId="1172"/>
    <cellStyle name="20% - Акцент1 63 5" xfId="1173"/>
    <cellStyle name="20% - Акцент1 64" xfId="1174"/>
    <cellStyle name="20% - Акцент1 64 2" xfId="1175"/>
    <cellStyle name="20% - Акцент1 64 2 2" xfId="1176"/>
    <cellStyle name="20% - Акцент1 64 2 2 2" xfId="1177"/>
    <cellStyle name="20% - Акцент1 64 2 3" xfId="1178"/>
    <cellStyle name="20% - Акцент1 64 3" xfId="1179"/>
    <cellStyle name="20% - Акцент1 64 3 2" xfId="1180"/>
    <cellStyle name="20% - Акцент1 64 3 2 2" xfId="1181"/>
    <cellStyle name="20% - Акцент1 64 3 3" xfId="1182"/>
    <cellStyle name="20% - Акцент1 64 4" xfId="1183"/>
    <cellStyle name="20% - Акцент1 64 4 2" xfId="1184"/>
    <cellStyle name="20% - Акцент1 64 5" xfId="1185"/>
    <cellStyle name="20% - Акцент1 65" xfId="1186"/>
    <cellStyle name="20% - Акцент1 65 2" xfId="1187"/>
    <cellStyle name="20% - Акцент1 65 2 2" xfId="1188"/>
    <cellStyle name="20% - Акцент1 65 2 2 2" xfId="1189"/>
    <cellStyle name="20% - Акцент1 65 2 3" xfId="1190"/>
    <cellStyle name="20% - Акцент1 65 3" xfId="1191"/>
    <cellStyle name="20% - Акцент1 65 3 2" xfId="1192"/>
    <cellStyle name="20% - Акцент1 65 3 2 2" xfId="1193"/>
    <cellStyle name="20% - Акцент1 65 3 3" xfId="1194"/>
    <cellStyle name="20% - Акцент1 65 4" xfId="1195"/>
    <cellStyle name="20% - Акцент1 65 4 2" xfId="1196"/>
    <cellStyle name="20% - Акцент1 65 5" xfId="1197"/>
    <cellStyle name="20% - Акцент1 66" xfId="1198"/>
    <cellStyle name="20% - Акцент1 66 2" xfId="1199"/>
    <cellStyle name="20% - Акцент1 66 2 2" xfId="1200"/>
    <cellStyle name="20% - Акцент1 66 2 2 2" xfId="1201"/>
    <cellStyle name="20% - Акцент1 66 2 3" xfId="1202"/>
    <cellStyle name="20% - Акцент1 66 3" xfId="1203"/>
    <cellStyle name="20% - Акцент1 66 3 2" xfId="1204"/>
    <cellStyle name="20% - Акцент1 66 3 2 2" xfId="1205"/>
    <cellStyle name="20% - Акцент1 66 3 3" xfId="1206"/>
    <cellStyle name="20% - Акцент1 66 4" xfId="1207"/>
    <cellStyle name="20% - Акцент1 66 4 2" xfId="1208"/>
    <cellStyle name="20% - Акцент1 66 5" xfId="1209"/>
    <cellStyle name="20% - Акцент1 67" xfId="1210"/>
    <cellStyle name="20% - Акцент1 67 2" xfId="1211"/>
    <cellStyle name="20% - Акцент1 67 2 2" xfId="1212"/>
    <cellStyle name="20% - Акцент1 67 2 2 2" xfId="1213"/>
    <cellStyle name="20% - Акцент1 67 2 3" xfId="1214"/>
    <cellStyle name="20% - Акцент1 67 3" xfId="1215"/>
    <cellStyle name="20% - Акцент1 67 3 2" xfId="1216"/>
    <cellStyle name="20% - Акцент1 67 3 2 2" xfId="1217"/>
    <cellStyle name="20% - Акцент1 67 3 3" xfId="1218"/>
    <cellStyle name="20% - Акцент1 67 4" xfId="1219"/>
    <cellStyle name="20% - Акцент1 67 4 2" xfId="1220"/>
    <cellStyle name="20% - Акцент1 67 5" xfId="1221"/>
    <cellStyle name="20% - Акцент1 68" xfId="1222"/>
    <cellStyle name="20% - Акцент1 68 2" xfId="1223"/>
    <cellStyle name="20% - Акцент1 68 2 2" xfId="1224"/>
    <cellStyle name="20% - Акцент1 68 2 2 2" xfId="1225"/>
    <cellStyle name="20% - Акцент1 68 2 3" xfId="1226"/>
    <cellStyle name="20% - Акцент1 68 3" xfId="1227"/>
    <cellStyle name="20% - Акцент1 68 3 2" xfId="1228"/>
    <cellStyle name="20% - Акцент1 68 3 2 2" xfId="1229"/>
    <cellStyle name="20% - Акцент1 68 3 3" xfId="1230"/>
    <cellStyle name="20% - Акцент1 68 4" xfId="1231"/>
    <cellStyle name="20% - Акцент1 68 4 2" xfId="1232"/>
    <cellStyle name="20% - Акцент1 68 5" xfId="1233"/>
    <cellStyle name="20% - Акцент1 69" xfId="1234"/>
    <cellStyle name="20% - Акцент1 69 2" xfId="1235"/>
    <cellStyle name="20% - Акцент1 69 2 2" xfId="1236"/>
    <cellStyle name="20% - Акцент1 69 2 2 2" xfId="1237"/>
    <cellStyle name="20% - Акцент1 69 2 3" xfId="1238"/>
    <cellStyle name="20% - Акцент1 69 3" xfId="1239"/>
    <cellStyle name="20% - Акцент1 69 3 2" xfId="1240"/>
    <cellStyle name="20% - Акцент1 69 3 2 2" xfId="1241"/>
    <cellStyle name="20% - Акцент1 69 3 3" xfId="1242"/>
    <cellStyle name="20% - Акцент1 69 4" xfId="1243"/>
    <cellStyle name="20% - Акцент1 69 4 2" xfId="1244"/>
    <cellStyle name="20% - Акцент1 69 5" xfId="1245"/>
    <cellStyle name="20% - Акцент1 7" xfId="1246"/>
    <cellStyle name="20% - Акцент1 7 2" xfId="1247"/>
    <cellStyle name="20% - Акцент1 7 2 2" xfId="1248"/>
    <cellStyle name="20% - Акцент1 7 2 2 2" xfId="1249"/>
    <cellStyle name="20% - Акцент1 7 2 2 2 2" xfId="1250"/>
    <cellStyle name="20% - Акцент1 7 2 2 3" xfId="1251"/>
    <cellStyle name="20% - Акцент1 7 2 3" xfId="1252"/>
    <cellStyle name="20% - Акцент1 7 2 3 2" xfId="1253"/>
    <cellStyle name="20% - Акцент1 7 2 3 2 2" xfId="1254"/>
    <cellStyle name="20% - Акцент1 7 2 3 3" xfId="1255"/>
    <cellStyle name="20% - Акцент1 7 2 4" xfId="1256"/>
    <cellStyle name="20% - Акцент1 7 2 4 2" xfId="1257"/>
    <cellStyle name="20% - Акцент1 7 2 5" xfId="1258"/>
    <cellStyle name="20% - Акцент1 7 3" xfId="1259"/>
    <cellStyle name="20% - Акцент1 7 3 2" xfId="1260"/>
    <cellStyle name="20% - Акцент1 7 3 2 2" xfId="1261"/>
    <cellStyle name="20% - Акцент1 7 3 2 2 2" xfId="1262"/>
    <cellStyle name="20% - Акцент1 7 3 2 3" xfId="1263"/>
    <cellStyle name="20% - Акцент1 7 3 3" xfId="1264"/>
    <cellStyle name="20% - Акцент1 7 3 3 2" xfId="1265"/>
    <cellStyle name="20% - Акцент1 7 3 3 2 2" xfId="1266"/>
    <cellStyle name="20% - Акцент1 7 3 3 3" xfId="1267"/>
    <cellStyle name="20% - Акцент1 7 3 4" xfId="1268"/>
    <cellStyle name="20% - Акцент1 7 3 4 2" xfId="1269"/>
    <cellStyle name="20% - Акцент1 7 3 5" xfId="1270"/>
    <cellStyle name="20% - Акцент1 7 4" xfId="1271"/>
    <cellStyle name="20% - Акцент1 7 4 2" xfId="1272"/>
    <cellStyle name="20% - Акцент1 7 4 2 2" xfId="1273"/>
    <cellStyle name="20% - Акцент1 7 4 2 2 2" xfId="1274"/>
    <cellStyle name="20% - Акцент1 7 4 2 3" xfId="1275"/>
    <cellStyle name="20% - Акцент1 7 4 3" xfId="1276"/>
    <cellStyle name="20% - Акцент1 7 4 3 2" xfId="1277"/>
    <cellStyle name="20% - Акцент1 7 4 3 2 2" xfId="1278"/>
    <cellStyle name="20% - Акцент1 7 4 3 3" xfId="1279"/>
    <cellStyle name="20% - Акцент1 7 4 4" xfId="1280"/>
    <cellStyle name="20% - Акцент1 7 4 4 2" xfId="1281"/>
    <cellStyle name="20% - Акцент1 7 4 5" xfId="1282"/>
    <cellStyle name="20% - Акцент1 7 5" xfId="1283"/>
    <cellStyle name="20% - Акцент1 7 5 2" xfId="1284"/>
    <cellStyle name="20% - Акцент1 7 5 2 2" xfId="1285"/>
    <cellStyle name="20% - Акцент1 7 5 2 2 2" xfId="1286"/>
    <cellStyle name="20% - Акцент1 7 5 2 3" xfId="1287"/>
    <cellStyle name="20% - Акцент1 7 5 3" xfId="1288"/>
    <cellStyle name="20% - Акцент1 7 5 3 2" xfId="1289"/>
    <cellStyle name="20% - Акцент1 7 5 3 2 2" xfId="1290"/>
    <cellStyle name="20% - Акцент1 7 5 3 3" xfId="1291"/>
    <cellStyle name="20% - Акцент1 7 5 4" xfId="1292"/>
    <cellStyle name="20% - Акцент1 7 5 4 2" xfId="1293"/>
    <cellStyle name="20% - Акцент1 7 5 5" xfId="1294"/>
    <cellStyle name="20% - Акцент1 7 6" xfId="1295"/>
    <cellStyle name="20% - Акцент1 7 6 2" xfId="1296"/>
    <cellStyle name="20% - Акцент1 7 6 2 2" xfId="1297"/>
    <cellStyle name="20% - Акцент1 7 6 3" xfId="1298"/>
    <cellStyle name="20% - Акцент1 7 7" xfId="1299"/>
    <cellStyle name="20% - Акцент1 7 7 2" xfId="1300"/>
    <cellStyle name="20% - Акцент1 7 7 2 2" xfId="1301"/>
    <cellStyle name="20% - Акцент1 7 7 3" xfId="1302"/>
    <cellStyle name="20% - Акцент1 7 8" xfId="1303"/>
    <cellStyle name="20% - Акцент1 7 8 2" xfId="1304"/>
    <cellStyle name="20% - Акцент1 7 9" xfId="1305"/>
    <cellStyle name="20% - Акцент1 70" xfId="1306"/>
    <cellStyle name="20% - Акцент1 70 2" xfId="1307"/>
    <cellStyle name="20% - Акцент1 70 2 2" xfId="1308"/>
    <cellStyle name="20% - Акцент1 70 2 2 2" xfId="1309"/>
    <cellStyle name="20% - Акцент1 70 2 3" xfId="1310"/>
    <cellStyle name="20% - Акцент1 70 3" xfId="1311"/>
    <cellStyle name="20% - Акцент1 70 3 2" xfId="1312"/>
    <cellStyle name="20% - Акцент1 70 3 2 2" xfId="1313"/>
    <cellStyle name="20% - Акцент1 70 3 3" xfId="1314"/>
    <cellStyle name="20% - Акцент1 70 4" xfId="1315"/>
    <cellStyle name="20% - Акцент1 70 4 2" xfId="1316"/>
    <cellStyle name="20% - Акцент1 70 5" xfId="1317"/>
    <cellStyle name="20% - Акцент1 71" xfId="1318"/>
    <cellStyle name="20% - Акцент1 71 2" xfId="1319"/>
    <cellStyle name="20% - Акцент1 71 2 2" xfId="1320"/>
    <cellStyle name="20% - Акцент1 71 2 2 2" xfId="1321"/>
    <cellStyle name="20% - Акцент1 71 2 3" xfId="1322"/>
    <cellStyle name="20% - Акцент1 71 3" xfId="1323"/>
    <cellStyle name="20% - Акцент1 71 3 2" xfId="1324"/>
    <cellStyle name="20% - Акцент1 71 3 2 2" xfId="1325"/>
    <cellStyle name="20% - Акцент1 71 3 3" xfId="1326"/>
    <cellStyle name="20% - Акцент1 71 4" xfId="1327"/>
    <cellStyle name="20% - Акцент1 71 4 2" xfId="1328"/>
    <cellStyle name="20% - Акцент1 71 5" xfId="1329"/>
    <cellStyle name="20% - Акцент1 72" xfId="1330"/>
    <cellStyle name="20% - Акцент1 72 2" xfId="1331"/>
    <cellStyle name="20% - Акцент1 72 2 2" xfId="1332"/>
    <cellStyle name="20% - Акцент1 72 2 2 2" xfId="1333"/>
    <cellStyle name="20% - Акцент1 72 2 3" xfId="1334"/>
    <cellStyle name="20% - Акцент1 72 3" xfId="1335"/>
    <cellStyle name="20% - Акцент1 72 3 2" xfId="1336"/>
    <cellStyle name="20% - Акцент1 72 3 2 2" xfId="1337"/>
    <cellStyle name="20% - Акцент1 72 3 3" xfId="1338"/>
    <cellStyle name="20% - Акцент1 72 4" xfId="1339"/>
    <cellStyle name="20% - Акцент1 72 4 2" xfId="1340"/>
    <cellStyle name="20% - Акцент1 72 5" xfId="1341"/>
    <cellStyle name="20% - Акцент1 73" xfId="1342"/>
    <cellStyle name="20% - Акцент1 73 2" xfId="1343"/>
    <cellStyle name="20% - Акцент1 73 2 2" xfId="1344"/>
    <cellStyle name="20% - Акцент1 73 2 2 2" xfId="1345"/>
    <cellStyle name="20% - Акцент1 73 2 3" xfId="1346"/>
    <cellStyle name="20% - Акцент1 73 3" xfId="1347"/>
    <cellStyle name="20% - Акцент1 73 3 2" xfId="1348"/>
    <cellStyle name="20% - Акцент1 73 3 2 2" xfId="1349"/>
    <cellStyle name="20% - Акцент1 73 3 3" xfId="1350"/>
    <cellStyle name="20% - Акцент1 73 4" xfId="1351"/>
    <cellStyle name="20% - Акцент1 73 4 2" xfId="1352"/>
    <cellStyle name="20% - Акцент1 73 5" xfId="1353"/>
    <cellStyle name="20% - Акцент1 74" xfId="1354"/>
    <cellStyle name="20% - Акцент1 74 2" xfId="1355"/>
    <cellStyle name="20% - Акцент1 74 2 2" xfId="1356"/>
    <cellStyle name="20% - Акцент1 74 2 2 2" xfId="1357"/>
    <cellStyle name="20% - Акцент1 74 2 3" xfId="1358"/>
    <cellStyle name="20% - Акцент1 74 3" xfId="1359"/>
    <cellStyle name="20% - Акцент1 74 3 2" xfId="1360"/>
    <cellStyle name="20% - Акцент1 74 3 2 2" xfId="1361"/>
    <cellStyle name="20% - Акцент1 74 3 3" xfId="1362"/>
    <cellStyle name="20% - Акцент1 74 4" xfId="1363"/>
    <cellStyle name="20% - Акцент1 74 4 2" xfId="1364"/>
    <cellStyle name="20% - Акцент1 74 5" xfId="1365"/>
    <cellStyle name="20% - Акцент1 75" xfId="1366"/>
    <cellStyle name="20% - Акцент1 75 2" xfId="1367"/>
    <cellStyle name="20% - Акцент1 75 2 2" xfId="1368"/>
    <cellStyle name="20% - Акцент1 75 2 2 2" xfId="1369"/>
    <cellStyle name="20% - Акцент1 75 2 3" xfId="1370"/>
    <cellStyle name="20% - Акцент1 75 3" xfId="1371"/>
    <cellStyle name="20% - Акцент1 75 3 2" xfId="1372"/>
    <cellStyle name="20% - Акцент1 75 3 2 2" xfId="1373"/>
    <cellStyle name="20% - Акцент1 75 3 3" xfId="1374"/>
    <cellStyle name="20% - Акцент1 75 4" xfId="1375"/>
    <cellStyle name="20% - Акцент1 75 4 2" xfId="1376"/>
    <cellStyle name="20% - Акцент1 75 5" xfId="1377"/>
    <cellStyle name="20% - Акцент1 76" xfId="1378"/>
    <cellStyle name="20% - Акцент1 76 2" xfId="1379"/>
    <cellStyle name="20% - Акцент1 76 2 2" xfId="1380"/>
    <cellStyle name="20% - Акцент1 76 2 2 2" xfId="1381"/>
    <cellStyle name="20% - Акцент1 76 2 3" xfId="1382"/>
    <cellStyle name="20% - Акцент1 76 3" xfId="1383"/>
    <cellStyle name="20% - Акцент1 76 3 2" xfId="1384"/>
    <cellStyle name="20% - Акцент1 76 3 2 2" xfId="1385"/>
    <cellStyle name="20% - Акцент1 76 3 3" xfId="1386"/>
    <cellStyle name="20% - Акцент1 76 4" xfId="1387"/>
    <cellStyle name="20% - Акцент1 76 4 2" xfId="1388"/>
    <cellStyle name="20% - Акцент1 76 5" xfId="1389"/>
    <cellStyle name="20% - Акцент1 77" xfId="1390"/>
    <cellStyle name="20% - Акцент1 77 2" xfId="1391"/>
    <cellStyle name="20% - Акцент1 77 2 2" xfId="1392"/>
    <cellStyle name="20% - Акцент1 77 2 2 2" xfId="1393"/>
    <cellStyle name="20% - Акцент1 77 2 3" xfId="1394"/>
    <cellStyle name="20% - Акцент1 77 3" xfId="1395"/>
    <cellStyle name="20% - Акцент1 77 3 2" xfId="1396"/>
    <cellStyle name="20% - Акцент1 77 3 2 2" xfId="1397"/>
    <cellStyle name="20% - Акцент1 77 3 3" xfId="1398"/>
    <cellStyle name="20% - Акцент1 77 4" xfId="1399"/>
    <cellStyle name="20% - Акцент1 77 4 2" xfId="1400"/>
    <cellStyle name="20% - Акцент1 77 5" xfId="1401"/>
    <cellStyle name="20% - Акцент1 78" xfId="1402"/>
    <cellStyle name="20% - Акцент1 78 2" xfId="1403"/>
    <cellStyle name="20% - Акцент1 78 2 2" xfId="1404"/>
    <cellStyle name="20% - Акцент1 78 2 2 2" xfId="1405"/>
    <cellStyle name="20% - Акцент1 78 2 3" xfId="1406"/>
    <cellStyle name="20% - Акцент1 78 3" xfId="1407"/>
    <cellStyle name="20% - Акцент1 78 3 2" xfId="1408"/>
    <cellStyle name="20% - Акцент1 78 3 2 2" xfId="1409"/>
    <cellStyle name="20% - Акцент1 78 3 3" xfId="1410"/>
    <cellStyle name="20% - Акцент1 78 4" xfId="1411"/>
    <cellStyle name="20% - Акцент1 78 4 2" xfId="1412"/>
    <cellStyle name="20% - Акцент1 78 5" xfId="1413"/>
    <cellStyle name="20% - Акцент1 79" xfId="1414"/>
    <cellStyle name="20% - Акцент1 79 2" xfId="1415"/>
    <cellStyle name="20% - Акцент1 79 2 2" xfId="1416"/>
    <cellStyle name="20% - Акцент1 79 2 2 2" xfId="1417"/>
    <cellStyle name="20% - Акцент1 79 2 3" xfId="1418"/>
    <cellStyle name="20% - Акцент1 79 3" xfId="1419"/>
    <cellStyle name="20% - Акцент1 79 3 2" xfId="1420"/>
    <cellStyle name="20% - Акцент1 79 3 2 2" xfId="1421"/>
    <cellStyle name="20% - Акцент1 79 3 3" xfId="1422"/>
    <cellStyle name="20% - Акцент1 79 4" xfId="1423"/>
    <cellStyle name="20% - Акцент1 79 4 2" xfId="1424"/>
    <cellStyle name="20% - Акцент1 79 5" xfId="1425"/>
    <cellStyle name="20% - Акцент1 8" xfId="1426"/>
    <cellStyle name="20% - Акцент1 8 2" xfId="1427"/>
    <cellStyle name="20% - Акцент1 8 2 2" xfId="1428"/>
    <cellStyle name="20% - Акцент1 8 2 2 2" xfId="1429"/>
    <cellStyle name="20% - Акцент1 8 2 2 2 2" xfId="1430"/>
    <cellStyle name="20% - Акцент1 8 2 2 3" xfId="1431"/>
    <cellStyle name="20% - Акцент1 8 2 3" xfId="1432"/>
    <cellStyle name="20% - Акцент1 8 2 3 2" xfId="1433"/>
    <cellStyle name="20% - Акцент1 8 2 3 2 2" xfId="1434"/>
    <cellStyle name="20% - Акцент1 8 2 3 3" xfId="1435"/>
    <cellStyle name="20% - Акцент1 8 2 4" xfId="1436"/>
    <cellStyle name="20% - Акцент1 8 2 4 2" xfId="1437"/>
    <cellStyle name="20% - Акцент1 8 2 5" xfId="1438"/>
    <cellStyle name="20% - Акцент1 8 3" xfId="1439"/>
    <cellStyle name="20% - Акцент1 8 3 2" xfId="1440"/>
    <cellStyle name="20% - Акцент1 8 3 2 2" xfId="1441"/>
    <cellStyle name="20% - Акцент1 8 3 2 2 2" xfId="1442"/>
    <cellStyle name="20% - Акцент1 8 3 2 3" xfId="1443"/>
    <cellStyle name="20% - Акцент1 8 3 3" xfId="1444"/>
    <cellStyle name="20% - Акцент1 8 3 3 2" xfId="1445"/>
    <cellStyle name="20% - Акцент1 8 3 3 2 2" xfId="1446"/>
    <cellStyle name="20% - Акцент1 8 3 3 3" xfId="1447"/>
    <cellStyle name="20% - Акцент1 8 3 4" xfId="1448"/>
    <cellStyle name="20% - Акцент1 8 3 4 2" xfId="1449"/>
    <cellStyle name="20% - Акцент1 8 3 5" xfId="1450"/>
    <cellStyle name="20% - Акцент1 8 4" xfId="1451"/>
    <cellStyle name="20% - Акцент1 8 4 2" xfId="1452"/>
    <cellStyle name="20% - Акцент1 8 4 2 2" xfId="1453"/>
    <cellStyle name="20% - Акцент1 8 4 2 2 2" xfId="1454"/>
    <cellStyle name="20% - Акцент1 8 4 2 3" xfId="1455"/>
    <cellStyle name="20% - Акцент1 8 4 3" xfId="1456"/>
    <cellStyle name="20% - Акцент1 8 4 3 2" xfId="1457"/>
    <cellStyle name="20% - Акцент1 8 4 3 2 2" xfId="1458"/>
    <cellStyle name="20% - Акцент1 8 4 3 3" xfId="1459"/>
    <cellStyle name="20% - Акцент1 8 4 4" xfId="1460"/>
    <cellStyle name="20% - Акцент1 8 4 4 2" xfId="1461"/>
    <cellStyle name="20% - Акцент1 8 4 5" xfId="1462"/>
    <cellStyle name="20% - Акцент1 8 5" xfId="1463"/>
    <cellStyle name="20% - Акцент1 8 5 2" xfId="1464"/>
    <cellStyle name="20% - Акцент1 8 5 2 2" xfId="1465"/>
    <cellStyle name="20% - Акцент1 8 5 2 2 2" xfId="1466"/>
    <cellStyle name="20% - Акцент1 8 5 2 3" xfId="1467"/>
    <cellStyle name="20% - Акцент1 8 5 3" xfId="1468"/>
    <cellStyle name="20% - Акцент1 8 5 3 2" xfId="1469"/>
    <cellStyle name="20% - Акцент1 8 5 3 2 2" xfId="1470"/>
    <cellStyle name="20% - Акцент1 8 5 3 3" xfId="1471"/>
    <cellStyle name="20% - Акцент1 8 5 4" xfId="1472"/>
    <cellStyle name="20% - Акцент1 8 5 4 2" xfId="1473"/>
    <cellStyle name="20% - Акцент1 8 5 5" xfId="1474"/>
    <cellStyle name="20% - Акцент1 8 6" xfId="1475"/>
    <cellStyle name="20% - Акцент1 8 6 2" xfId="1476"/>
    <cellStyle name="20% - Акцент1 8 6 2 2" xfId="1477"/>
    <cellStyle name="20% - Акцент1 8 6 3" xfId="1478"/>
    <cellStyle name="20% - Акцент1 8 7" xfId="1479"/>
    <cellStyle name="20% - Акцент1 8 7 2" xfId="1480"/>
    <cellStyle name="20% - Акцент1 8 7 2 2" xfId="1481"/>
    <cellStyle name="20% - Акцент1 8 7 3" xfId="1482"/>
    <cellStyle name="20% - Акцент1 8 8" xfId="1483"/>
    <cellStyle name="20% - Акцент1 8 8 2" xfId="1484"/>
    <cellStyle name="20% - Акцент1 8 9" xfId="1485"/>
    <cellStyle name="20% - Акцент1 80" xfId="1486"/>
    <cellStyle name="20% - Акцент1 80 2" xfId="1487"/>
    <cellStyle name="20% - Акцент1 80 2 2" xfId="1488"/>
    <cellStyle name="20% - Акцент1 80 2 2 2" xfId="1489"/>
    <cellStyle name="20% - Акцент1 80 2 3" xfId="1490"/>
    <cellStyle name="20% - Акцент1 80 3" xfId="1491"/>
    <cellStyle name="20% - Акцент1 80 3 2" xfId="1492"/>
    <cellStyle name="20% - Акцент1 80 3 2 2" xfId="1493"/>
    <cellStyle name="20% - Акцент1 80 3 3" xfId="1494"/>
    <cellStyle name="20% - Акцент1 80 4" xfId="1495"/>
    <cellStyle name="20% - Акцент1 80 4 2" xfId="1496"/>
    <cellStyle name="20% - Акцент1 80 5" xfId="1497"/>
    <cellStyle name="20% - Акцент1 81" xfId="1498"/>
    <cellStyle name="20% - Акцент1 81 2" xfId="1499"/>
    <cellStyle name="20% - Акцент1 81 2 2" xfId="1500"/>
    <cellStyle name="20% - Акцент1 81 2 2 2" xfId="1501"/>
    <cellStyle name="20% - Акцент1 81 2 3" xfId="1502"/>
    <cellStyle name="20% - Акцент1 81 3" xfId="1503"/>
    <cellStyle name="20% - Акцент1 81 3 2" xfId="1504"/>
    <cellStyle name="20% - Акцент1 81 3 2 2" xfId="1505"/>
    <cellStyle name="20% - Акцент1 81 3 3" xfId="1506"/>
    <cellStyle name="20% - Акцент1 81 4" xfId="1507"/>
    <cellStyle name="20% - Акцент1 81 4 2" xfId="1508"/>
    <cellStyle name="20% - Акцент1 81 5" xfId="1509"/>
    <cellStyle name="20% - Акцент1 82" xfId="1510"/>
    <cellStyle name="20% - Акцент1 82 2" xfId="1511"/>
    <cellStyle name="20% - Акцент1 82 2 2" xfId="1512"/>
    <cellStyle name="20% - Акцент1 82 2 2 2" xfId="1513"/>
    <cellStyle name="20% - Акцент1 82 2 3" xfId="1514"/>
    <cellStyle name="20% - Акцент1 82 3" xfId="1515"/>
    <cellStyle name="20% - Акцент1 82 3 2" xfId="1516"/>
    <cellStyle name="20% - Акцент1 82 3 2 2" xfId="1517"/>
    <cellStyle name="20% - Акцент1 82 3 3" xfId="1518"/>
    <cellStyle name="20% - Акцент1 82 4" xfId="1519"/>
    <cellStyle name="20% - Акцент1 82 4 2" xfId="1520"/>
    <cellStyle name="20% - Акцент1 82 5" xfId="1521"/>
    <cellStyle name="20% - Акцент1 83" xfId="1522"/>
    <cellStyle name="20% - Акцент1 83 2" xfId="1523"/>
    <cellStyle name="20% - Акцент1 83 2 2" xfId="1524"/>
    <cellStyle name="20% - Акцент1 83 2 2 2" xfId="1525"/>
    <cellStyle name="20% - Акцент1 83 2 3" xfId="1526"/>
    <cellStyle name="20% - Акцент1 83 3" xfId="1527"/>
    <cellStyle name="20% - Акцент1 83 3 2" xfId="1528"/>
    <cellStyle name="20% - Акцент1 83 3 2 2" xfId="1529"/>
    <cellStyle name="20% - Акцент1 83 3 3" xfId="1530"/>
    <cellStyle name="20% - Акцент1 83 4" xfId="1531"/>
    <cellStyle name="20% - Акцент1 83 4 2" xfId="1532"/>
    <cellStyle name="20% - Акцент1 83 5" xfId="1533"/>
    <cellStyle name="20% - Акцент1 84" xfId="1534"/>
    <cellStyle name="20% - Акцент1 84 2" xfId="1535"/>
    <cellStyle name="20% - Акцент1 84 2 2" xfId="1536"/>
    <cellStyle name="20% - Акцент1 84 2 2 2" xfId="1537"/>
    <cellStyle name="20% - Акцент1 84 2 3" xfId="1538"/>
    <cellStyle name="20% - Акцент1 84 3" xfId="1539"/>
    <cellStyle name="20% - Акцент1 84 3 2" xfId="1540"/>
    <cellStyle name="20% - Акцент1 84 3 2 2" xfId="1541"/>
    <cellStyle name="20% - Акцент1 84 3 3" xfId="1542"/>
    <cellStyle name="20% - Акцент1 84 4" xfId="1543"/>
    <cellStyle name="20% - Акцент1 84 4 2" xfId="1544"/>
    <cellStyle name="20% - Акцент1 84 5" xfId="1545"/>
    <cellStyle name="20% - Акцент1 85" xfId="1546"/>
    <cellStyle name="20% - Акцент1 85 2" xfId="1547"/>
    <cellStyle name="20% - Акцент1 85 2 2" xfId="1548"/>
    <cellStyle name="20% - Акцент1 85 2 2 2" xfId="1549"/>
    <cellStyle name="20% - Акцент1 85 2 3" xfId="1550"/>
    <cellStyle name="20% - Акцент1 85 3" xfId="1551"/>
    <cellStyle name="20% - Акцент1 85 3 2" xfId="1552"/>
    <cellStyle name="20% - Акцент1 85 3 2 2" xfId="1553"/>
    <cellStyle name="20% - Акцент1 85 3 3" xfId="1554"/>
    <cellStyle name="20% - Акцент1 85 4" xfId="1555"/>
    <cellStyle name="20% - Акцент1 85 4 2" xfId="1556"/>
    <cellStyle name="20% - Акцент1 85 5" xfId="1557"/>
    <cellStyle name="20% - Акцент1 86" xfId="1558"/>
    <cellStyle name="20% - Акцент1 86 2" xfId="1559"/>
    <cellStyle name="20% - Акцент1 86 2 2" xfId="1560"/>
    <cellStyle name="20% - Акцент1 86 2 2 2" xfId="1561"/>
    <cellStyle name="20% - Акцент1 86 2 3" xfId="1562"/>
    <cellStyle name="20% - Акцент1 86 3" xfId="1563"/>
    <cellStyle name="20% - Акцент1 86 3 2" xfId="1564"/>
    <cellStyle name="20% - Акцент1 86 3 2 2" xfId="1565"/>
    <cellStyle name="20% - Акцент1 86 3 3" xfId="1566"/>
    <cellStyle name="20% - Акцент1 86 4" xfId="1567"/>
    <cellStyle name="20% - Акцент1 86 4 2" xfId="1568"/>
    <cellStyle name="20% - Акцент1 86 5" xfId="1569"/>
    <cellStyle name="20% - Акцент1 87" xfId="1570"/>
    <cellStyle name="20% - Акцент1 87 2" xfId="1571"/>
    <cellStyle name="20% - Акцент1 87 2 2" xfId="1572"/>
    <cellStyle name="20% - Акцент1 87 2 2 2" xfId="1573"/>
    <cellStyle name="20% - Акцент1 87 2 3" xfId="1574"/>
    <cellStyle name="20% - Акцент1 87 3" xfId="1575"/>
    <cellStyle name="20% - Акцент1 87 3 2" xfId="1576"/>
    <cellStyle name="20% - Акцент1 87 3 2 2" xfId="1577"/>
    <cellStyle name="20% - Акцент1 87 3 3" xfId="1578"/>
    <cellStyle name="20% - Акцент1 87 4" xfId="1579"/>
    <cellStyle name="20% - Акцент1 87 4 2" xfId="1580"/>
    <cellStyle name="20% - Акцент1 87 5" xfId="1581"/>
    <cellStyle name="20% - Акцент1 88" xfId="1582"/>
    <cellStyle name="20% - Акцент1 88 2" xfId="1583"/>
    <cellStyle name="20% - Акцент1 88 2 2" xfId="1584"/>
    <cellStyle name="20% - Акцент1 88 3" xfId="1585"/>
    <cellStyle name="20% - Акцент1 89" xfId="1586"/>
    <cellStyle name="20% - Акцент1 89 2" xfId="1587"/>
    <cellStyle name="20% - Акцент1 89 2 2" xfId="1588"/>
    <cellStyle name="20% - Акцент1 89 3" xfId="1589"/>
    <cellStyle name="20% - Акцент1 9" xfId="1590"/>
    <cellStyle name="20% - Акцент1 9 2" xfId="1591"/>
    <cellStyle name="20% - Акцент1 9 2 2" xfId="1592"/>
    <cellStyle name="20% - Акцент1 9 2 2 2" xfId="1593"/>
    <cellStyle name="20% - Акцент1 9 2 2 2 2" xfId="1594"/>
    <cellStyle name="20% - Акцент1 9 2 2 3" xfId="1595"/>
    <cellStyle name="20% - Акцент1 9 2 3" xfId="1596"/>
    <cellStyle name="20% - Акцент1 9 2 3 2" xfId="1597"/>
    <cellStyle name="20% - Акцент1 9 2 3 2 2" xfId="1598"/>
    <cellStyle name="20% - Акцент1 9 2 3 3" xfId="1599"/>
    <cellStyle name="20% - Акцент1 9 2 4" xfId="1600"/>
    <cellStyle name="20% - Акцент1 9 2 4 2" xfId="1601"/>
    <cellStyle name="20% - Акцент1 9 2 5" xfId="1602"/>
    <cellStyle name="20% - Акцент1 9 3" xfId="1603"/>
    <cellStyle name="20% - Акцент1 9 3 2" xfId="1604"/>
    <cellStyle name="20% - Акцент1 9 3 2 2" xfId="1605"/>
    <cellStyle name="20% - Акцент1 9 3 2 2 2" xfId="1606"/>
    <cellStyle name="20% - Акцент1 9 3 2 3" xfId="1607"/>
    <cellStyle name="20% - Акцент1 9 3 3" xfId="1608"/>
    <cellStyle name="20% - Акцент1 9 3 3 2" xfId="1609"/>
    <cellStyle name="20% - Акцент1 9 3 3 2 2" xfId="1610"/>
    <cellStyle name="20% - Акцент1 9 3 3 3" xfId="1611"/>
    <cellStyle name="20% - Акцент1 9 3 4" xfId="1612"/>
    <cellStyle name="20% - Акцент1 9 3 4 2" xfId="1613"/>
    <cellStyle name="20% - Акцент1 9 3 5" xfId="1614"/>
    <cellStyle name="20% - Акцент1 9 4" xfId="1615"/>
    <cellStyle name="20% - Акцент1 9 4 2" xfId="1616"/>
    <cellStyle name="20% - Акцент1 9 4 2 2" xfId="1617"/>
    <cellStyle name="20% - Акцент1 9 4 2 2 2" xfId="1618"/>
    <cellStyle name="20% - Акцент1 9 4 2 3" xfId="1619"/>
    <cellStyle name="20% - Акцент1 9 4 3" xfId="1620"/>
    <cellStyle name="20% - Акцент1 9 4 3 2" xfId="1621"/>
    <cellStyle name="20% - Акцент1 9 4 3 2 2" xfId="1622"/>
    <cellStyle name="20% - Акцент1 9 4 3 3" xfId="1623"/>
    <cellStyle name="20% - Акцент1 9 4 4" xfId="1624"/>
    <cellStyle name="20% - Акцент1 9 4 4 2" xfId="1625"/>
    <cellStyle name="20% - Акцент1 9 4 5" xfId="1626"/>
    <cellStyle name="20% - Акцент1 9 5" xfId="1627"/>
    <cellStyle name="20% - Акцент1 9 5 2" xfId="1628"/>
    <cellStyle name="20% - Акцент1 9 5 2 2" xfId="1629"/>
    <cellStyle name="20% - Акцент1 9 5 2 2 2" xfId="1630"/>
    <cellStyle name="20% - Акцент1 9 5 2 3" xfId="1631"/>
    <cellStyle name="20% - Акцент1 9 5 3" xfId="1632"/>
    <cellStyle name="20% - Акцент1 9 5 3 2" xfId="1633"/>
    <cellStyle name="20% - Акцент1 9 5 3 2 2" xfId="1634"/>
    <cellStyle name="20% - Акцент1 9 5 3 3" xfId="1635"/>
    <cellStyle name="20% - Акцент1 9 5 4" xfId="1636"/>
    <cellStyle name="20% - Акцент1 9 5 4 2" xfId="1637"/>
    <cellStyle name="20% - Акцент1 9 5 5" xfId="1638"/>
    <cellStyle name="20% - Акцент1 9 6" xfId="1639"/>
    <cellStyle name="20% - Акцент1 9 6 2" xfId="1640"/>
    <cellStyle name="20% - Акцент1 9 6 2 2" xfId="1641"/>
    <cellStyle name="20% - Акцент1 9 6 3" xfId="1642"/>
    <cellStyle name="20% - Акцент1 9 7" xfId="1643"/>
    <cellStyle name="20% - Акцент1 9 7 2" xfId="1644"/>
    <cellStyle name="20% - Акцент1 9 7 2 2" xfId="1645"/>
    <cellStyle name="20% - Акцент1 9 7 3" xfId="1646"/>
    <cellStyle name="20% - Акцент1 9 8" xfId="1647"/>
    <cellStyle name="20% - Акцент1 9 8 2" xfId="1648"/>
    <cellStyle name="20% - Акцент1 9 9" xfId="1649"/>
    <cellStyle name="20% - Акцент1 90" xfId="1650"/>
    <cellStyle name="20% - Акцент1 90 2" xfId="1651"/>
    <cellStyle name="20% - Акцент1 90 2 2" xfId="1652"/>
    <cellStyle name="20% - Акцент1 90 3" xfId="1653"/>
    <cellStyle name="20% - Акцент1 91" xfId="1654"/>
    <cellStyle name="20% - Акцент1 91 2" xfId="1655"/>
    <cellStyle name="20% - Акцент1 91 2 2" xfId="1656"/>
    <cellStyle name="20% - Акцент1 91 3" xfId="1657"/>
    <cellStyle name="20% - Акцент1 92" xfId="1658"/>
    <cellStyle name="20% - Акцент1 92 2" xfId="1659"/>
    <cellStyle name="20% - Акцент1 92 2 2" xfId="1660"/>
    <cellStyle name="20% - Акцент1 92 3" xfId="1661"/>
    <cellStyle name="20% - Акцент1 93" xfId="1662"/>
    <cellStyle name="20% - Акцент1 93 2" xfId="1663"/>
    <cellStyle name="20% - Акцент1 93 2 2" xfId="1664"/>
    <cellStyle name="20% - Акцент1 93 3" xfId="1665"/>
    <cellStyle name="20% - Акцент1 94" xfId="1666"/>
    <cellStyle name="20% - Акцент1 94 2" xfId="1667"/>
    <cellStyle name="20% - Акцент1 94 2 2" xfId="1668"/>
    <cellStyle name="20% - Акцент1 94 3" xfId="1669"/>
    <cellStyle name="20% - Акцент1 95" xfId="1670"/>
    <cellStyle name="20% - Акцент1 95 2" xfId="1671"/>
    <cellStyle name="20% - Акцент1 95 2 2" xfId="1672"/>
    <cellStyle name="20% - Акцент1 95 3" xfId="1673"/>
    <cellStyle name="20% - Акцент1 96" xfId="1674"/>
    <cellStyle name="20% - Акцент1 96 2" xfId="1675"/>
    <cellStyle name="20% - Акцент1 96 2 2" xfId="1676"/>
    <cellStyle name="20% - Акцент1 96 3" xfId="1677"/>
    <cellStyle name="20% - Акцент1 97" xfId="1678"/>
    <cellStyle name="20% - Акцент1 97 2" xfId="1679"/>
    <cellStyle name="20% - Акцент1 97 2 2" xfId="1680"/>
    <cellStyle name="20% - Акцент1 97 3" xfId="1681"/>
    <cellStyle name="20% - Акцент1 98" xfId="1682"/>
    <cellStyle name="20% - Акцент1 98 2" xfId="1683"/>
    <cellStyle name="20% - Акцент1 98 2 2" xfId="1684"/>
    <cellStyle name="20% - Акцент1 98 3" xfId="1685"/>
    <cellStyle name="20% - Акцент1 99" xfId="1686"/>
    <cellStyle name="20% - Акцент1 99 2" xfId="1687"/>
    <cellStyle name="20% - Акцент1 99 2 2" xfId="1688"/>
    <cellStyle name="20% - Акцент1 99 3" xfId="1689"/>
    <cellStyle name="20% - Акцент2" xfId="1690" builtinId="34" customBuiltin="1"/>
    <cellStyle name="20% - Акцент2 10" xfId="1691"/>
    <cellStyle name="20% - Акцент2 10 2" xfId="1692"/>
    <cellStyle name="20% - Акцент2 10 2 2" xfId="1693"/>
    <cellStyle name="20% - Акцент2 10 2 2 2" xfId="1694"/>
    <cellStyle name="20% - Акцент2 10 2 3" xfId="1695"/>
    <cellStyle name="20% - Акцент2 10 3" xfId="1696"/>
    <cellStyle name="20% - Акцент2 10 3 2" xfId="1697"/>
    <cellStyle name="20% - Акцент2 10 3 2 2" xfId="1698"/>
    <cellStyle name="20% - Акцент2 10 3 3" xfId="1699"/>
    <cellStyle name="20% - Акцент2 10 4" xfId="1700"/>
    <cellStyle name="20% - Акцент2 10 4 2" xfId="1701"/>
    <cellStyle name="20% - Акцент2 10 5" xfId="1702"/>
    <cellStyle name="20% - Акцент2 100" xfId="1703"/>
    <cellStyle name="20% - Акцент2 100 2" xfId="1704"/>
    <cellStyle name="20% - Акцент2 100 2 2" xfId="1705"/>
    <cellStyle name="20% - Акцент2 100 3" xfId="1706"/>
    <cellStyle name="20% - Акцент2 101" xfId="1707"/>
    <cellStyle name="20% - Акцент2 101 2" xfId="1708"/>
    <cellStyle name="20% - Акцент2 101 2 2" xfId="1709"/>
    <cellStyle name="20% - Акцент2 101 3" xfId="1710"/>
    <cellStyle name="20% - Акцент2 102" xfId="1711"/>
    <cellStyle name="20% - Акцент2 102 2" xfId="1712"/>
    <cellStyle name="20% - Акцент2 102 2 2" xfId="1713"/>
    <cellStyle name="20% - Акцент2 102 3" xfId="1714"/>
    <cellStyle name="20% - Акцент2 103" xfId="1715"/>
    <cellStyle name="20% - Акцент2 103 2" xfId="1716"/>
    <cellStyle name="20% - Акцент2 103 2 2" xfId="1717"/>
    <cellStyle name="20% - Акцент2 103 3" xfId="1718"/>
    <cellStyle name="20% - Акцент2 104" xfId="1719"/>
    <cellStyle name="20% - Акцент2 104 2" xfId="1720"/>
    <cellStyle name="20% - Акцент2 104 2 2" xfId="1721"/>
    <cellStyle name="20% - Акцент2 104 3" xfId="1722"/>
    <cellStyle name="20% - Акцент2 105" xfId="1723"/>
    <cellStyle name="20% - Акцент2 105 2" xfId="1724"/>
    <cellStyle name="20% - Акцент2 105 2 2" xfId="1725"/>
    <cellStyle name="20% - Акцент2 105 3" xfId="1726"/>
    <cellStyle name="20% - Акцент2 106" xfId="1727"/>
    <cellStyle name="20% - Акцент2 106 2" xfId="1728"/>
    <cellStyle name="20% - Акцент2 106 2 2" xfId="1729"/>
    <cellStyle name="20% - Акцент2 106 3" xfId="1730"/>
    <cellStyle name="20% - Акцент2 107" xfId="1731"/>
    <cellStyle name="20% - Акцент2 107 2" xfId="1732"/>
    <cellStyle name="20% - Акцент2 107 2 2" xfId="1733"/>
    <cellStyle name="20% - Акцент2 107 3" xfId="1734"/>
    <cellStyle name="20% - Акцент2 108" xfId="1735"/>
    <cellStyle name="20% - Акцент2 108 2" xfId="1736"/>
    <cellStyle name="20% - Акцент2 108 2 2" xfId="1737"/>
    <cellStyle name="20% - Акцент2 108 3" xfId="1738"/>
    <cellStyle name="20% - Акцент2 109" xfId="1739"/>
    <cellStyle name="20% - Акцент2 109 2" xfId="1740"/>
    <cellStyle name="20% - Акцент2 109 2 2" xfId="1741"/>
    <cellStyle name="20% - Акцент2 109 3" xfId="1742"/>
    <cellStyle name="20% - Акцент2 11" xfId="1743"/>
    <cellStyle name="20% - Акцент2 11 2" xfId="1744"/>
    <cellStyle name="20% - Акцент2 11 2 2" xfId="1745"/>
    <cellStyle name="20% - Акцент2 11 2 2 2" xfId="1746"/>
    <cellStyle name="20% - Акцент2 11 2 3" xfId="1747"/>
    <cellStyle name="20% - Акцент2 11 3" xfId="1748"/>
    <cellStyle name="20% - Акцент2 11 3 2" xfId="1749"/>
    <cellStyle name="20% - Акцент2 11 3 2 2" xfId="1750"/>
    <cellStyle name="20% - Акцент2 11 3 3" xfId="1751"/>
    <cellStyle name="20% - Акцент2 11 4" xfId="1752"/>
    <cellStyle name="20% - Акцент2 11 4 2" xfId="1753"/>
    <cellStyle name="20% - Акцент2 11 5" xfId="1754"/>
    <cellStyle name="20% - Акцент2 110" xfId="1755"/>
    <cellStyle name="20% - Акцент2 110 2" xfId="1756"/>
    <cellStyle name="20% - Акцент2 110 2 2" xfId="1757"/>
    <cellStyle name="20% - Акцент2 110 3" xfId="1758"/>
    <cellStyle name="20% - Акцент2 111" xfId="1759"/>
    <cellStyle name="20% - Акцент2 111 2" xfId="1760"/>
    <cellStyle name="20% - Акцент2 111 2 2" xfId="1761"/>
    <cellStyle name="20% - Акцент2 111 3" xfId="1762"/>
    <cellStyle name="20% - Акцент2 112" xfId="1763"/>
    <cellStyle name="20% - Акцент2 112 2" xfId="1764"/>
    <cellStyle name="20% - Акцент2 112 2 2" xfId="1765"/>
    <cellStyle name="20% - Акцент2 112 3" xfId="1766"/>
    <cellStyle name="20% - Акцент2 113" xfId="1767"/>
    <cellStyle name="20% - Акцент2 113 2" xfId="1768"/>
    <cellStyle name="20% - Акцент2 113 2 2" xfId="1769"/>
    <cellStyle name="20% - Акцент2 113 3" xfId="1770"/>
    <cellStyle name="20% - Акцент2 114" xfId="1771"/>
    <cellStyle name="20% - Акцент2 114 2" xfId="1772"/>
    <cellStyle name="20% - Акцент2 114 2 2" xfId="1773"/>
    <cellStyle name="20% - Акцент2 114 3" xfId="1774"/>
    <cellStyle name="20% - Акцент2 115" xfId="1775"/>
    <cellStyle name="20% - Акцент2 115 2" xfId="1776"/>
    <cellStyle name="20% - Акцент2 115 2 2" xfId="1777"/>
    <cellStyle name="20% - Акцент2 115 3" xfId="1778"/>
    <cellStyle name="20% - Акцент2 116" xfId="1779"/>
    <cellStyle name="20% - Акцент2 116 2" xfId="1780"/>
    <cellStyle name="20% - Акцент2 116 2 2" xfId="1781"/>
    <cellStyle name="20% - Акцент2 116 3" xfId="1782"/>
    <cellStyle name="20% - Акцент2 117" xfId="1783"/>
    <cellStyle name="20% - Акцент2 117 2" xfId="1784"/>
    <cellStyle name="20% - Акцент2 117 2 2" xfId="1785"/>
    <cellStyle name="20% - Акцент2 117 3" xfId="1786"/>
    <cellStyle name="20% - Акцент2 118" xfId="1787"/>
    <cellStyle name="20% - Акцент2 118 2" xfId="1788"/>
    <cellStyle name="20% - Акцент2 118 2 2" xfId="1789"/>
    <cellStyle name="20% - Акцент2 118 3" xfId="1790"/>
    <cellStyle name="20% - Акцент2 119" xfId="1791"/>
    <cellStyle name="20% - Акцент2 119 2" xfId="1792"/>
    <cellStyle name="20% - Акцент2 119 2 2" xfId="1793"/>
    <cellStyle name="20% - Акцент2 119 3" xfId="1794"/>
    <cellStyle name="20% - Акцент2 12" xfId="1795"/>
    <cellStyle name="20% - Акцент2 12 2" xfId="1796"/>
    <cellStyle name="20% - Акцент2 12 2 2" xfId="1797"/>
    <cellStyle name="20% - Акцент2 12 2 2 2" xfId="1798"/>
    <cellStyle name="20% - Акцент2 12 2 3" xfId="1799"/>
    <cellStyle name="20% - Акцент2 12 3" xfId="1800"/>
    <cellStyle name="20% - Акцент2 12 3 2" xfId="1801"/>
    <cellStyle name="20% - Акцент2 12 3 2 2" xfId="1802"/>
    <cellStyle name="20% - Акцент2 12 3 3" xfId="1803"/>
    <cellStyle name="20% - Акцент2 12 4" xfId="1804"/>
    <cellStyle name="20% - Акцент2 12 4 2" xfId="1805"/>
    <cellStyle name="20% - Акцент2 12 5" xfId="1806"/>
    <cellStyle name="20% - Акцент2 120" xfId="1807"/>
    <cellStyle name="20% - Акцент2 120 2" xfId="1808"/>
    <cellStyle name="20% - Акцент2 120 2 2" xfId="1809"/>
    <cellStyle name="20% - Акцент2 120 3" xfId="1810"/>
    <cellStyle name="20% - Акцент2 121" xfId="1811"/>
    <cellStyle name="20% - Акцент2 121 2" xfId="1812"/>
    <cellStyle name="20% - Акцент2 121 2 2" xfId="1813"/>
    <cellStyle name="20% - Акцент2 121 3" xfId="1814"/>
    <cellStyle name="20% - Акцент2 122" xfId="1815"/>
    <cellStyle name="20% - Акцент2 122 2" xfId="1816"/>
    <cellStyle name="20% - Акцент2 122 2 2" xfId="1817"/>
    <cellStyle name="20% - Акцент2 122 3" xfId="1818"/>
    <cellStyle name="20% - Акцент2 123" xfId="1819"/>
    <cellStyle name="20% - Акцент2 123 2" xfId="1820"/>
    <cellStyle name="20% - Акцент2 123 2 2" xfId="1821"/>
    <cellStyle name="20% - Акцент2 123 3" xfId="1822"/>
    <cellStyle name="20% - Акцент2 124" xfId="1823"/>
    <cellStyle name="20% - Акцент2 124 2" xfId="1824"/>
    <cellStyle name="20% - Акцент2 124 2 2" xfId="1825"/>
    <cellStyle name="20% - Акцент2 124 3" xfId="1826"/>
    <cellStyle name="20% - Акцент2 125" xfId="1827"/>
    <cellStyle name="20% - Акцент2 125 2" xfId="1828"/>
    <cellStyle name="20% - Акцент2 125 2 2" xfId="1829"/>
    <cellStyle name="20% - Акцент2 125 3" xfId="1830"/>
    <cellStyle name="20% - Акцент2 126" xfId="1831"/>
    <cellStyle name="20% - Акцент2 126 2" xfId="1832"/>
    <cellStyle name="20% - Акцент2 126 2 2" xfId="1833"/>
    <cellStyle name="20% - Акцент2 126 3" xfId="1834"/>
    <cellStyle name="20% - Акцент2 127" xfId="1835"/>
    <cellStyle name="20% - Акцент2 127 2" xfId="1836"/>
    <cellStyle name="20% - Акцент2 127 2 2" xfId="1837"/>
    <cellStyle name="20% - Акцент2 127 3" xfId="1838"/>
    <cellStyle name="20% - Акцент2 128" xfId="1839"/>
    <cellStyle name="20% - Акцент2 128 2" xfId="1840"/>
    <cellStyle name="20% - Акцент2 128 2 2" xfId="1841"/>
    <cellStyle name="20% - Акцент2 128 3" xfId="1842"/>
    <cellStyle name="20% - Акцент2 129" xfId="1843"/>
    <cellStyle name="20% - Акцент2 129 2" xfId="1844"/>
    <cellStyle name="20% - Акцент2 129 2 2" xfId="1845"/>
    <cellStyle name="20% - Акцент2 129 3" xfId="1846"/>
    <cellStyle name="20% - Акцент2 13" xfId="1847"/>
    <cellStyle name="20% - Акцент2 13 2" xfId="1848"/>
    <cellStyle name="20% - Акцент2 13 2 2" xfId="1849"/>
    <cellStyle name="20% - Акцент2 13 2 2 2" xfId="1850"/>
    <cellStyle name="20% - Акцент2 13 2 3" xfId="1851"/>
    <cellStyle name="20% - Акцент2 13 3" xfId="1852"/>
    <cellStyle name="20% - Акцент2 13 3 2" xfId="1853"/>
    <cellStyle name="20% - Акцент2 13 3 2 2" xfId="1854"/>
    <cellStyle name="20% - Акцент2 13 3 3" xfId="1855"/>
    <cellStyle name="20% - Акцент2 13 4" xfId="1856"/>
    <cellStyle name="20% - Акцент2 13 4 2" xfId="1857"/>
    <cellStyle name="20% - Акцент2 13 5" xfId="1858"/>
    <cellStyle name="20% - Акцент2 130" xfId="1859"/>
    <cellStyle name="20% - Акцент2 130 2" xfId="1860"/>
    <cellStyle name="20% - Акцент2 130 2 2" xfId="1861"/>
    <cellStyle name="20% - Акцент2 130 3" xfId="1862"/>
    <cellStyle name="20% - Акцент2 131" xfId="1863"/>
    <cellStyle name="20% - Акцент2 131 2" xfId="1864"/>
    <cellStyle name="20% - Акцент2 131 2 2" xfId="1865"/>
    <cellStyle name="20% - Акцент2 131 3" xfId="1866"/>
    <cellStyle name="20% - Акцент2 132" xfId="1867"/>
    <cellStyle name="20% - Акцент2 132 2" xfId="1868"/>
    <cellStyle name="20% - Акцент2 132 2 2" xfId="1869"/>
    <cellStyle name="20% - Акцент2 132 3" xfId="1870"/>
    <cellStyle name="20% - Акцент2 133" xfId="1871"/>
    <cellStyle name="20% - Акцент2 133 2" xfId="1872"/>
    <cellStyle name="20% - Акцент2 133 2 2" xfId="1873"/>
    <cellStyle name="20% - Акцент2 133 3" xfId="1874"/>
    <cellStyle name="20% - Акцент2 134" xfId="1875"/>
    <cellStyle name="20% - Акцент2 134 2" xfId="1876"/>
    <cellStyle name="20% - Акцент2 134 2 2" xfId="1877"/>
    <cellStyle name="20% - Акцент2 134 3" xfId="1878"/>
    <cellStyle name="20% - Акцент2 135" xfId="1879"/>
    <cellStyle name="20% - Акцент2 135 2" xfId="1880"/>
    <cellStyle name="20% - Акцент2 135 2 2" xfId="1881"/>
    <cellStyle name="20% - Акцент2 135 3" xfId="1882"/>
    <cellStyle name="20% - Акцент2 136" xfId="1883"/>
    <cellStyle name="20% - Акцент2 136 2" xfId="1884"/>
    <cellStyle name="20% - Акцент2 136 2 2" xfId="1885"/>
    <cellStyle name="20% - Акцент2 136 3" xfId="1886"/>
    <cellStyle name="20% - Акцент2 137" xfId="1887"/>
    <cellStyle name="20% - Акцент2 138" xfId="1888"/>
    <cellStyle name="20% - Акцент2 14" xfId="1889"/>
    <cellStyle name="20% - Акцент2 14 2" xfId="1890"/>
    <cellStyle name="20% - Акцент2 14 2 2" xfId="1891"/>
    <cellStyle name="20% - Акцент2 14 2 2 2" xfId="1892"/>
    <cellStyle name="20% - Акцент2 14 2 3" xfId="1893"/>
    <cellStyle name="20% - Акцент2 14 3" xfId="1894"/>
    <cellStyle name="20% - Акцент2 14 3 2" xfId="1895"/>
    <cellStyle name="20% - Акцент2 14 3 2 2" xfId="1896"/>
    <cellStyle name="20% - Акцент2 14 3 3" xfId="1897"/>
    <cellStyle name="20% - Акцент2 14 4" xfId="1898"/>
    <cellStyle name="20% - Акцент2 14 4 2" xfId="1899"/>
    <cellStyle name="20% - Акцент2 14 5" xfId="1900"/>
    <cellStyle name="20% - Акцент2 15" xfId="1901"/>
    <cellStyle name="20% - Акцент2 15 2" xfId="1902"/>
    <cellStyle name="20% - Акцент2 15 2 2" xfId="1903"/>
    <cellStyle name="20% - Акцент2 15 2 2 2" xfId="1904"/>
    <cellStyle name="20% - Акцент2 15 2 3" xfId="1905"/>
    <cellStyle name="20% - Акцент2 15 3" xfId="1906"/>
    <cellStyle name="20% - Акцент2 15 3 2" xfId="1907"/>
    <cellStyle name="20% - Акцент2 15 3 2 2" xfId="1908"/>
    <cellStyle name="20% - Акцент2 15 3 3" xfId="1909"/>
    <cellStyle name="20% - Акцент2 15 4" xfId="1910"/>
    <cellStyle name="20% - Акцент2 15 4 2" xfId="1911"/>
    <cellStyle name="20% - Акцент2 15 5" xfId="1912"/>
    <cellStyle name="20% - Акцент2 16" xfId="1913"/>
    <cellStyle name="20% - Акцент2 16 2" xfId="1914"/>
    <cellStyle name="20% - Акцент2 16 2 2" xfId="1915"/>
    <cellStyle name="20% - Акцент2 16 2 2 2" xfId="1916"/>
    <cellStyle name="20% - Акцент2 16 2 3" xfId="1917"/>
    <cellStyle name="20% - Акцент2 16 3" xfId="1918"/>
    <cellStyle name="20% - Акцент2 16 3 2" xfId="1919"/>
    <cellStyle name="20% - Акцент2 16 3 2 2" xfId="1920"/>
    <cellStyle name="20% - Акцент2 16 3 3" xfId="1921"/>
    <cellStyle name="20% - Акцент2 16 4" xfId="1922"/>
    <cellStyle name="20% - Акцент2 16 4 2" xfId="1923"/>
    <cellStyle name="20% - Акцент2 16 5" xfId="1924"/>
    <cellStyle name="20% - Акцент2 17" xfId="1925"/>
    <cellStyle name="20% - Акцент2 17 2" xfId="1926"/>
    <cellStyle name="20% - Акцент2 17 2 2" xfId="1927"/>
    <cellStyle name="20% - Акцент2 17 2 2 2" xfId="1928"/>
    <cellStyle name="20% - Акцент2 17 2 3" xfId="1929"/>
    <cellStyle name="20% - Акцент2 17 3" xfId="1930"/>
    <cellStyle name="20% - Акцент2 17 3 2" xfId="1931"/>
    <cellStyle name="20% - Акцент2 17 3 2 2" xfId="1932"/>
    <cellStyle name="20% - Акцент2 17 3 3" xfId="1933"/>
    <cellStyle name="20% - Акцент2 17 4" xfId="1934"/>
    <cellStyle name="20% - Акцент2 17 4 2" xfId="1935"/>
    <cellStyle name="20% - Акцент2 17 5" xfId="1936"/>
    <cellStyle name="20% - Акцент2 18" xfId="1937"/>
    <cellStyle name="20% - Акцент2 18 2" xfId="1938"/>
    <cellStyle name="20% - Акцент2 18 2 2" xfId="1939"/>
    <cellStyle name="20% - Акцент2 18 2 2 2" xfId="1940"/>
    <cellStyle name="20% - Акцент2 18 2 3" xfId="1941"/>
    <cellStyle name="20% - Акцент2 18 3" xfId="1942"/>
    <cellStyle name="20% - Акцент2 18 3 2" xfId="1943"/>
    <cellStyle name="20% - Акцент2 18 3 2 2" xfId="1944"/>
    <cellStyle name="20% - Акцент2 18 3 3" xfId="1945"/>
    <cellStyle name="20% - Акцент2 18 4" xfId="1946"/>
    <cellStyle name="20% - Акцент2 18 4 2" xfId="1947"/>
    <cellStyle name="20% - Акцент2 18 5" xfId="1948"/>
    <cellStyle name="20% - Акцент2 19" xfId="1949"/>
    <cellStyle name="20% - Акцент2 19 2" xfId="1950"/>
    <cellStyle name="20% - Акцент2 19 2 2" xfId="1951"/>
    <cellStyle name="20% - Акцент2 19 2 2 2" xfId="1952"/>
    <cellStyle name="20% - Акцент2 19 2 3" xfId="1953"/>
    <cellStyle name="20% - Акцент2 19 3" xfId="1954"/>
    <cellStyle name="20% - Акцент2 19 3 2" xfId="1955"/>
    <cellStyle name="20% - Акцент2 19 3 2 2" xfId="1956"/>
    <cellStyle name="20% - Акцент2 19 3 3" xfId="1957"/>
    <cellStyle name="20% - Акцент2 19 4" xfId="1958"/>
    <cellStyle name="20% - Акцент2 19 4 2" xfId="1959"/>
    <cellStyle name="20% - Акцент2 19 5" xfId="1960"/>
    <cellStyle name="20% - Акцент2 2" xfId="1961"/>
    <cellStyle name="20% - Акцент2 2 10" xfId="1962"/>
    <cellStyle name="20% - Акцент2 2 10 2" xfId="1963"/>
    <cellStyle name="20% - Акцент2 2 10 2 2" xfId="1964"/>
    <cellStyle name="20% - Акцент2 2 10 3" xfId="1965"/>
    <cellStyle name="20% - Акцент2 2 11" xfId="1966"/>
    <cellStyle name="20% - Акцент2 2 11 2" xfId="1967"/>
    <cellStyle name="20% - Акцент2 2 11 2 2" xfId="1968"/>
    <cellStyle name="20% - Акцент2 2 11 3" xfId="1969"/>
    <cellStyle name="20% - Акцент2 2 12" xfId="1970"/>
    <cellStyle name="20% - Акцент2 2 12 2" xfId="1971"/>
    <cellStyle name="20% - Акцент2 2 12 2 2" xfId="1972"/>
    <cellStyle name="20% - Акцент2 2 12 3" xfId="1973"/>
    <cellStyle name="20% - Акцент2 2 13" xfId="1974"/>
    <cellStyle name="20% - Акцент2 2 13 2" xfId="1975"/>
    <cellStyle name="20% - Акцент2 2 13 2 2" xfId="1976"/>
    <cellStyle name="20% - Акцент2 2 13 3" xfId="1977"/>
    <cellStyle name="20% - Акцент2 2 14" xfId="1978"/>
    <cellStyle name="20% - Акцент2 2 14 2" xfId="1979"/>
    <cellStyle name="20% - Акцент2 2 14 2 2" xfId="1980"/>
    <cellStyle name="20% - Акцент2 2 14 3" xfId="1981"/>
    <cellStyle name="20% - Акцент2 2 15" xfId="1982"/>
    <cellStyle name="20% - Акцент2 2 15 2" xfId="1983"/>
    <cellStyle name="20% - Акцент2 2 15 2 2" xfId="1984"/>
    <cellStyle name="20% - Акцент2 2 15 3" xfId="1985"/>
    <cellStyle name="20% - Акцент2 2 16" xfId="1986"/>
    <cellStyle name="20% - Акцент2 2 16 2" xfId="1987"/>
    <cellStyle name="20% - Акцент2 2 16 2 2" xfId="1988"/>
    <cellStyle name="20% - Акцент2 2 16 3" xfId="1989"/>
    <cellStyle name="20% - Акцент2 2 17" xfId="1990"/>
    <cellStyle name="20% - Акцент2 2 17 2" xfId="1991"/>
    <cellStyle name="20% - Акцент2 2 17 2 2" xfId="1992"/>
    <cellStyle name="20% - Акцент2 2 17 3" xfId="1993"/>
    <cellStyle name="20% - Акцент2 2 18" xfId="1994"/>
    <cellStyle name="20% - Акцент2 2 18 2" xfId="1995"/>
    <cellStyle name="20% - Акцент2 2 18 2 2" xfId="1996"/>
    <cellStyle name="20% - Акцент2 2 18 3" xfId="1997"/>
    <cellStyle name="20% - Акцент2 2 19" xfId="1998"/>
    <cellStyle name="20% - Акцент2 2 19 2" xfId="1999"/>
    <cellStyle name="20% - Акцент2 2 19 2 2" xfId="2000"/>
    <cellStyle name="20% - Акцент2 2 19 3" xfId="2001"/>
    <cellStyle name="20% - Акцент2 2 2" xfId="2002"/>
    <cellStyle name="20% - Акцент2 2 2 2" xfId="2003"/>
    <cellStyle name="20% - Акцент2 2 2 2 2" xfId="2004"/>
    <cellStyle name="20% - Акцент2 2 2 2 2 2" xfId="2005"/>
    <cellStyle name="20% - Акцент2 2 2 2 3" xfId="2006"/>
    <cellStyle name="20% - Акцент2 2 2 3" xfId="2007"/>
    <cellStyle name="20% - Акцент2 2 2 3 2" xfId="2008"/>
    <cellStyle name="20% - Акцент2 2 2 3 2 2" xfId="2009"/>
    <cellStyle name="20% - Акцент2 2 2 3 3" xfId="2010"/>
    <cellStyle name="20% - Акцент2 2 2 4" xfId="2011"/>
    <cellStyle name="20% - Акцент2 2 2 4 2" xfId="2012"/>
    <cellStyle name="20% - Акцент2 2 2 5" xfId="2013"/>
    <cellStyle name="20% - Акцент2 2 20" xfId="2014"/>
    <cellStyle name="20% - Акцент2 2 20 2" xfId="2015"/>
    <cellStyle name="20% - Акцент2 2 20 2 2" xfId="2016"/>
    <cellStyle name="20% - Акцент2 2 20 3" xfId="2017"/>
    <cellStyle name="20% - Акцент2 2 21" xfId="2018"/>
    <cellStyle name="20% - Акцент2 2 21 2" xfId="2019"/>
    <cellStyle name="20% - Акцент2 2 21 2 2" xfId="2020"/>
    <cellStyle name="20% - Акцент2 2 21 3" xfId="2021"/>
    <cellStyle name="20% - Акцент2 2 22" xfId="2022"/>
    <cellStyle name="20% - Акцент2 2 22 2" xfId="2023"/>
    <cellStyle name="20% - Акцент2 2 22 2 2" xfId="2024"/>
    <cellStyle name="20% - Акцент2 2 22 3" xfId="2025"/>
    <cellStyle name="20% - Акцент2 2 23" xfId="2026"/>
    <cellStyle name="20% - Акцент2 2 23 2" xfId="2027"/>
    <cellStyle name="20% - Акцент2 2 23 2 2" xfId="2028"/>
    <cellStyle name="20% - Акцент2 2 23 3" xfId="2029"/>
    <cellStyle name="20% - Акцент2 2 24" xfId="2030"/>
    <cellStyle name="20% - Акцент2 2 24 2" xfId="2031"/>
    <cellStyle name="20% - Акцент2 2 24 2 2" xfId="2032"/>
    <cellStyle name="20% - Акцент2 2 24 3" xfId="2033"/>
    <cellStyle name="20% - Акцент2 2 25" xfId="2034"/>
    <cellStyle name="20% - Акцент2 2 25 2" xfId="2035"/>
    <cellStyle name="20% - Акцент2 2 26" xfId="2036"/>
    <cellStyle name="20% - Акцент2 2 3" xfId="2037"/>
    <cellStyle name="20% - Акцент2 2 3 2" xfId="2038"/>
    <cellStyle name="20% - Акцент2 2 3 2 2" xfId="2039"/>
    <cellStyle name="20% - Акцент2 2 3 2 2 2" xfId="2040"/>
    <cellStyle name="20% - Акцент2 2 3 2 3" xfId="2041"/>
    <cellStyle name="20% - Акцент2 2 3 3" xfId="2042"/>
    <cellStyle name="20% - Акцент2 2 3 3 2" xfId="2043"/>
    <cellStyle name="20% - Акцент2 2 3 3 2 2" xfId="2044"/>
    <cellStyle name="20% - Акцент2 2 3 3 3" xfId="2045"/>
    <cellStyle name="20% - Акцент2 2 3 4" xfId="2046"/>
    <cellStyle name="20% - Акцент2 2 3 4 2" xfId="2047"/>
    <cellStyle name="20% - Акцент2 2 3 5" xfId="2048"/>
    <cellStyle name="20% - Акцент2 2 4" xfId="2049"/>
    <cellStyle name="20% - Акцент2 2 4 2" xfId="2050"/>
    <cellStyle name="20% - Акцент2 2 4 2 2" xfId="2051"/>
    <cellStyle name="20% - Акцент2 2 4 2 2 2" xfId="2052"/>
    <cellStyle name="20% - Акцент2 2 4 2 3" xfId="2053"/>
    <cellStyle name="20% - Акцент2 2 4 3" xfId="2054"/>
    <cellStyle name="20% - Акцент2 2 4 3 2" xfId="2055"/>
    <cellStyle name="20% - Акцент2 2 4 3 2 2" xfId="2056"/>
    <cellStyle name="20% - Акцент2 2 4 3 3" xfId="2057"/>
    <cellStyle name="20% - Акцент2 2 4 4" xfId="2058"/>
    <cellStyle name="20% - Акцент2 2 4 4 2" xfId="2059"/>
    <cellStyle name="20% - Акцент2 2 4 5" xfId="2060"/>
    <cellStyle name="20% - Акцент2 2 5" xfId="2061"/>
    <cellStyle name="20% - Акцент2 2 5 2" xfId="2062"/>
    <cellStyle name="20% - Акцент2 2 5 2 2" xfId="2063"/>
    <cellStyle name="20% - Акцент2 2 5 2 2 2" xfId="2064"/>
    <cellStyle name="20% - Акцент2 2 5 2 3" xfId="2065"/>
    <cellStyle name="20% - Акцент2 2 5 3" xfId="2066"/>
    <cellStyle name="20% - Акцент2 2 5 3 2" xfId="2067"/>
    <cellStyle name="20% - Акцент2 2 5 3 2 2" xfId="2068"/>
    <cellStyle name="20% - Акцент2 2 5 3 3" xfId="2069"/>
    <cellStyle name="20% - Акцент2 2 5 4" xfId="2070"/>
    <cellStyle name="20% - Акцент2 2 5 4 2" xfId="2071"/>
    <cellStyle name="20% - Акцент2 2 5 5" xfId="2072"/>
    <cellStyle name="20% - Акцент2 2 6" xfId="2073"/>
    <cellStyle name="20% - Акцент2 2 6 2" xfId="2074"/>
    <cellStyle name="20% - Акцент2 2 6 2 2" xfId="2075"/>
    <cellStyle name="20% - Акцент2 2 6 3" xfId="2076"/>
    <cellStyle name="20% - Акцент2 2 7" xfId="2077"/>
    <cellStyle name="20% - Акцент2 2 7 2" xfId="2078"/>
    <cellStyle name="20% - Акцент2 2 7 2 2" xfId="2079"/>
    <cellStyle name="20% - Акцент2 2 7 3" xfId="2080"/>
    <cellStyle name="20% - Акцент2 2 8" xfId="2081"/>
    <cellStyle name="20% - Акцент2 2 8 2" xfId="2082"/>
    <cellStyle name="20% - Акцент2 2 8 2 2" xfId="2083"/>
    <cellStyle name="20% - Акцент2 2 8 3" xfId="2084"/>
    <cellStyle name="20% - Акцент2 2 9" xfId="2085"/>
    <cellStyle name="20% - Акцент2 2 9 2" xfId="2086"/>
    <cellStyle name="20% - Акцент2 2 9 2 2" xfId="2087"/>
    <cellStyle name="20% - Акцент2 2 9 3" xfId="2088"/>
    <cellStyle name="20% - Акцент2 20" xfId="2089"/>
    <cellStyle name="20% - Акцент2 20 2" xfId="2090"/>
    <cellStyle name="20% - Акцент2 20 2 2" xfId="2091"/>
    <cellStyle name="20% - Акцент2 20 2 2 2" xfId="2092"/>
    <cellStyle name="20% - Акцент2 20 2 3" xfId="2093"/>
    <cellStyle name="20% - Акцент2 20 3" xfId="2094"/>
    <cellStyle name="20% - Акцент2 20 3 2" xfId="2095"/>
    <cellStyle name="20% - Акцент2 20 3 2 2" xfId="2096"/>
    <cellStyle name="20% - Акцент2 20 3 3" xfId="2097"/>
    <cellStyle name="20% - Акцент2 20 4" xfId="2098"/>
    <cellStyle name="20% - Акцент2 20 4 2" xfId="2099"/>
    <cellStyle name="20% - Акцент2 20 5" xfId="2100"/>
    <cellStyle name="20% - Акцент2 21" xfId="2101"/>
    <cellStyle name="20% - Акцент2 21 2" xfId="2102"/>
    <cellStyle name="20% - Акцент2 21 2 2" xfId="2103"/>
    <cellStyle name="20% - Акцент2 21 2 2 2" xfId="2104"/>
    <cellStyle name="20% - Акцент2 21 2 3" xfId="2105"/>
    <cellStyle name="20% - Акцент2 21 3" xfId="2106"/>
    <cellStyle name="20% - Акцент2 21 3 2" xfId="2107"/>
    <cellStyle name="20% - Акцент2 21 3 2 2" xfId="2108"/>
    <cellStyle name="20% - Акцент2 21 3 3" xfId="2109"/>
    <cellStyle name="20% - Акцент2 21 4" xfId="2110"/>
    <cellStyle name="20% - Акцент2 21 4 2" xfId="2111"/>
    <cellStyle name="20% - Акцент2 21 5" xfId="2112"/>
    <cellStyle name="20% - Акцент2 22" xfId="2113"/>
    <cellStyle name="20% - Акцент2 22 2" xfId="2114"/>
    <cellStyle name="20% - Акцент2 22 2 2" xfId="2115"/>
    <cellStyle name="20% - Акцент2 22 2 2 2" xfId="2116"/>
    <cellStyle name="20% - Акцент2 22 2 3" xfId="2117"/>
    <cellStyle name="20% - Акцент2 22 3" xfId="2118"/>
    <cellStyle name="20% - Акцент2 22 3 2" xfId="2119"/>
    <cellStyle name="20% - Акцент2 22 3 2 2" xfId="2120"/>
    <cellStyle name="20% - Акцент2 22 3 3" xfId="2121"/>
    <cellStyle name="20% - Акцент2 22 4" xfId="2122"/>
    <cellStyle name="20% - Акцент2 22 4 2" xfId="2123"/>
    <cellStyle name="20% - Акцент2 22 5" xfId="2124"/>
    <cellStyle name="20% - Акцент2 23" xfId="2125"/>
    <cellStyle name="20% - Акцент2 23 2" xfId="2126"/>
    <cellStyle name="20% - Акцент2 23 2 2" xfId="2127"/>
    <cellStyle name="20% - Акцент2 23 2 2 2" xfId="2128"/>
    <cellStyle name="20% - Акцент2 23 2 3" xfId="2129"/>
    <cellStyle name="20% - Акцент2 23 3" xfId="2130"/>
    <cellStyle name="20% - Акцент2 23 3 2" xfId="2131"/>
    <cellStyle name="20% - Акцент2 23 3 2 2" xfId="2132"/>
    <cellStyle name="20% - Акцент2 23 3 3" xfId="2133"/>
    <cellStyle name="20% - Акцент2 23 4" xfId="2134"/>
    <cellStyle name="20% - Акцент2 23 4 2" xfId="2135"/>
    <cellStyle name="20% - Акцент2 23 5" xfId="2136"/>
    <cellStyle name="20% - Акцент2 24" xfId="2137"/>
    <cellStyle name="20% - Акцент2 24 2" xfId="2138"/>
    <cellStyle name="20% - Акцент2 24 2 2" xfId="2139"/>
    <cellStyle name="20% - Акцент2 24 2 2 2" xfId="2140"/>
    <cellStyle name="20% - Акцент2 24 2 3" xfId="2141"/>
    <cellStyle name="20% - Акцент2 24 3" xfId="2142"/>
    <cellStyle name="20% - Акцент2 24 3 2" xfId="2143"/>
    <cellStyle name="20% - Акцент2 24 3 2 2" xfId="2144"/>
    <cellStyle name="20% - Акцент2 24 3 3" xfId="2145"/>
    <cellStyle name="20% - Акцент2 24 4" xfId="2146"/>
    <cellStyle name="20% - Акцент2 24 4 2" xfId="2147"/>
    <cellStyle name="20% - Акцент2 24 5" xfId="2148"/>
    <cellStyle name="20% - Акцент2 25" xfId="2149"/>
    <cellStyle name="20% - Акцент2 25 2" xfId="2150"/>
    <cellStyle name="20% - Акцент2 25 2 2" xfId="2151"/>
    <cellStyle name="20% - Акцент2 25 2 2 2" xfId="2152"/>
    <cellStyle name="20% - Акцент2 25 2 3" xfId="2153"/>
    <cellStyle name="20% - Акцент2 25 3" xfId="2154"/>
    <cellStyle name="20% - Акцент2 25 3 2" xfId="2155"/>
    <cellStyle name="20% - Акцент2 25 3 2 2" xfId="2156"/>
    <cellStyle name="20% - Акцент2 25 3 3" xfId="2157"/>
    <cellStyle name="20% - Акцент2 25 4" xfId="2158"/>
    <cellStyle name="20% - Акцент2 25 4 2" xfId="2159"/>
    <cellStyle name="20% - Акцент2 25 5" xfId="2160"/>
    <cellStyle name="20% - Акцент2 26" xfId="2161"/>
    <cellStyle name="20% - Акцент2 26 2" xfId="2162"/>
    <cellStyle name="20% - Акцент2 26 2 2" xfId="2163"/>
    <cellStyle name="20% - Акцент2 26 2 2 2" xfId="2164"/>
    <cellStyle name="20% - Акцент2 26 2 3" xfId="2165"/>
    <cellStyle name="20% - Акцент2 26 3" xfId="2166"/>
    <cellStyle name="20% - Акцент2 26 3 2" xfId="2167"/>
    <cellStyle name="20% - Акцент2 26 3 2 2" xfId="2168"/>
    <cellStyle name="20% - Акцент2 26 3 3" xfId="2169"/>
    <cellStyle name="20% - Акцент2 26 4" xfId="2170"/>
    <cellStyle name="20% - Акцент2 26 4 2" xfId="2171"/>
    <cellStyle name="20% - Акцент2 26 5" xfId="2172"/>
    <cellStyle name="20% - Акцент2 27" xfId="2173"/>
    <cellStyle name="20% - Акцент2 27 2" xfId="2174"/>
    <cellStyle name="20% - Акцент2 27 2 2" xfId="2175"/>
    <cellStyle name="20% - Акцент2 27 2 2 2" xfId="2176"/>
    <cellStyle name="20% - Акцент2 27 2 3" xfId="2177"/>
    <cellStyle name="20% - Акцент2 27 3" xfId="2178"/>
    <cellStyle name="20% - Акцент2 27 3 2" xfId="2179"/>
    <cellStyle name="20% - Акцент2 27 3 2 2" xfId="2180"/>
    <cellStyle name="20% - Акцент2 27 3 3" xfId="2181"/>
    <cellStyle name="20% - Акцент2 27 4" xfId="2182"/>
    <cellStyle name="20% - Акцент2 27 4 2" xfId="2183"/>
    <cellStyle name="20% - Акцент2 27 5" xfId="2184"/>
    <cellStyle name="20% - Акцент2 28" xfId="2185"/>
    <cellStyle name="20% - Акцент2 28 2" xfId="2186"/>
    <cellStyle name="20% - Акцент2 28 2 2" xfId="2187"/>
    <cellStyle name="20% - Акцент2 28 2 2 2" xfId="2188"/>
    <cellStyle name="20% - Акцент2 28 2 3" xfId="2189"/>
    <cellStyle name="20% - Акцент2 28 3" xfId="2190"/>
    <cellStyle name="20% - Акцент2 28 3 2" xfId="2191"/>
    <cellStyle name="20% - Акцент2 28 3 2 2" xfId="2192"/>
    <cellStyle name="20% - Акцент2 28 3 3" xfId="2193"/>
    <cellStyle name="20% - Акцент2 28 4" xfId="2194"/>
    <cellStyle name="20% - Акцент2 28 4 2" xfId="2195"/>
    <cellStyle name="20% - Акцент2 28 5" xfId="2196"/>
    <cellStyle name="20% - Акцент2 29" xfId="2197"/>
    <cellStyle name="20% - Акцент2 29 2" xfId="2198"/>
    <cellStyle name="20% - Акцент2 29 2 2" xfId="2199"/>
    <cellStyle name="20% - Акцент2 29 2 2 2" xfId="2200"/>
    <cellStyle name="20% - Акцент2 29 2 3" xfId="2201"/>
    <cellStyle name="20% - Акцент2 29 3" xfId="2202"/>
    <cellStyle name="20% - Акцент2 29 3 2" xfId="2203"/>
    <cellStyle name="20% - Акцент2 29 3 2 2" xfId="2204"/>
    <cellStyle name="20% - Акцент2 29 3 3" xfId="2205"/>
    <cellStyle name="20% - Акцент2 29 4" xfId="2206"/>
    <cellStyle name="20% - Акцент2 29 4 2" xfId="2207"/>
    <cellStyle name="20% - Акцент2 29 5" xfId="2208"/>
    <cellStyle name="20% - Акцент2 3" xfId="2209"/>
    <cellStyle name="20% - Акцент2 3 2" xfId="2210"/>
    <cellStyle name="20% - Акцент2 3 2 2" xfId="2211"/>
    <cellStyle name="20% - Акцент2 3 2 2 2" xfId="2212"/>
    <cellStyle name="20% - Акцент2 3 2 2 2 2" xfId="2213"/>
    <cellStyle name="20% - Акцент2 3 2 2 3" xfId="2214"/>
    <cellStyle name="20% - Акцент2 3 2 3" xfId="2215"/>
    <cellStyle name="20% - Акцент2 3 2 3 2" xfId="2216"/>
    <cellStyle name="20% - Акцент2 3 2 3 2 2" xfId="2217"/>
    <cellStyle name="20% - Акцент2 3 2 3 3" xfId="2218"/>
    <cellStyle name="20% - Акцент2 3 2 4" xfId="2219"/>
    <cellStyle name="20% - Акцент2 3 2 4 2" xfId="2220"/>
    <cellStyle name="20% - Акцент2 3 2 5" xfId="2221"/>
    <cellStyle name="20% - Акцент2 3 3" xfId="2222"/>
    <cellStyle name="20% - Акцент2 3 3 2" xfId="2223"/>
    <cellStyle name="20% - Акцент2 3 3 2 2" xfId="2224"/>
    <cellStyle name="20% - Акцент2 3 3 2 2 2" xfId="2225"/>
    <cellStyle name="20% - Акцент2 3 3 2 3" xfId="2226"/>
    <cellStyle name="20% - Акцент2 3 3 3" xfId="2227"/>
    <cellStyle name="20% - Акцент2 3 3 3 2" xfId="2228"/>
    <cellStyle name="20% - Акцент2 3 3 3 2 2" xfId="2229"/>
    <cellStyle name="20% - Акцент2 3 3 3 3" xfId="2230"/>
    <cellStyle name="20% - Акцент2 3 3 4" xfId="2231"/>
    <cellStyle name="20% - Акцент2 3 3 4 2" xfId="2232"/>
    <cellStyle name="20% - Акцент2 3 3 5" xfId="2233"/>
    <cellStyle name="20% - Акцент2 3 4" xfId="2234"/>
    <cellStyle name="20% - Акцент2 3 4 2" xfId="2235"/>
    <cellStyle name="20% - Акцент2 3 4 2 2" xfId="2236"/>
    <cellStyle name="20% - Акцент2 3 4 2 2 2" xfId="2237"/>
    <cellStyle name="20% - Акцент2 3 4 2 3" xfId="2238"/>
    <cellStyle name="20% - Акцент2 3 4 3" xfId="2239"/>
    <cellStyle name="20% - Акцент2 3 4 3 2" xfId="2240"/>
    <cellStyle name="20% - Акцент2 3 4 3 2 2" xfId="2241"/>
    <cellStyle name="20% - Акцент2 3 4 3 3" xfId="2242"/>
    <cellStyle name="20% - Акцент2 3 4 4" xfId="2243"/>
    <cellStyle name="20% - Акцент2 3 4 4 2" xfId="2244"/>
    <cellStyle name="20% - Акцент2 3 4 5" xfId="2245"/>
    <cellStyle name="20% - Акцент2 3 5" xfId="2246"/>
    <cellStyle name="20% - Акцент2 3 5 2" xfId="2247"/>
    <cellStyle name="20% - Акцент2 3 5 2 2" xfId="2248"/>
    <cellStyle name="20% - Акцент2 3 5 2 2 2" xfId="2249"/>
    <cellStyle name="20% - Акцент2 3 5 2 3" xfId="2250"/>
    <cellStyle name="20% - Акцент2 3 5 3" xfId="2251"/>
    <cellStyle name="20% - Акцент2 3 5 3 2" xfId="2252"/>
    <cellStyle name="20% - Акцент2 3 5 3 2 2" xfId="2253"/>
    <cellStyle name="20% - Акцент2 3 5 3 3" xfId="2254"/>
    <cellStyle name="20% - Акцент2 3 5 4" xfId="2255"/>
    <cellStyle name="20% - Акцент2 3 5 4 2" xfId="2256"/>
    <cellStyle name="20% - Акцент2 3 5 5" xfId="2257"/>
    <cellStyle name="20% - Акцент2 3 6" xfId="2258"/>
    <cellStyle name="20% - Акцент2 3 6 2" xfId="2259"/>
    <cellStyle name="20% - Акцент2 3 6 2 2" xfId="2260"/>
    <cellStyle name="20% - Акцент2 3 6 3" xfId="2261"/>
    <cellStyle name="20% - Акцент2 3 7" xfId="2262"/>
    <cellStyle name="20% - Акцент2 3 7 2" xfId="2263"/>
    <cellStyle name="20% - Акцент2 3 7 2 2" xfId="2264"/>
    <cellStyle name="20% - Акцент2 3 7 3" xfId="2265"/>
    <cellStyle name="20% - Акцент2 3 8" xfId="2266"/>
    <cellStyle name="20% - Акцент2 3 8 2" xfId="2267"/>
    <cellStyle name="20% - Акцент2 3 9" xfId="2268"/>
    <cellStyle name="20% - Акцент2 30" xfId="2269"/>
    <cellStyle name="20% - Акцент2 30 2" xfId="2270"/>
    <cellStyle name="20% - Акцент2 30 2 2" xfId="2271"/>
    <cellStyle name="20% - Акцент2 30 2 2 2" xfId="2272"/>
    <cellStyle name="20% - Акцент2 30 2 3" xfId="2273"/>
    <cellStyle name="20% - Акцент2 30 3" xfId="2274"/>
    <cellStyle name="20% - Акцент2 30 3 2" xfId="2275"/>
    <cellStyle name="20% - Акцент2 30 3 2 2" xfId="2276"/>
    <cellStyle name="20% - Акцент2 30 3 3" xfId="2277"/>
    <cellStyle name="20% - Акцент2 30 4" xfId="2278"/>
    <cellStyle name="20% - Акцент2 30 4 2" xfId="2279"/>
    <cellStyle name="20% - Акцент2 30 5" xfId="2280"/>
    <cellStyle name="20% - Акцент2 31" xfId="2281"/>
    <cellStyle name="20% - Акцент2 31 2" xfId="2282"/>
    <cellStyle name="20% - Акцент2 31 2 2" xfId="2283"/>
    <cellStyle name="20% - Акцент2 31 2 2 2" xfId="2284"/>
    <cellStyle name="20% - Акцент2 31 2 3" xfId="2285"/>
    <cellStyle name="20% - Акцент2 31 3" xfId="2286"/>
    <cellStyle name="20% - Акцент2 31 3 2" xfId="2287"/>
    <cellStyle name="20% - Акцент2 31 3 2 2" xfId="2288"/>
    <cellStyle name="20% - Акцент2 31 3 3" xfId="2289"/>
    <cellStyle name="20% - Акцент2 31 4" xfId="2290"/>
    <cellStyle name="20% - Акцент2 31 4 2" xfId="2291"/>
    <cellStyle name="20% - Акцент2 31 5" xfId="2292"/>
    <cellStyle name="20% - Акцент2 32" xfId="2293"/>
    <cellStyle name="20% - Акцент2 32 2" xfId="2294"/>
    <cellStyle name="20% - Акцент2 32 2 2" xfId="2295"/>
    <cellStyle name="20% - Акцент2 32 2 2 2" xfId="2296"/>
    <cellStyle name="20% - Акцент2 32 2 3" xfId="2297"/>
    <cellStyle name="20% - Акцент2 32 3" xfId="2298"/>
    <cellStyle name="20% - Акцент2 32 3 2" xfId="2299"/>
    <cellStyle name="20% - Акцент2 32 3 2 2" xfId="2300"/>
    <cellStyle name="20% - Акцент2 32 3 3" xfId="2301"/>
    <cellStyle name="20% - Акцент2 32 4" xfId="2302"/>
    <cellStyle name="20% - Акцент2 32 4 2" xfId="2303"/>
    <cellStyle name="20% - Акцент2 32 5" xfId="2304"/>
    <cellStyle name="20% - Акцент2 33" xfId="2305"/>
    <cellStyle name="20% - Акцент2 33 2" xfId="2306"/>
    <cellStyle name="20% - Акцент2 33 2 2" xfId="2307"/>
    <cellStyle name="20% - Акцент2 33 2 2 2" xfId="2308"/>
    <cellStyle name="20% - Акцент2 33 2 3" xfId="2309"/>
    <cellStyle name="20% - Акцент2 33 3" xfId="2310"/>
    <cellStyle name="20% - Акцент2 33 3 2" xfId="2311"/>
    <cellStyle name="20% - Акцент2 33 3 2 2" xfId="2312"/>
    <cellStyle name="20% - Акцент2 33 3 3" xfId="2313"/>
    <cellStyle name="20% - Акцент2 33 4" xfId="2314"/>
    <cellStyle name="20% - Акцент2 33 4 2" xfId="2315"/>
    <cellStyle name="20% - Акцент2 33 5" xfId="2316"/>
    <cellStyle name="20% - Акцент2 34" xfId="2317"/>
    <cellStyle name="20% - Акцент2 34 2" xfId="2318"/>
    <cellStyle name="20% - Акцент2 34 2 2" xfId="2319"/>
    <cellStyle name="20% - Акцент2 34 2 2 2" xfId="2320"/>
    <cellStyle name="20% - Акцент2 34 2 3" xfId="2321"/>
    <cellStyle name="20% - Акцент2 34 3" xfId="2322"/>
    <cellStyle name="20% - Акцент2 34 3 2" xfId="2323"/>
    <cellStyle name="20% - Акцент2 34 3 2 2" xfId="2324"/>
    <cellStyle name="20% - Акцент2 34 3 3" xfId="2325"/>
    <cellStyle name="20% - Акцент2 34 4" xfId="2326"/>
    <cellStyle name="20% - Акцент2 34 4 2" xfId="2327"/>
    <cellStyle name="20% - Акцент2 34 5" xfId="2328"/>
    <cellStyle name="20% - Акцент2 35" xfId="2329"/>
    <cellStyle name="20% - Акцент2 35 2" xfId="2330"/>
    <cellStyle name="20% - Акцент2 35 2 2" xfId="2331"/>
    <cellStyle name="20% - Акцент2 35 2 2 2" xfId="2332"/>
    <cellStyle name="20% - Акцент2 35 2 3" xfId="2333"/>
    <cellStyle name="20% - Акцент2 35 3" xfId="2334"/>
    <cellStyle name="20% - Акцент2 35 3 2" xfId="2335"/>
    <cellStyle name="20% - Акцент2 35 3 2 2" xfId="2336"/>
    <cellStyle name="20% - Акцент2 35 3 3" xfId="2337"/>
    <cellStyle name="20% - Акцент2 35 4" xfId="2338"/>
    <cellStyle name="20% - Акцент2 35 4 2" xfId="2339"/>
    <cellStyle name="20% - Акцент2 35 5" xfId="2340"/>
    <cellStyle name="20% - Акцент2 36" xfId="2341"/>
    <cellStyle name="20% - Акцент2 36 2" xfId="2342"/>
    <cellStyle name="20% - Акцент2 36 2 2" xfId="2343"/>
    <cellStyle name="20% - Акцент2 36 2 2 2" xfId="2344"/>
    <cellStyle name="20% - Акцент2 36 2 3" xfId="2345"/>
    <cellStyle name="20% - Акцент2 36 3" xfId="2346"/>
    <cellStyle name="20% - Акцент2 36 3 2" xfId="2347"/>
    <cellStyle name="20% - Акцент2 36 3 2 2" xfId="2348"/>
    <cellStyle name="20% - Акцент2 36 3 3" xfId="2349"/>
    <cellStyle name="20% - Акцент2 36 4" xfId="2350"/>
    <cellStyle name="20% - Акцент2 36 4 2" xfId="2351"/>
    <cellStyle name="20% - Акцент2 36 5" xfId="2352"/>
    <cellStyle name="20% - Акцент2 37" xfId="2353"/>
    <cellStyle name="20% - Акцент2 37 2" xfId="2354"/>
    <cellStyle name="20% - Акцент2 37 2 2" xfId="2355"/>
    <cellStyle name="20% - Акцент2 37 2 2 2" xfId="2356"/>
    <cellStyle name="20% - Акцент2 37 2 3" xfId="2357"/>
    <cellStyle name="20% - Акцент2 37 3" xfId="2358"/>
    <cellStyle name="20% - Акцент2 37 3 2" xfId="2359"/>
    <cellStyle name="20% - Акцент2 37 3 2 2" xfId="2360"/>
    <cellStyle name="20% - Акцент2 37 3 3" xfId="2361"/>
    <cellStyle name="20% - Акцент2 37 4" xfId="2362"/>
    <cellStyle name="20% - Акцент2 37 4 2" xfId="2363"/>
    <cellStyle name="20% - Акцент2 37 5" xfId="2364"/>
    <cellStyle name="20% - Акцент2 38" xfId="2365"/>
    <cellStyle name="20% - Акцент2 38 2" xfId="2366"/>
    <cellStyle name="20% - Акцент2 38 2 2" xfId="2367"/>
    <cellStyle name="20% - Акцент2 38 2 2 2" xfId="2368"/>
    <cellStyle name="20% - Акцент2 38 2 3" xfId="2369"/>
    <cellStyle name="20% - Акцент2 38 3" xfId="2370"/>
    <cellStyle name="20% - Акцент2 38 3 2" xfId="2371"/>
    <cellStyle name="20% - Акцент2 38 3 2 2" xfId="2372"/>
    <cellStyle name="20% - Акцент2 38 3 3" xfId="2373"/>
    <cellStyle name="20% - Акцент2 38 4" xfId="2374"/>
    <cellStyle name="20% - Акцент2 38 4 2" xfId="2375"/>
    <cellStyle name="20% - Акцент2 38 5" xfId="2376"/>
    <cellStyle name="20% - Акцент2 39" xfId="2377"/>
    <cellStyle name="20% - Акцент2 39 2" xfId="2378"/>
    <cellStyle name="20% - Акцент2 39 2 2" xfId="2379"/>
    <cellStyle name="20% - Акцент2 39 2 2 2" xfId="2380"/>
    <cellStyle name="20% - Акцент2 39 2 3" xfId="2381"/>
    <cellStyle name="20% - Акцент2 39 3" xfId="2382"/>
    <cellStyle name="20% - Акцент2 39 3 2" xfId="2383"/>
    <cellStyle name="20% - Акцент2 39 3 2 2" xfId="2384"/>
    <cellStyle name="20% - Акцент2 39 3 3" xfId="2385"/>
    <cellStyle name="20% - Акцент2 39 4" xfId="2386"/>
    <cellStyle name="20% - Акцент2 39 4 2" xfId="2387"/>
    <cellStyle name="20% - Акцент2 39 5" xfId="2388"/>
    <cellStyle name="20% - Акцент2 4" xfId="2389"/>
    <cellStyle name="20% - Акцент2 4 2" xfId="2390"/>
    <cellStyle name="20% - Акцент2 4 2 2" xfId="2391"/>
    <cellStyle name="20% - Акцент2 4 2 2 2" xfId="2392"/>
    <cellStyle name="20% - Акцент2 4 2 2 2 2" xfId="2393"/>
    <cellStyle name="20% - Акцент2 4 2 2 3" xfId="2394"/>
    <cellStyle name="20% - Акцент2 4 2 3" xfId="2395"/>
    <cellStyle name="20% - Акцент2 4 2 3 2" xfId="2396"/>
    <cellStyle name="20% - Акцент2 4 2 3 2 2" xfId="2397"/>
    <cellStyle name="20% - Акцент2 4 2 3 3" xfId="2398"/>
    <cellStyle name="20% - Акцент2 4 2 4" xfId="2399"/>
    <cellStyle name="20% - Акцент2 4 2 4 2" xfId="2400"/>
    <cellStyle name="20% - Акцент2 4 2 5" xfId="2401"/>
    <cellStyle name="20% - Акцент2 4 3" xfId="2402"/>
    <cellStyle name="20% - Акцент2 4 3 2" xfId="2403"/>
    <cellStyle name="20% - Акцент2 4 3 2 2" xfId="2404"/>
    <cellStyle name="20% - Акцент2 4 3 2 2 2" xfId="2405"/>
    <cellStyle name="20% - Акцент2 4 3 2 3" xfId="2406"/>
    <cellStyle name="20% - Акцент2 4 3 3" xfId="2407"/>
    <cellStyle name="20% - Акцент2 4 3 3 2" xfId="2408"/>
    <cellStyle name="20% - Акцент2 4 3 3 2 2" xfId="2409"/>
    <cellStyle name="20% - Акцент2 4 3 3 3" xfId="2410"/>
    <cellStyle name="20% - Акцент2 4 3 4" xfId="2411"/>
    <cellStyle name="20% - Акцент2 4 3 4 2" xfId="2412"/>
    <cellStyle name="20% - Акцент2 4 3 5" xfId="2413"/>
    <cellStyle name="20% - Акцент2 4 4" xfId="2414"/>
    <cellStyle name="20% - Акцент2 4 4 2" xfId="2415"/>
    <cellStyle name="20% - Акцент2 4 4 2 2" xfId="2416"/>
    <cellStyle name="20% - Акцент2 4 4 2 2 2" xfId="2417"/>
    <cellStyle name="20% - Акцент2 4 4 2 3" xfId="2418"/>
    <cellStyle name="20% - Акцент2 4 4 3" xfId="2419"/>
    <cellStyle name="20% - Акцент2 4 4 3 2" xfId="2420"/>
    <cellStyle name="20% - Акцент2 4 4 3 2 2" xfId="2421"/>
    <cellStyle name="20% - Акцент2 4 4 3 3" xfId="2422"/>
    <cellStyle name="20% - Акцент2 4 4 4" xfId="2423"/>
    <cellStyle name="20% - Акцент2 4 4 4 2" xfId="2424"/>
    <cellStyle name="20% - Акцент2 4 4 5" xfId="2425"/>
    <cellStyle name="20% - Акцент2 4 5" xfId="2426"/>
    <cellStyle name="20% - Акцент2 4 5 2" xfId="2427"/>
    <cellStyle name="20% - Акцент2 4 5 2 2" xfId="2428"/>
    <cellStyle name="20% - Акцент2 4 5 2 2 2" xfId="2429"/>
    <cellStyle name="20% - Акцент2 4 5 2 3" xfId="2430"/>
    <cellStyle name="20% - Акцент2 4 5 3" xfId="2431"/>
    <cellStyle name="20% - Акцент2 4 5 3 2" xfId="2432"/>
    <cellStyle name="20% - Акцент2 4 5 3 2 2" xfId="2433"/>
    <cellStyle name="20% - Акцент2 4 5 3 3" xfId="2434"/>
    <cellStyle name="20% - Акцент2 4 5 4" xfId="2435"/>
    <cellStyle name="20% - Акцент2 4 5 4 2" xfId="2436"/>
    <cellStyle name="20% - Акцент2 4 5 5" xfId="2437"/>
    <cellStyle name="20% - Акцент2 4 6" xfId="2438"/>
    <cellStyle name="20% - Акцент2 4 6 2" xfId="2439"/>
    <cellStyle name="20% - Акцент2 4 6 2 2" xfId="2440"/>
    <cellStyle name="20% - Акцент2 4 6 3" xfId="2441"/>
    <cellStyle name="20% - Акцент2 4 7" xfId="2442"/>
    <cellStyle name="20% - Акцент2 4 7 2" xfId="2443"/>
    <cellStyle name="20% - Акцент2 4 7 2 2" xfId="2444"/>
    <cellStyle name="20% - Акцент2 4 7 3" xfId="2445"/>
    <cellStyle name="20% - Акцент2 4 8" xfId="2446"/>
    <cellStyle name="20% - Акцент2 4 8 2" xfId="2447"/>
    <cellStyle name="20% - Акцент2 4 9" xfId="2448"/>
    <cellStyle name="20% - Акцент2 40" xfId="2449"/>
    <cellStyle name="20% - Акцент2 40 2" xfId="2450"/>
    <cellStyle name="20% - Акцент2 40 2 2" xfId="2451"/>
    <cellStyle name="20% - Акцент2 40 2 2 2" xfId="2452"/>
    <cellStyle name="20% - Акцент2 40 2 3" xfId="2453"/>
    <cellStyle name="20% - Акцент2 40 3" xfId="2454"/>
    <cellStyle name="20% - Акцент2 40 3 2" xfId="2455"/>
    <cellStyle name="20% - Акцент2 40 3 2 2" xfId="2456"/>
    <cellStyle name="20% - Акцент2 40 3 3" xfId="2457"/>
    <cellStyle name="20% - Акцент2 40 4" xfId="2458"/>
    <cellStyle name="20% - Акцент2 40 4 2" xfId="2459"/>
    <cellStyle name="20% - Акцент2 40 5" xfId="2460"/>
    <cellStyle name="20% - Акцент2 41" xfId="2461"/>
    <cellStyle name="20% - Акцент2 41 2" xfId="2462"/>
    <cellStyle name="20% - Акцент2 41 2 2" xfId="2463"/>
    <cellStyle name="20% - Акцент2 41 2 2 2" xfId="2464"/>
    <cellStyle name="20% - Акцент2 41 2 3" xfId="2465"/>
    <cellStyle name="20% - Акцент2 41 3" xfId="2466"/>
    <cellStyle name="20% - Акцент2 41 3 2" xfId="2467"/>
    <cellStyle name="20% - Акцент2 41 3 2 2" xfId="2468"/>
    <cellStyle name="20% - Акцент2 41 3 3" xfId="2469"/>
    <cellStyle name="20% - Акцент2 41 4" xfId="2470"/>
    <cellStyle name="20% - Акцент2 41 4 2" xfId="2471"/>
    <cellStyle name="20% - Акцент2 41 5" xfId="2472"/>
    <cellStyle name="20% - Акцент2 42" xfId="2473"/>
    <cellStyle name="20% - Акцент2 42 2" xfId="2474"/>
    <cellStyle name="20% - Акцент2 42 2 2" xfId="2475"/>
    <cellStyle name="20% - Акцент2 42 2 2 2" xfId="2476"/>
    <cellStyle name="20% - Акцент2 42 2 3" xfId="2477"/>
    <cellStyle name="20% - Акцент2 42 3" xfId="2478"/>
    <cellStyle name="20% - Акцент2 42 3 2" xfId="2479"/>
    <cellStyle name="20% - Акцент2 42 3 2 2" xfId="2480"/>
    <cellStyle name="20% - Акцент2 42 3 3" xfId="2481"/>
    <cellStyle name="20% - Акцент2 42 4" xfId="2482"/>
    <cellStyle name="20% - Акцент2 42 4 2" xfId="2483"/>
    <cellStyle name="20% - Акцент2 42 5" xfId="2484"/>
    <cellStyle name="20% - Акцент2 43" xfId="2485"/>
    <cellStyle name="20% - Акцент2 43 2" xfId="2486"/>
    <cellStyle name="20% - Акцент2 43 2 2" xfId="2487"/>
    <cellStyle name="20% - Акцент2 43 2 2 2" xfId="2488"/>
    <cellStyle name="20% - Акцент2 43 2 3" xfId="2489"/>
    <cellStyle name="20% - Акцент2 43 3" xfId="2490"/>
    <cellStyle name="20% - Акцент2 43 3 2" xfId="2491"/>
    <cellStyle name="20% - Акцент2 43 3 2 2" xfId="2492"/>
    <cellStyle name="20% - Акцент2 43 3 3" xfId="2493"/>
    <cellStyle name="20% - Акцент2 43 4" xfId="2494"/>
    <cellStyle name="20% - Акцент2 43 4 2" xfId="2495"/>
    <cellStyle name="20% - Акцент2 43 5" xfId="2496"/>
    <cellStyle name="20% - Акцент2 44" xfId="2497"/>
    <cellStyle name="20% - Акцент2 44 2" xfId="2498"/>
    <cellStyle name="20% - Акцент2 44 2 2" xfId="2499"/>
    <cellStyle name="20% - Акцент2 44 2 2 2" xfId="2500"/>
    <cellStyle name="20% - Акцент2 44 2 3" xfId="2501"/>
    <cellStyle name="20% - Акцент2 44 3" xfId="2502"/>
    <cellStyle name="20% - Акцент2 44 3 2" xfId="2503"/>
    <cellStyle name="20% - Акцент2 44 3 2 2" xfId="2504"/>
    <cellStyle name="20% - Акцент2 44 3 3" xfId="2505"/>
    <cellStyle name="20% - Акцент2 44 4" xfId="2506"/>
    <cellStyle name="20% - Акцент2 44 4 2" xfId="2507"/>
    <cellStyle name="20% - Акцент2 44 5" xfId="2508"/>
    <cellStyle name="20% - Акцент2 45" xfId="2509"/>
    <cellStyle name="20% - Акцент2 45 2" xfId="2510"/>
    <cellStyle name="20% - Акцент2 45 2 2" xfId="2511"/>
    <cellStyle name="20% - Акцент2 45 2 2 2" xfId="2512"/>
    <cellStyle name="20% - Акцент2 45 2 3" xfId="2513"/>
    <cellStyle name="20% - Акцент2 45 3" xfId="2514"/>
    <cellStyle name="20% - Акцент2 45 3 2" xfId="2515"/>
    <cellStyle name="20% - Акцент2 45 3 2 2" xfId="2516"/>
    <cellStyle name="20% - Акцент2 45 3 3" xfId="2517"/>
    <cellStyle name="20% - Акцент2 45 4" xfId="2518"/>
    <cellStyle name="20% - Акцент2 45 4 2" xfId="2519"/>
    <cellStyle name="20% - Акцент2 45 5" xfId="2520"/>
    <cellStyle name="20% - Акцент2 46" xfId="2521"/>
    <cellStyle name="20% - Акцент2 46 2" xfId="2522"/>
    <cellStyle name="20% - Акцент2 46 2 2" xfId="2523"/>
    <cellStyle name="20% - Акцент2 46 2 2 2" xfId="2524"/>
    <cellStyle name="20% - Акцент2 46 2 3" xfId="2525"/>
    <cellStyle name="20% - Акцент2 46 3" xfId="2526"/>
    <cellStyle name="20% - Акцент2 46 3 2" xfId="2527"/>
    <cellStyle name="20% - Акцент2 46 3 2 2" xfId="2528"/>
    <cellStyle name="20% - Акцент2 46 3 3" xfId="2529"/>
    <cellStyle name="20% - Акцент2 46 4" xfId="2530"/>
    <cellStyle name="20% - Акцент2 46 4 2" xfId="2531"/>
    <cellStyle name="20% - Акцент2 46 5" xfId="2532"/>
    <cellStyle name="20% - Акцент2 47" xfId="2533"/>
    <cellStyle name="20% - Акцент2 47 2" xfId="2534"/>
    <cellStyle name="20% - Акцент2 47 2 2" xfId="2535"/>
    <cellStyle name="20% - Акцент2 47 2 2 2" xfId="2536"/>
    <cellStyle name="20% - Акцент2 47 2 3" xfId="2537"/>
    <cellStyle name="20% - Акцент2 47 3" xfId="2538"/>
    <cellStyle name="20% - Акцент2 47 3 2" xfId="2539"/>
    <cellStyle name="20% - Акцент2 47 3 2 2" xfId="2540"/>
    <cellStyle name="20% - Акцент2 47 3 3" xfId="2541"/>
    <cellStyle name="20% - Акцент2 47 4" xfId="2542"/>
    <cellStyle name="20% - Акцент2 47 4 2" xfId="2543"/>
    <cellStyle name="20% - Акцент2 47 5" xfId="2544"/>
    <cellStyle name="20% - Акцент2 48" xfId="2545"/>
    <cellStyle name="20% - Акцент2 48 2" xfId="2546"/>
    <cellStyle name="20% - Акцент2 48 2 2" xfId="2547"/>
    <cellStyle name="20% - Акцент2 48 2 2 2" xfId="2548"/>
    <cellStyle name="20% - Акцент2 48 2 3" xfId="2549"/>
    <cellStyle name="20% - Акцент2 48 3" xfId="2550"/>
    <cellStyle name="20% - Акцент2 48 3 2" xfId="2551"/>
    <cellStyle name="20% - Акцент2 48 3 2 2" xfId="2552"/>
    <cellStyle name="20% - Акцент2 48 3 3" xfId="2553"/>
    <cellStyle name="20% - Акцент2 48 4" xfId="2554"/>
    <cellStyle name="20% - Акцент2 48 4 2" xfId="2555"/>
    <cellStyle name="20% - Акцент2 48 5" xfId="2556"/>
    <cellStyle name="20% - Акцент2 49" xfId="2557"/>
    <cellStyle name="20% - Акцент2 49 2" xfId="2558"/>
    <cellStyle name="20% - Акцент2 49 2 2" xfId="2559"/>
    <cellStyle name="20% - Акцент2 49 2 2 2" xfId="2560"/>
    <cellStyle name="20% - Акцент2 49 2 3" xfId="2561"/>
    <cellStyle name="20% - Акцент2 49 3" xfId="2562"/>
    <cellStyle name="20% - Акцент2 49 3 2" xfId="2563"/>
    <cellStyle name="20% - Акцент2 49 3 2 2" xfId="2564"/>
    <cellStyle name="20% - Акцент2 49 3 3" xfId="2565"/>
    <cellStyle name="20% - Акцент2 49 4" xfId="2566"/>
    <cellStyle name="20% - Акцент2 49 4 2" xfId="2567"/>
    <cellStyle name="20% - Акцент2 49 5" xfId="2568"/>
    <cellStyle name="20% - Акцент2 5" xfId="2569"/>
    <cellStyle name="20% - Акцент2 5 2" xfId="2570"/>
    <cellStyle name="20% - Акцент2 5 2 2" xfId="2571"/>
    <cellStyle name="20% - Акцент2 5 2 2 2" xfId="2572"/>
    <cellStyle name="20% - Акцент2 5 2 2 2 2" xfId="2573"/>
    <cellStyle name="20% - Акцент2 5 2 2 3" xfId="2574"/>
    <cellStyle name="20% - Акцент2 5 2 3" xfId="2575"/>
    <cellStyle name="20% - Акцент2 5 2 3 2" xfId="2576"/>
    <cellStyle name="20% - Акцент2 5 2 3 2 2" xfId="2577"/>
    <cellStyle name="20% - Акцент2 5 2 3 3" xfId="2578"/>
    <cellStyle name="20% - Акцент2 5 2 4" xfId="2579"/>
    <cellStyle name="20% - Акцент2 5 2 4 2" xfId="2580"/>
    <cellStyle name="20% - Акцент2 5 2 5" xfId="2581"/>
    <cellStyle name="20% - Акцент2 5 3" xfId="2582"/>
    <cellStyle name="20% - Акцент2 5 3 2" xfId="2583"/>
    <cellStyle name="20% - Акцент2 5 3 2 2" xfId="2584"/>
    <cellStyle name="20% - Акцент2 5 3 2 2 2" xfId="2585"/>
    <cellStyle name="20% - Акцент2 5 3 2 3" xfId="2586"/>
    <cellStyle name="20% - Акцент2 5 3 3" xfId="2587"/>
    <cellStyle name="20% - Акцент2 5 3 3 2" xfId="2588"/>
    <cellStyle name="20% - Акцент2 5 3 3 2 2" xfId="2589"/>
    <cellStyle name="20% - Акцент2 5 3 3 3" xfId="2590"/>
    <cellStyle name="20% - Акцент2 5 3 4" xfId="2591"/>
    <cellStyle name="20% - Акцент2 5 3 4 2" xfId="2592"/>
    <cellStyle name="20% - Акцент2 5 3 5" xfId="2593"/>
    <cellStyle name="20% - Акцент2 5 4" xfId="2594"/>
    <cellStyle name="20% - Акцент2 5 4 2" xfId="2595"/>
    <cellStyle name="20% - Акцент2 5 4 2 2" xfId="2596"/>
    <cellStyle name="20% - Акцент2 5 4 2 2 2" xfId="2597"/>
    <cellStyle name="20% - Акцент2 5 4 2 3" xfId="2598"/>
    <cellStyle name="20% - Акцент2 5 4 3" xfId="2599"/>
    <cellStyle name="20% - Акцент2 5 4 3 2" xfId="2600"/>
    <cellStyle name="20% - Акцент2 5 4 3 2 2" xfId="2601"/>
    <cellStyle name="20% - Акцент2 5 4 3 3" xfId="2602"/>
    <cellStyle name="20% - Акцент2 5 4 4" xfId="2603"/>
    <cellStyle name="20% - Акцент2 5 4 4 2" xfId="2604"/>
    <cellStyle name="20% - Акцент2 5 4 5" xfId="2605"/>
    <cellStyle name="20% - Акцент2 5 5" xfId="2606"/>
    <cellStyle name="20% - Акцент2 5 5 2" xfId="2607"/>
    <cellStyle name="20% - Акцент2 5 5 2 2" xfId="2608"/>
    <cellStyle name="20% - Акцент2 5 5 2 2 2" xfId="2609"/>
    <cellStyle name="20% - Акцент2 5 5 2 3" xfId="2610"/>
    <cellStyle name="20% - Акцент2 5 5 3" xfId="2611"/>
    <cellStyle name="20% - Акцент2 5 5 3 2" xfId="2612"/>
    <cellStyle name="20% - Акцент2 5 5 3 2 2" xfId="2613"/>
    <cellStyle name="20% - Акцент2 5 5 3 3" xfId="2614"/>
    <cellStyle name="20% - Акцент2 5 5 4" xfId="2615"/>
    <cellStyle name="20% - Акцент2 5 5 4 2" xfId="2616"/>
    <cellStyle name="20% - Акцент2 5 5 5" xfId="2617"/>
    <cellStyle name="20% - Акцент2 5 6" xfId="2618"/>
    <cellStyle name="20% - Акцент2 5 6 2" xfId="2619"/>
    <cellStyle name="20% - Акцент2 5 6 2 2" xfId="2620"/>
    <cellStyle name="20% - Акцент2 5 6 3" xfId="2621"/>
    <cellStyle name="20% - Акцент2 5 7" xfId="2622"/>
    <cellStyle name="20% - Акцент2 5 7 2" xfId="2623"/>
    <cellStyle name="20% - Акцент2 5 7 2 2" xfId="2624"/>
    <cellStyle name="20% - Акцент2 5 7 3" xfId="2625"/>
    <cellStyle name="20% - Акцент2 5 8" xfId="2626"/>
    <cellStyle name="20% - Акцент2 5 8 2" xfId="2627"/>
    <cellStyle name="20% - Акцент2 5 9" xfId="2628"/>
    <cellStyle name="20% - Акцент2 50" xfId="2629"/>
    <cellStyle name="20% - Акцент2 50 2" xfId="2630"/>
    <cellStyle name="20% - Акцент2 50 2 2" xfId="2631"/>
    <cellStyle name="20% - Акцент2 50 2 2 2" xfId="2632"/>
    <cellStyle name="20% - Акцент2 50 2 3" xfId="2633"/>
    <cellStyle name="20% - Акцент2 50 3" xfId="2634"/>
    <cellStyle name="20% - Акцент2 50 3 2" xfId="2635"/>
    <cellStyle name="20% - Акцент2 50 3 2 2" xfId="2636"/>
    <cellStyle name="20% - Акцент2 50 3 3" xfId="2637"/>
    <cellStyle name="20% - Акцент2 50 4" xfId="2638"/>
    <cellStyle name="20% - Акцент2 50 4 2" xfId="2639"/>
    <cellStyle name="20% - Акцент2 50 5" xfId="2640"/>
    <cellStyle name="20% - Акцент2 51" xfId="2641"/>
    <cellStyle name="20% - Акцент2 51 2" xfId="2642"/>
    <cellStyle name="20% - Акцент2 51 2 2" xfId="2643"/>
    <cellStyle name="20% - Акцент2 51 2 2 2" xfId="2644"/>
    <cellStyle name="20% - Акцент2 51 2 3" xfId="2645"/>
    <cellStyle name="20% - Акцент2 51 3" xfId="2646"/>
    <cellStyle name="20% - Акцент2 51 3 2" xfId="2647"/>
    <cellStyle name="20% - Акцент2 51 3 2 2" xfId="2648"/>
    <cellStyle name="20% - Акцент2 51 3 3" xfId="2649"/>
    <cellStyle name="20% - Акцент2 51 4" xfId="2650"/>
    <cellStyle name="20% - Акцент2 51 4 2" xfId="2651"/>
    <cellStyle name="20% - Акцент2 51 5" xfId="2652"/>
    <cellStyle name="20% - Акцент2 52" xfId="2653"/>
    <cellStyle name="20% - Акцент2 52 2" xfId="2654"/>
    <cellStyle name="20% - Акцент2 52 2 2" xfId="2655"/>
    <cellStyle name="20% - Акцент2 52 2 2 2" xfId="2656"/>
    <cellStyle name="20% - Акцент2 52 2 3" xfId="2657"/>
    <cellStyle name="20% - Акцент2 52 3" xfId="2658"/>
    <cellStyle name="20% - Акцент2 52 3 2" xfId="2659"/>
    <cellStyle name="20% - Акцент2 52 3 2 2" xfId="2660"/>
    <cellStyle name="20% - Акцент2 52 3 3" xfId="2661"/>
    <cellStyle name="20% - Акцент2 52 4" xfId="2662"/>
    <cellStyle name="20% - Акцент2 52 4 2" xfId="2663"/>
    <cellStyle name="20% - Акцент2 52 5" xfId="2664"/>
    <cellStyle name="20% - Акцент2 53" xfId="2665"/>
    <cellStyle name="20% - Акцент2 53 2" xfId="2666"/>
    <cellStyle name="20% - Акцент2 53 2 2" xfId="2667"/>
    <cellStyle name="20% - Акцент2 53 2 2 2" xfId="2668"/>
    <cellStyle name="20% - Акцент2 53 2 3" xfId="2669"/>
    <cellStyle name="20% - Акцент2 53 3" xfId="2670"/>
    <cellStyle name="20% - Акцент2 53 3 2" xfId="2671"/>
    <cellStyle name="20% - Акцент2 53 3 2 2" xfId="2672"/>
    <cellStyle name="20% - Акцент2 53 3 3" xfId="2673"/>
    <cellStyle name="20% - Акцент2 53 4" xfId="2674"/>
    <cellStyle name="20% - Акцент2 53 4 2" xfId="2675"/>
    <cellStyle name="20% - Акцент2 53 5" xfId="2676"/>
    <cellStyle name="20% - Акцент2 54" xfId="2677"/>
    <cellStyle name="20% - Акцент2 54 2" xfId="2678"/>
    <cellStyle name="20% - Акцент2 54 2 2" xfId="2679"/>
    <cellStyle name="20% - Акцент2 54 2 2 2" xfId="2680"/>
    <cellStyle name="20% - Акцент2 54 2 3" xfId="2681"/>
    <cellStyle name="20% - Акцент2 54 3" xfId="2682"/>
    <cellStyle name="20% - Акцент2 54 3 2" xfId="2683"/>
    <cellStyle name="20% - Акцент2 54 3 2 2" xfId="2684"/>
    <cellStyle name="20% - Акцент2 54 3 3" xfId="2685"/>
    <cellStyle name="20% - Акцент2 54 4" xfId="2686"/>
    <cellStyle name="20% - Акцент2 54 4 2" xfId="2687"/>
    <cellStyle name="20% - Акцент2 54 5" xfId="2688"/>
    <cellStyle name="20% - Акцент2 55" xfId="2689"/>
    <cellStyle name="20% - Акцент2 55 2" xfId="2690"/>
    <cellStyle name="20% - Акцент2 55 2 2" xfId="2691"/>
    <cellStyle name="20% - Акцент2 55 2 2 2" xfId="2692"/>
    <cellStyle name="20% - Акцент2 55 2 3" xfId="2693"/>
    <cellStyle name="20% - Акцент2 55 3" xfId="2694"/>
    <cellStyle name="20% - Акцент2 55 3 2" xfId="2695"/>
    <cellStyle name="20% - Акцент2 55 3 2 2" xfId="2696"/>
    <cellStyle name="20% - Акцент2 55 3 3" xfId="2697"/>
    <cellStyle name="20% - Акцент2 55 4" xfId="2698"/>
    <cellStyle name="20% - Акцент2 55 4 2" xfId="2699"/>
    <cellStyle name="20% - Акцент2 55 5" xfId="2700"/>
    <cellStyle name="20% - Акцент2 56" xfId="2701"/>
    <cellStyle name="20% - Акцент2 56 2" xfId="2702"/>
    <cellStyle name="20% - Акцент2 56 2 2" xfId="2703"/>
    <cellStyle name="20% - Акцент2 56 2 2 2" xfId="2704"/>
    <cellStyle name="20% - Акцент2 56 2 3" xfId="2705"/>
    <cellStyle name="20% - Акцент2 56 3" xfId="2706"/>
    <cellStyle name="20% - Акцент2 56 3 2" xfId="2707"/>
    <cellStyle name="20% - Акцент2 56 3 2 2" xfId="2708"/>
    <cellStyle name="20% - Акцент2 56 3 3" xfId="2709"/>
    <cellStyle name="20% - Акцент2 56 4" xfId="2710"/>
    <cellStyle name="20% - Акцент2 56 4 2" xfId="2711"/>
    <cellStyle name="20% - Акцент2 56 5" xfId="2712"/>
    <cellStyle name="20% - Акцент2 57" xfId="2713"/>
    <cellStyle name="20% - Акцент2 57 2" xfId="2714"/>
    <cellStyle name="20% - Акцент2 57 2 2" xfId="2715"/>
    <cellStyle name="20% - Акцент2 57 2 2 2" xfId="2716"/>
    <cellStyle name="20% - Акцент2 57 2 3" xfId="2717"/>
    <cellStyle name="20% - Акцент2 57 3" xfId="2718"/>
    <cellStyle name="20% - Акцент2 57 3 2" xfId="2719"/>
    <cellStyle name="20% - Акцент2 57 3 2 2" xfId="2720"/>
    <cellStyle name="20% - Акцент2 57 3 3" xfId="2721"/>
    <cellStyle name="20% - Акцент2 57 4" xfId="2722"/>
    <cellStyle name="20% - Акцент2 57 4 2" xfId="2723"/>
    <cellStyle name="20% - Акцент2 57 5" xfId="2724"/>
    <cellStyle name="20% - Акцент2 58" xfId="2725"/>
    <cellStyle name="20% - Акцент2 58 2" xfId="2726"/>
    <cellStyle name="20% - Акцент2 58 2 2" xfId="2727"/>
    <cellStyle name="20% - Акцент2 58 2 2 2" xfId="2728"/>
    <cellStyle name="20% - Акцент2 58 2 3" xfId="2729"/>
    <cellStyle name="20% - Акцент2 58 3" xfId="2730"/>
    <cellStyle name="20% - Акцент2 58 3 2" xfId="2731"/>
    <cellStyle name="20% - Акцент2 58 3 2 2" xfId="2732"/>
    <cellStyle name="20% - Акцент2 58 3 3" xfId="2733"/>
    <cellStyle name="20% - Акцент2 58 4" xfId="2734"/>
    <cellStyle name="20% - Акцент2 58 4 2" xfId="2735"/>
    <cellStyle name="20% - Акцент2 58 5" xfId="2736"/>
    <cellStyle name="20% - Акцент2 59" xfId="2737"/>
    <cellStyle name="20% - Акцент2 59 2" xfId="2738"/>
    <cellStyle name="20% - Акцент2 59 2 2" xfId="2739"/>
    <cellStyle name="20% - Акцент2 59 2 2 2" xfId="2740"/>
    <cellStyle name="20% - Акцент2 59 2 3" xfId="2741"/>
    <cellStyle name="20% - Акцент2 59 3" xfId="2742"/>
    <cellStyle name="20% - Акцент2 59 3 2" xfId="2743"/>
    <cellStyle name="20% - Акцент2 59 3 2 2" xfId="2744"/>
    <cellStyle name="20% - Акцент2 59 3 3" xfId="2745"/>
    <cellStyle name="20% - Акцент2 59 4" xfId="2746"/>
    <cellStyle name="20% - Акцент2 59 4 2" xfId="2747"/>
    <cellStyle name="20% - Акцент2 59 5" xfId="2748"/>
    <cellStyle name="20% - Акцент2 6" xfId="2749"/>
    <cellStyle name="20% - Акцент2 6 2" xfId="2750"/>
    <cellStyle name="20% - Акцент2 6 2 2" xfId="2751"/>
    <cellStyle name="20% - Акцент2 6 2 2 2" xfId="2752"/>
    <cellStyle name="20% - Акцент2 6 2 2 2 2" xfId="2753"/>
    <cellStyle name="20% - Акцент2 6 2 2 3" xfId="2754"/>
    <cellStyle name="20% - Акцент2 6 2 3" xfId="2755"/>
    <cellStyle name="20% - Акцент2 6 2 3 2" xfId="2756"/>
    <cellStyle name="20% - Акцент2 6 2 3 2 2" xfId="2757"/>
    <cellStyle name="20% - Акцент2 6 2 3 3" xfId="2758"/>
    <cellStyle name="20% - Акцент2 6 2 4" xfId="2759"/>
    <cellStyle name="20% - Акцент2 6 2 4 2" xfId="2760"/>
    <cellStyle name="20% - Акцент2 6 2 5" xfId="2761"/>
    <cellStyle name="20% - Акцент2 6 3" xfId="2762"/>
    <cellStyle name="20% - Акцент2 6 3 2" xfId="2763"/>
    <cellStyle name="20% - Акцент2 6 3 2 2" xfId="2764"/>
    <cellStyle name="20% - Акцент2 6 3 2 2 2" xfId="2765"/>
    <cellStyle name="20% - Акцент2 6 3 2 3" xfId="2766"/>
    <cellStyle name="20% - Акцент2 6 3 3" xfId="2767"/>
    <cellStyle name="20% - Акцент2 6 3 3 2" xfId="2768"/>
    <cellStyle name="20% - Акцент2 6 3 3 2 2" xfId="2769"/>
    <cellStyle name="20% - Акцент2 6 3 3 3" xfId="2770"/>
    <cellStyle name="20% - Акцент2 6 3 4" xfId="2771"/>
    <cellStyle name="20% - Акцент2 6 3 4 2" xfId="2772"/>
    <cellStyle name="20% - Акцент2 6 3 5" xfId="2773"/>
    <cellStyle name="20% - Акцент2 6 4" xfId="2774"/>
    <cellStyle name="20% - Акцент2 6 4 2" xfId="2775"/>
    <cellStyle name="20% - Акцент2 6 4 2 2" xfId="2776"/>
    <cellStyle name="20% - Акцент2 6 4 2 2 2" xfId="2777"/>
    <cellStyle name="20% - Акцент2 6 4 2 3" xfId="2778"/>
    <cellStyle name="20% - Акцент2 6 4 3" xfId="2779"/>
    <cellStyle name="20% - Акцент2 6 4 3 2" xfId="2780"/>
    <cellStyle name="20% - Акцент2 6 4 3 2 2" xfId="2781"/>
    <cellStyle name="20% - Акцент2 6 4 3 3" xfId="2782"/>
    <cellStyle name="20% - Акцент2 6 4 4" xfId="2783"/>
    <cellStyle name="20% - Акцент2 6 4 4 2" xfId="2784"/>
    <cellStyle name="20% - Акцент2 6 4 5" xfId="2785"/>
    <cellStyle name="20% - Акцент2 6 5" xfId="2786"/>
    <cellStyle name="20% - Акцент2 6 5 2" xfId="2787"/>
    <cellStyle name="20% - Акцент2 6 5 2 2" xfId="2788"/>
    <cellStyle name="20% - Акцент2 6 5 2 2 2" xfId="2789"/>
    <cellStyle name="20% - Акцент2 6 5 2 3" xfId="2790"/>
    <cellStyle name="20% - Акцент2 6 5 3" xfId="2791"/>
    <cellStyle name="20% - Акцент2 6 5 3 2" xfId="2792"/>
    <cellStyle name="20% - Акцент2 6 5 3 2 2" xfId="2793"/>
    <cellStyle name="20% - Акцент2 6 5 3 3" xfId="2794"/>
    <cellStyle name="20% - Акцент2 6 5 4" xfId="2795"/>
    <cellStyle name="20% - Акцент2 6 5 4 2" xfId="2796"/>
    <cellStyle name="20% - Акцент2 6 5 5" xfId="2797"/>
    <cellStyle name="20% - Акцент2 6 6" xfId="2798"/>
    <cellStyle name="20% - Акцент2 6 6 2" xfId="2799"/>
    <cellStyle name="20% - Акцент2 6 6 2 2" xfId="2800"/>
    <cellStyle name="20% - Акцент2 6 6 3" xfId="2801"/>
    <cellStyle name="20% - Акцент2 6 7" xfId="2802"/>
    <cellStyle name="20% - Акцент2 6 7 2" xfId="2803"/>
    <cellStyle name="20% - Акцент2 6 7 2 2" xfId="2804"/>
    <cellStyle name="20% - Акцент2 6 7 3" xfId="2805"/>
    <cellStyle name="20% - Акцент2 6 8" xfId="2806"/>
    <cellStyle name="20% - Акцент2 6 8 2" xfId="2807"/>
    <cellStyle name="20% - Акцент2 6 9" xfId="2808"/>
    <cellStyle name="20% - Акцент2 60" xfId="2809"/>
    <cellStyle name="20% - Акцент2 60 2" xfId="2810"/>
    <cellStyle name="20% - Акцент2 60 2 2" xfId="2811"/>
    <cellStyle name="20% - Акцент2 60 2 2 2" xfId="2812"/>
    <cellStyle name="20% - Акцент2 60 2 3" xfId="2813"/>
    <cellStyle name="20% - Акцент2 60 3" xfId="2814"/>
    <cellStyle name="20% - Акцент2 60 3 2" xfId="2815"/>
    <cellStyle name="20% - Акцент2 60 3 2 2" xfId="2816"/>
    <cellStyle name="20% - Акцент2 60 3 3" xfId="2817"/>
    <cellStyle name="20% - Акцент2 60 4" xfId="2818"/>
    <cellStyle name="20% - Акцент2 60 4 2" xfId="2819"/>
    <cellStyle name="20% - Акцент2 60 5" xfId="2820"/>
    <cellStyle name="20% - Акцент2 61" xfId="2821"/>
    <cellStyle name="20% - Акцент2 61 2" xfId="2822"/>
    <cellStyle name="20% - Акцент2 61 2 2" xfId="2823"/>
    <cellStyle name="20% - Акцент2 61 2 2 2" xfId="2824"/>
    <cellStyle name="20% - Акцент2 61 2 3" xfId="2825"/>
    <cellStyle name="20% - Акцент2 61 3" xfId="2826"/>
    <cellStyle name="20% - Акцент2 61 3 2" xfId="2827"/>
    <cellStyle name="20% - Акцент2 61 3 2 2" xfId="2828"/>
    <cellStyle name="20% - Акцент2 61 3 3" xfId="2829"/>
    <cellStyle name="20% - Акцент2 61 4" xfId="2830"/>
    <cellStyle name="20% - Акцент2 61 4 2" xfId="2831"/>
    <cellStyle name="20% - Акцент2 61 5" xfId="2832"/>
    <cellStyle name="20% - Акцент2 62" xfId="2833"/>
    <cellStyle name="20% - Акцент2 62 2" xfId="2834"/>
    <cellStyle name="20% - Акцент2 62 2 2" xfId="2835"/>
    <cellStyle name="20% - Акцент2 62 2 2 2" xfId="2836"/>
    <cellStyle name="20% - Акцент2 62 2 3" xfId="2837"/>
    <cellStyle name="20% - Акцент2 62 3" xfId="2838"/>
    <cellStyle name="20% - Акцент2 62 3 2" xfId="2839"/>
    <cellStyle name="20% - Акцент2 62 3 2 2" xfId="2840"/>
    <cellStyle name="20% - Акцент2 62 3 3" xfId="2841"/>
    <cellStyle name="20% - Акцент2 62 4" xfId="2842"/>
    <cellStyle name="20% - Акцент2 62 4 2" xfId="2843"/>
    <cellStyle name="20% - Акцент2 62 5" xfId="2844"/>
    <cellStyle name="20% - Акцент2 63" xfId="2845"/>
    <cellStyle name="20% - Акцент2 63 2" xfId="2846"/>
    <cellStyle name="20% - Акцент2 63 2 2" xfId="2847"/>
    <cellStyle name="20% - Акцент2 63 2 2 2" xfId="2848"/>
    <cellStyle name="20% - Акцент2 63 2 3" xfId="2849"/>
    <cellStyle name="20% - Акцент2 63 3" xfId="2850"/>
    <cellStyle name="20% - Акцент2 63 3 2" xfId="2851"/>
    <cellStyle name="20% - Акцент2 63 3 2 2" xfId="2852"/>
    <cellStyle name="20% - Акцент2 63 3 3" xfId="2853"/>
    <cellStyle name="20% - Акцент2 63 4" xfId="2854"/>
    <cellStyle name="20% - Акцент2 63 4 2" xfId="2855"/>
    <cellStyle name="20% - Акцент2 63 5" xfId="2856"/>
    <cellStyle name="20% - Акцент2 64" xfId="2857"/>
    <cellStyle name="20% - Акцент2 64 2" xfId="2858"/>
    <cellStyle name="20% - Акцент2 64 2 2" xfId="2859"/>
    <cellStyle name="20% - Акцент2 64 2 2 2" xfId="2860"/>
    <cellStyle name="20% - Акцент2 64 2 3" xfId="2861"/>
    <cellStyle name="20% - Акцент2 64 3" xfId="2862"/>
    <cellStyle name="20% - Акцент2 64 3 2" xfId="2863"/>
    <cellStyle name="20% - Акцент2 64 3 2 2" xfId="2864"/>
    <cellStyle name="20% - Акцент2 64 3 3" xfId="2865"/>
    <cellStyle name="20% - Акцент2 64 4" xfId="2866"/>
    <cellStyle name="20% - Акцент2 64 4 2" xfId="2867"/>
    <cellStyle name="20% - Акцент2 64 5" xfId="2868"/>
    <cellStyle name="20% - Акцент2 65" xfId="2869"/>
    <cellStyle name="20% - Акцент2 65 2" xfId="2870"/>
    <cellStyle name="20% - Акцент2 65 2 2" xfId="2871"/>
    <cellStyle name="20% - Акцент2 65 2 2 2" xfId="2872"/>
    <cellStyle name="20% - Акцент2 65 2 3" xfId="2873"/>
    <cellStyle name="20% - Акцент2 65 3" xfId="2874"/>
    <cellStyle name="20% - Акцент2 65 3 2" xfId="2875"/>
    <cellStyle name="20% - Акцент2 65 3 2 2" xfId="2876"/>
    <cellStyle name="20% - Акцент2 65 3 3" xfId="2877"/>
    <cellStyle name="20% - Акцент2 65 4" xfId="2878"/>
    <cellStyle name="20% - Акцент2 65 4 2" xfId="2879"/>
    <cellStyle name="20% - Акцент2 65 5" xfId="2880"/>
    <cellStyle name="20% - Акцент2 66" xfId="2881"/>
    <cellStyle name="20% - Акцент2 66 2" xfId="2882"/>
    <cellStyle name="20% - Акцент2 66 2 2" xfId="2883"/>
    <cellStyle name="20% - Акцент2 66 2 2 2" xfId="2884"/>
    <cellStyle name="20% - Акцент2 66 2 3" xfId="2885"/>
    <cellStyle name="20% - Акцент2 66 3" xfId="2886"/>
    <cellStyle name="20% - Акцент2 66 3 2" xfId="2887"/>
    <cellStyle name="20% - Акцент2 66 3 2 2" xfId="2888"/>
    <cellStyle name="20% - Акцент2 66 3 3" xfId="2889"/>
    <cellStyle name="20% - Акцент2 66 4" xfId="2890"/>
    <cellStyle name="20% - Акцент2 66 4 2" xfId="2891"/>
    <cellStyle name="20% - Акцент2 66 5" xfId="2892"/>
    <cellStyle name="20% - Акцент2 67" xfId="2893"/>
    <cellStyle name="20% - Акцент2 67 2" xfId="2894"/>
    <cellStyle name="20% - Акцент2 67 2 2" xfId="2895"/>
    <cellStyle name="20% - Акцент2 67 2 2 2" xfId="2896"/>
    <cellStyle name="20% - Акцент2 67 2 3" xfId="2897"/>
    <cellStyle name="20% - Акцент2 67 3" xfId="2898"/>
    <cellStyle name="20% - Акцент2 67 3 2" xfId="2899"/>
    <cellStyle name="20% - Акцент2 67 3 2 2" xfId="2900"/>
    <cellStyle name="20% - Акцент2 67 3 3" xfId="2901"/>
    <cellStyle name="20% - Акцент2 67 4" xfId="2902"/>
    <cellStyle name="20% - Акцент2 67 4 2" xfId="2903"/>
    <cellStyle name="20% - Акцент2 67 5" xfId="2904"/>
    <cellStyle name="20% - Акцент2 68" xfId="2905"/>
    <cellStyle name="20% - Акцент2 68 2" xfId="2906"/>
    <cellStyle name="20% - Акцент2 68 2 2" xfId="2907"/>
    <cellStyle name="20% - Акцент2 68 2 2 2" xfId="2908"/>
    <cellStyle name="20% - Акцент2 68 2 3" xfId="2909"/>
    <cellStyle name="20% - Акцент2 68 3" xfId="2910"/>
    <cellStyle name="20% - Акцент2 68 3 2" xfId="2911"/>
    <cellStyle name="20% - Акцент2 68 3 2 2" xfId="2912"/>
    <cellStyle name="20% - Акцент2 68 3 3" xfId="2913"/>
    <cellStyle name="20% - Акцент2 68 4" xfId="2914"/>
    <cellStyle name="20% - Акцент2 68 4 2" xfId="2915"/>
    <cellStyle name="20% - Акцент2 68 5" xfId="2916"/>
    <cellStyle name="20% - Акцент2 69" xfId="2917"/>
    <cellStyle name="20% - Акцент2 69 2" xfId="2918"/>
    <cellStyle name="20% - Акцент2 69 2 2" xfId="2919"/>
    <cellStyle name="20% - Акцент2 69 2 2 2" xfId="2920"/>
    <cellStyle name="20% - Акцент2 69 2 3" xfId="2921"/>
    <cellStyle name="20% - Акцент2 69 3" xfId="2922"/>
    <cellStyle name="20% - Акцент2 69 3 2" xfId="2923"/>
    <cellStyle name="20% - Акцент2 69 3 2 2" xfId="2924"/>
    <cellStyle name="20% - Акцент2 69 3 3" xfId="2925"/>
    <cellStyle name="20% - Акцент2 69 4" xfId="2926"/>
    <cellStyle name="20% - Акцент2 69 4 2" xfId="2927"/>
    <cellStyle name="20% - Акцент2 69 5" xfId="2928"/>
    <cellStyle name="20% - Акцент2 7" xfId="2929"/>
    <cellStyle name="20% - Акцент2 7 2" xfId="2930"/>
    <cellStyle name="20% - Акцент2 7 2 2" xfId="2931"/>
    <cellStyle name="20% - Акцент2 7 2 2 2" xfId="2932"/>
    <cellStyle name="20% - Акцент2 7 2 2 2 2" xfId="2933"/>
    <cellStyle name="20% - Акцент2 7 2 2 3" xfId="2934"/>
    <cellStyle name="20% - Акцент2 7 2 3" xfId="2935"/>
    <cellStyle name="20% - Акцент2 7 2 3 2" xfId="2936"/>
    <cellStyle name="20% - Акцент2 7 2 3 2 2" xfId="2937"/>
    <cellStyle name="20% - Акцент2 7 2 3 3" xfId="2938"/>
    <cellStyle name="20% - Акцент2 7 2 4" xfId="2939"/>
    <cellStyle name="20% - Акцент2 7 2 4 2" xfId="2940"/>
    <cellStyle name="20% - Акцент2 7 2 5" xfId="2941"/>
    <cellStyle name="20% - Акцент2 7 3" xfId="2942"/>
    <cellStyle name="20% - Акцент2 7 3 2" xfId="2943"/>
    <cellStyle name="20% - Акцент2 7 3 2 2" xfId="2944"/>
    <cellStyle name="20% - Акцент2 7 3 2 2 2" xfId="2945"/>
    <cellStyle name="20% - Акцент2 7 3 2 3" xfId="2946"/>
    <cellStyle name="20% - Акцент2 7 3 3" xfId="2947"/>
    <cellStyle name="20% - Акцент2 7 3 3 2" xfId="2948"/>
    <cellStyle name="20% - Акцент2 7 3 3 2 2" xfId="2949"/>
    <cellStyle name="20% - Акцент2 7 3 3 3" xfId="2950"/>
    <cellStyle name="20% - Акцент2 7 3 4" xfId="2951"/>
    <cellStyle name="20% - Акцент2 7 3 4 2" xfId="2952"/>
    <cellStyle name="20% - Акцент2 7 3 5" xfId="2953"/>
    <cellStyle name="20% - Акцент2 7 4" xfId="2954"/>
    <cellStyle name="20% - Акцент2 7 4 2" xfId="2955"/>
    <cellStyle name="20% - Акцент2 7 4 2 2" xfId="2956"/>
    <cellStyle name="20% - Акцент2 7 4 2 2 2" xfId="2957"/>
    <cellStyle name="20% - Акцент2 7 4 2 3" xfId="2958"/>
    <cellStyle name="20% - Акцент2 7 4 3" xfId="2959"/>
    <cellStyle name="20% - Акцент2 7 4 3 2" xfId="2960"/>
    <cellStyle name="20% - Акцент2 7 4 3 2 2" xfId="2961"/>
    <cellStyle name="20% - Акцент2 7 4 3 3" xfId="2962"/>
    <cellStyle name="20% - Акцент2 7 4 4" xfId="2963"/>
    <cellStyle name="20% - Акцент2 7 4 4 2" xfId="2964"/>
    <cellStyle name="20% - Акцент2 7 4 5" xfId="2965"/>
    <cellStyle name="20% - Акцент2 7 5" xfId="2966"/>
    <cellStyle name="20% - Акцент2 7 5 2" xfId="2967"/>
    <cellStyle name="20% - Акцент2 7 5 2 2" xfId="2968"/>
    <cellStyle name="20% - Акцент2 7 5 2 2 2" xfId="2969"/>
    <cellStyle name="20% - Акцент2 7 5 2 3" xfId="2970"/>
    <cellStyle name="20% - Акцент2 7 5 3" xfId="2971"/>
    <cellStyle name="20% - Акцент2 7 5 3 2" xfId="2972"/>
    <cellStyle name="20% - Акцент2 7 5 3 2 2" xfId="2973"/>
    <cellStyle name="20% - Акцент2 7 5 3 3" xfId="2974"/>
    <cellStyle name="20% - Акцент2 7 5 4" xfId="2975"/>
    <cellStyle name="20% - Акцент2 7 5 4 2" xfId="2976"/>
    <cellStyle name="20% - Акцент2 7 5 5" xfId="2977"/>
    <cellStyle name="20% - Акцент2 7 6" xfId="2978"/>
    <cellStyle name="20% - Акцент2 7 6 2" xfId="2979"/>
    <cellStyle name="20% - Акцент2 7 6 2 2" xfId="2980"/>
    <cellStyle name="20% - Акцент2 7 6 3" xfId="2981"/>
    <cellStyle name="20% - Акцент2 7 7" xfId="2982"/>
    <cellStyle name="20% - Акцент2 7 7 2" xfId="2983"/>
    <cellStyle name="20% - Акцент2 7 7 2 2" xfId="2984"/>
    <cellStyle name="20% - Акцент2 7 7 3" xfId="2985"/>
    <cellStyle name="20% - Акцент2 7 8" xfId="2986"/>
    <cellStyle name="20% - Акцент2 7 8 2" xfId="2987"/>
    <cellStyle name="20% - Акцент2 7 9" xfId="2988"/>
    <cellStyle name="20% - Акцент2 70" xfId="2989"/>
    <cellStyle name="20% - Акцент2 70 2" xfId="2990"/>
    <cellStyle name="20% - Акцент2 70 2 2" xfId="2991"/>
    <cellStyle name="20% - Акцент2 70 2 2 2" xfId="2992"/>
    <cellStyle name="20% - Акцент2 70 2 3" xfId="2993"/>
    <cellStyle name="20% - Акцент2 70 3" xfId="2994"/>
    <cellStyle name="20% - Акцент2 70 3 2" xfId="2995"/>
    <cellStyle name="20% - Акцент2 70 3 2 2" xfId="2996"/>
    <cellStyle name="20% - Акцент2 70 3 3" xfId="2997"/>
    <cellStyle name="20% - Акцент2 70 4" xfId="2998"/>
    <cellStyle name="20% - Акцент2 70 4 2" xfId="2999"/>
    <cellStyle name="20% - Акцент2 70 5" xfId="3000"/>
    <cellStyle name="20% - Акцент2 71" xfId="3001"/>
    <cellStyle name="20% - Акцент2 71 2" xfId="3002"/>
    <cellStyle name="20% - Акцент2 71 2 2" xfId="3003"/>
    <cellStyle name="20% - Акцент2 71 2 2 2" xfId="3004"/>
    <cellStyle name="20% - Акцент2 71 2 3" xfId="3005"/>
    <cellStyle name="20% - Акцент2 71 3" xfId="3006"/>
    <cellStyle name="20% - Акцент2 71 3 2" xfId="3007"/>
    <cellStyle name="20% - Акцент2 71 3 2 2" xfId="3008"/>
    <cellStyle name="20% - Акцент2 71 3 3" xfId="3009"/>
    <cellStyle name="20% - Акцент2 71 4" xfId="3010"/>
    <cellStyle name="20% - Акцент2 71 4 2" xfId="3011"/>
    <cellStyle name="20% - Акцент2 71 5" xfId="3012"/>
    <cellStyle name="20% - Акцент2 72" xfId="3013"/>
    <cellStyle name="20% - Акцент2 72 2" xfId="3014"/>
    <cellStyle name="20% - Акцент2 72 2 2" xfId="3015"/>
    <cellStyle name="20% - Акцент2 72 2 2 2" xfId="3016"/>
    <cellStyle name="20% - Акцент2 72 2 3" xfId="3017"/>
    <cellStyle name="20% - Акцент2 72 3" xfId="3018"/>
    <cellStyle name="20% - Акцент2 72 3 2" xfId="3019"/>
    <cellStyle name="20% - Акцент2 72 3 2 2" xfId="3020"/>
    <cellStyle name="20% - Акцент2 72 3 3" xfId="3021"/>
    <cellStyle name="20% - Акцент2 72 4" xfId="3022"/>
    <cellStyle name="20% - Акцент2 72 4 2" xfId="3023"/>
    <cellStyle name="20% - Акцент2 72 5" xfId="3024"/>
    <cellStyle name="20% - Акцент2 73" xfId="3025"/>
    <cellStyle name="20% - Акцент2 73 2" xfId="3026"/>
    <cellStyle name="20% - Акцент2 73 2 2" xfId="3027"/>
    <cellStyle name="20% - Акцент2 73 2 2 2" xfId="3028"/>
    <cellStyle name="20% - Акцент2 73 2 3" xfId="3029"/>
    <cellStyle name="20% - Акцент2 73 3" xfId="3030"/>
    <cellStyle name="20% - Акцент2 73 3 2" xfId="3031"/>
    <cellStyle name="20% - Акцент2 73 3 2 2" xfId="3032"/>
    <cellStyle name="20% - Акцент2 73 3 3" xfId="3033"/>
    <cellStyle name="20% - Акцент2 73 4" xfId="3034"/>
    <cellStyle name="20% - Акцент2 73 4 2" xfId="3035"/>
    <cellStyle name="20% - Акцент2 73 5" xfId="3036"/>
    <cellStyle name="20% - Акцент2 74" xfId="3037"/>
    <cellStyle name="20% - Акцент2 74 2" xfId="3038"/>
    <cellStyle name="20% - Акцент2 74 2 2" xfId="3039"/>
    <cellStyle name="20% - Акцент2 74 2 2 2" xfId="3040"/>
    <cellStyle name="20% - Акцент2 74 2 3" xfId="3041"/>
    <cellStyle name="20% - Акцент2 74 3" xfId="3042"/>
    <cellStyle name="20% - Акцент2 74 3 2" xfId="3043"/>
    <cellStyle name="20% - Акцент2 74 3 2 2" xfId="3044"/>
    <cellStyle name="20% - Акцент2 74 3 3" xfId="3045"/>
    <cellStyle name="20% - Акцент2 74 4" xfId="3046"/>
    <cellStyle name="20% - Акцент2 74 4 2" xfId="3047"/>
    <cellStyle name="20% - Акцент2 74 5" xfId="3048"/>
    <cellStyle name="20% - Акцент2 75" xfId="3049"/>
    <cellStyle name="20% - Акцент2 75 2" xfId="3050"/>
    <cellStyle name="20% - Акцент2 75 2 2" xfId="3051"/>
    <cellStyle name="20% - Акцент2 75 2 2 2" xfId="3052"/>
    <cellStyle name="20% - Акцент2 75 2 3" xfId="3053"/>
    <cellStyle name="20% - Акцент2 75 3" xfId="3054"/>
    <cellStyle name="20% - Акцент2 75 3 2" xfId="3055"/>
    <cellStyle name="20% - Акцент2 75 3 2 2" xfId="3056"/>
    <cellStyle name="20% - Акцент2 75 3 3" xfId="3057"/>
    <cellStyle name="20% - Акцент2 75 4" xfId="3058"/>
    <cellStyle name="20% - Акцент2 75 4 2" xfId="3059"/>
    <cellStyle name="20% - Акцент2 75 5" xfId="3060"/>
    <cellStyle name="20% - Акцент2 76" xfId="3061"/>
    <cellStyle name="20% - Акцент2 76 2" xfId="3062"/>
    <cellStyle name="20% - Акцент2 76 2 2" xfId="3063"/>
    <cellStyle name="20% - Акцент2 76 2 2 2" xfId="3064"/>
    <cellStyle name="20% - Акцент2 76 2 3" xfId="3065"/>
    <cellStyle name="20% - Акцент2 76 3" xfId="3066"/>
    <cellStyle name="20% - Акцент2 76 3 2" xfId="3067"/>
    <cellStyle name="20% - Акцент2 76 3 2 2" xfId="3068"/>
    <cellStyle name="20% - Акцент2 76 3 3" xfId="3069"/>
    <cellStyle name="20% - Акцент2 76 4" xfId="3070"/>
    <cellStyle name="20% - Акцент2 76 4 2" xfId="3071"/>
    <cellStyle name="20% - Акцент2 76 5" xfId="3072"/>
    <cellStyle name="20% - Акцент2 77" xfId="3073"/>
    <cellStyle name="20% - Акцент2 77 2" xfId="3074"/>
    <cellStyle name="20% - Акцент2 77 2 2" xfId="3075"/>
    <cellStyle name="20% - Акцент2 77 2 2 2" xfId="3076"/>
    <cellStyle name="20% - Акцент2 77 2 3" xfId="3077"/>
    <cellStyle name="20% - Акцент2 77 3" xfId="3078"/>
    <cellStyle name="20% - Акцент2 77 3 2" xfId="3079"/>
    <cellStyle name="20% - Акцент2 77 3 2 2" xfId="3080"/>
    <cellStyle name="20% - Акцент2 77 3 3" xfId="3081"/>
    <cellStyle name="20% - Акцент2 77 4" xfId="3082"/>
    <cellStyle name="20% - Акцент2 77 4 2" xfId="3083"/>
    <cellStyle name="20% - Акцент2 77 5" xfId="3084"/>
    <cellStyle name="20% - Акцент2 78" xfId="3085"/>
    <cellStyle name="20% - Акцент2 78 2" xfId="3086"/>
    <cellStyle name="20% - Акцент2 78 2 2" xfId="3087"/>
    <cellStyle name="20% - Акцент2 78 2 2 2" xfId="3088"/>
    <cellStyle name="20% - Акцент2 78 2 3" xfId="3089"/>
    <cellStyle name="20% - Акцент2 78 3" xfId="3090"/>
    <cellStyle name="20% - Акцент2 78 3 2" xfId="3091"/>
    <cellStyle name="20% - Акцент2 78 3 2 2" xfId="3092"/>
    <cellStyle name="20% - Акцент2 78 3 3" xfId="3093"/>
    <cellStyle name="20% - Акцент2 78 4" xfId="3094"/>
    <cellStyle name="20% - Акцент2 78 4 2" xfId="3095"/>
    <cellStyle name="20% - Акцент2 78 5" xfId="3096"/>
    <cellStyle name="20% - Акцент2 79" xfId="3097"/>
    <cellStyle name="20% - Акцент2 79 2" xfId="3098"/>
    <cellStyle name="20% - Акцент2 79 2 2" xfId="3099"/>
    <cellStyle name="20% - Акцент2 79 2 2 2" xfId="3100"/>
    <cellStyle name="20% - Акцент2 79 2 3" xfId="3101"/>
    <cellStyle name="20% - Акцент2 79 3" xfId="3102"/>
    <cellStyle name="20% - Акцент2 79 3 2" xfId="3103"/>
    <cellStyle name="20% - Акцент2 79 3 2 2" xfId="3104"/>
    <cellStyle name="20% - Акцент2 79 3 3" xfId="3105"/>
    <cellStyle name="20% - Акцент2 79 4" xfId="3106"/>
    <cellStyle name="20% - Акцент2 79 4 2" xfId="3107"/>
    <cellStyle name="20% - Акцент2 79 5" xfId="3108"/>
    <cellStyle name="20% - Акцент2 8" xfId="3109"/>
    <cellStyle name="20% - Акцент2 8 2" xfId="3110"/>
    <cellStyle name="20% - Акцент2 8 2 2" xfId="3111"/>
    <cellStyle name="20% - Акцент2 8 2 2 2" xfId="3112"/>
    <cellStyle name="20% - Акцент2 8 2 2 2 2" xfId="3113"/>
    <cellStyle name="20% - Акцент2 8 2 2 3" xfId="3114"/>
    <cellStyle name="20% - Акцент2 8 2 3" xfId="3115"/>
    <cellStyle name="20% - Акцент2 8 2 3 2" xfId="3116"/>
    <cellStyle name="20% - Акцент2 8 2 3 2 2" xfId="3117"/>
    <cellStyle name="20% - Акцент2 8 2 3 3" xfId="3118"/>
    <cellStyle name="20% - Акцент2 8 2 4" xfId="3119"/>
    <cellStyle name="20% - Акцент2 8 2 4 2" xfId="3120"/>
    <cellStyle name="20% - Акцент2 8 2 5" xfId="3121"/>
    <cellStyle name="20% - Акцент2 8 3" xfId="3122"/>
    <cellStyle name="20% - Акцент2 8 3 2" xfId="3123"/>
    <cellStyle name="20% - Акцент2 8 3 2 2" xfId="3124"/>
    <cellStyle name="20% - Акцент2 8 3 2 2 2" xfId="3125"/>
    <cellStyle name="20% - Акцент2 8 3 2 3" xfId="3126"/>
    <cellStyle name="20% - Акцент2 8 3 3" xfId="3127"/>
    <cellStyle name="20% - Акцент2 8 3 3 2" xfId="3128"/>
    <cellStyle name="20% - Акцент2 8 3 3 2 2" xfId="3129"/>
    <cellStyle name="20% - Акцент2 8 3 3 3" xfId="3130"/>
    <cellStyle name="20% - Акцент2 8 3 4" xfId="3131"/>
    <cellStyle name="20% - Акцент2 8 3 4 2" xfId="3132"/>
    <cellStyle name="20% - Акцент2 8 3 5" xfId="3133"/>
    <cellStyle name="20% - Акцент2 8 4" xfId="3134"/>
    <cellStyle name="20% - Акцент2 8 4 2" xfId="3135"/>
    <cellStyle name="20% - Акцент2 8 4 2 2" xfId="3136"/>
    <cellStyle name="20% - Акцент2 8 4 2 2 2" xfId="3137"/>
    <cellStyle name="20% - Акцент2 8 4 2 3" xfId="3138"/>
    <cellStyle name="20% - Акцент2 8 4 3" xfId="3139"/>
    <cellStyle name="20% - Акцент2 8 4 3 2" xfId="3140"/>
    <cellStyle name="20% - Акцент2 8 4 3 2 2" xfId="3141"/>
    <cellStyle name="20% - Акцент2 8 4 3 3" xfId="3142"/>
    <cellStyle name="20% - Акцент2 8 4 4" xfId="3143"/>
    <cellStyle name="20% - Акцент2 8 4 4 2" xfId="3144"/>
    <cellStyle name="20% - Акцент2 8 4 5" xfId="3145"/>
    <cellStyle name="20% - Акцент2 8 5" xfId="3146"/>
    <cellStyle name="20% - Акцент2 8 5 2" xfId="3147"/>
    <cellStyle name="20% - Акцент2 8 5 2 2" xfId="3148"/>
    <cellStyle name="20% - Акцент2 8 5 2 2 2" xfId="3149"/>
    <cellStyle name="20% - Акцент2 8 5 2 3" xfId="3150"/>
    <cellStyle name="20% - Акцент2 8 5 3" xfId="3151"/>
    <cellStyle name="20% - Акцент2 8 5 3 2" xfId="3152"/>
    <cellStyle name="20% - Акцент2 8 5 3 2 2" xfId="3153"/>
    <cellStyle name="20% - Акцент2 8 5 3 3" xfId="3154"/>
    <cellStyle name="20% - Акцент2 8 5 4" xfId="3155"/>
    <cellStyle name="20% - Акцент2 8 5 4 2" xfId="3156"/>
    <cellStyle name="20% - Акцент2 8 5 5" xfId="3157"/>
    <cellStyle name="20% - Акцент2 8 6" xfId="3158"/>
    <cellStyle name="20% - Акцент2 8 6 2" xfId="3159"/>
    <cellStyle name="20% - Акцент2 8 6 2 2" xfId="3160"/>
    <cellStyle name="20% - Акцент2 8 6 3" xfId="3161"/>
    <cellStyle name="20% - Акцент2 8 7" xfId="3162"/>
    <cellStyle name="20% - Акцент2 8 7 2" xfId="3163"/>
    <cellStyle name="20% - Акцент2 8 7 2 2" xfId="3164"/>
    <cellStyle name="20% - Акцент2 8 7 3" xfId="3165"/>
    <cellStyle name="20% - Акцент2 8 8" xfId="3166"/>
    <cellStyle name="20% - Акцент2 8 8 2" xfId="3167"/>
    <cellStyle name="20% - Акцент2 8 9" xfId="3168"/>
    <cellStyle name="20% - Акцент2 80" xfId="3169"/>
    <cellStyle name="20% - Акцент2 80 2" xfId="3170"/>
    <cellStyle name="20% - Акцент2 80 2 2" xfId="3171"/>
    <cellStyle name="20% - Акцент2 80 2 2 2" xfId="3172"/>
    <cellStyle name="20% - Акцент2 80 2 3" xfId="3173"/>
    <cellStyle name="20% - Акцент2 80 3" xfId="3174"/>
    <cellStyle name="20% - Акцент2 80 3 2" xfId="3175"/>
    <cellStyle name="20% - Акцент2 80 3 2 2" xfId="3176"/>
    <cellStyle name="20% - Акцент2 80 3 3" xfId="3177"/>
    <cellStyle name="20% - Акцент2 80 4" xfId="3178"/>
    <cellStyle name="20% - Акцент2 80 4 2" xfId="3179"/>
    <cellStyle name="20% - Акцент2 80 5" xfId="3180"/>
    <cellStyle name="20% - Акцент2 81" xfId="3181"/>
    <cellStyle name="20% - Акцент2 81 2" xfId="3182"/>
    <cellStyle name="20% - Акцент2 81 2 2" xfId="3183"/>
    <cellStyle name="20% - Акцент2 81 2 2 2" xfId="3184"/>
    <cellStyle name="20% - Акцент2 81 2 3" xfId="3185"/>
    <cellStyle name="20% - Акцент2 81 3" xfId="3186"/>
    <cellStyle name="20% - Акцент2 81 3 2" xfId="3187"/>
    <cellStyle name="20% - Акцент2 81 3 2 2" xfId="3188"/>
    <cellStyle name="20% - Акцент2 81 3 3" xfId="3189"/>
    <cellStyle name="20% - Акцент2 81 4" xfId="3190"/>
    <cellStyle name="20% - Акцент2 81 4 2" xfId="3191"/>
    <cellStyle name="20% - Акцент2 81 5" xfId="3192"/>
    <cellStyle name="20% - Акцент2 82" xfId="3193"/>
    <cellStyle name="20% - Акцент2 82 2" xfId="3194"/>
    <cellStyle name="20% - Акцент2 82 2 2" xfId="3195"/>
    <cellStyle name="20% - Акцент2 82 2 2 2" xfId="3196"/>
    <cellStyle name="20% - Акцент2 82 2 3" xfId="3197"/>
    <cellStyle name="20% - Акцент2 82 3" xfId="3198"/>
    <cellStyle name="20% - Акцент2 82 3 2" xfId="3199"/>
    <cellStyle name="20% - Акцент2 82 3 2 2" xfId="3200"/>
    <cellStyle name="20% - Акцент2 82 3 3" xfId="3201"/>
    <cellStyle name="20% - Акцент2 82 4" xfId="3202"/>
    <cellStyle name="20% - Акцент2 82 4 2" xfId="3203"/>
    <cellStyle name="20% - Акцент2 82 5" xfId="3204"/>
    <cellStyle name="20% - Акцент2 83" xfId="3205"/>
    <cellStyle name="20% - Акцент2 83 2" xfId="3206"/>
    <cellStyle name="20% - Акцент2 83 2 2" xfId="3207"/>
    <cellStyle name="20% - Акцент2 83 2 2 2" xfId="3208"/>
    <cellStyle name="20% - Акцент2 83 2 3" xfId="3209"/>
    <cellStyle name="20% - Акцент2 83 3" xfId="3210"/>
    <cellStyle name="20% - Акцент2 83 3 2" xfId="3211"/>
    <cellStyle name="20% - Акцент2 83 3 2 2" xfId="3212"/>
    <cellStyle name="20% - Акцент2 83 3 3" xfId="3213"/>
    <cellStyle name="20% - Акцент2 83 4" xfId="3214"/>
    <cellStyle name="20% - Акцент2 83 4 2" xfId="3215"/>
    <cellStyle name="20% - Акцент2 83 5" xfId="3216"/>
    <cellStyle name="20% - Акцент2 84" xfId="3217"/>
    <cellStyle name="20% - Акцент2 84 2" xfId="3218"/>
    <cellStyle name="20% - Акцент2 84 2 2" xfId="3219"/>
    <cellStyle name="20% - Акцент2 84 2 2 2" xfId="3220"/>
    <cellStyle name="20% - Акцент2 84 2 3" xfId="3221"/>
    <cellStyle name="20% - Акцент2 84 3" xfId="3222"/>
    <cellStyle name="20% - Акцент2 84 3 2" xfId="3223"/>
    <cellStyle name="20% - Акцент2 84 3 2 2" xfId="3224"/>
    <cellStyle name="20% - Акцент2 84 3 3" xfId="3225"/>
    <cellStyle name="20% - Акцент2 84 4" xfId="3226"/>
    <cellStyle name="20% - Акцент2 84 4 2" xfId="3227"/>
    <cellStyle name="20% - Акцент2 84 5" xfId="3228"/>
    <cellStyle name="20% - Акцент2 85" xfId="3229"/>
    <cellStyle name="20% - Акцент2 85 2" xfId="3230"/>
    <cellStyle name="20% - Акцент2 85 2 2" xfId="3231"/>
    <cellStyle name="20% - Акцент2 85 2 2 2" xfId="3232"/>
    <cellStyle name="20% - Акцент2 85 2 3" xfId="3233"/>
    <cellStyle name="20% - Акцент2 85 3" xfId="3234"/>
    <cellStyle name="20% - Акцент2 85 3 2" xfId="3235"/>
    <cellStyle name="20% - Акцент2 85 3 2 2" xfId="3236"/>
    <cellStyle name="20% - Акцент2 85 3 3" xfId="3237"/>
    <cellStyle name="20% - Акцент2 85 4" xfId="3238"/>
    <cellStyle name="20% - Акцент2 85 4 2" xfId="3239"/>
    <cellStyle name="20% - Акцент2 85 5" xfId="3240"/>
    <cellStyle name="20% - Акцент2 86" xfId="3241"/>
    <cellStyle name="20% - Акцент2 86 2" xfId="3242"/>
    <cellStyle name="20% - Акцент2 86 2 2" xfId="3243"/>
    <cellStyle name="20% - Акцент2 86 2 2 2" xfId="3244"/>
    <cellStyle name="20% - Акцент2 86 2 3" xfId="3245"/>
    <cellStyle name="20% - Акцент2 86 3" xfId="3246"/>
    <cellStyle name="20% - Акцент2 86 3 2" xfId="3247"/>
    <cellStyle name="20% - Акцент2 86 3 2 2" xfId="3248"/>
    <cellStyle name="20% - Акцент2 86 3 3" xfId="3249"/>
    <cellStyle name="20% - Акцент2 86 4" xfId="3250"/>
    <cellStyle name="20% - Акцент2 86 4 2" xfId="3251"/>
    <cellStyle name="20% - Акцент2 86 5" xfId="3252"/>
    <cellStyle name="20% - Акцент2 87" xfId="3253"/>
    <cellStyle name="20% - Акцент2 87 2" xfId="3254"/>
    <cellStyle name="20% - Акцент2 87 2 2" xfId="3255"/>
    <cellStyle name="20% - Акцент2 87 2 2 2" xfId="3256"/>
    <cellStyle name="20% - Акцент2 87 2 3" xfId="3257"/>
    <cellStyle name="20% - Акцент2 87 3" xfId="3258"/>
    <cellStyle name="20% - Акцент2 87 3 2" xfId="3259"/>
    <cellStyle name="20% - Акцент2 87 3 2 2" xfId="3260"/>
    <cellStyle name="20% - Акцент2 87 3 3" xfId="3261"/>
    <cellStyle name="20% - Акцент2 87 4" xfId="3262"/>
    <cellStyle name="20% - Акцент2 87 4 2" xfId="3263"/>
    <cellStyle name="20% - Акцент2 87 5" xfId="3264"/>
    <cellStyle name="20% - Акцент2 88" xfId="3265"/>
    <cellStyle name="20% - Акцент2 88 2" xfId="3266"/>
    <cellStyle name="20% - Акцент2 88 2 2" xfId="3267"/>
    <cellStyle name="20% - Акцент2 88 3" xfId="3268"/>
    <cellStyle name="20% - Акцент2 89" xfId="3269"/>
    <cellStyle name="20% - Акцент2 89 2" xfId="3270"/>
    <cellStyle name="20% - Акцент2 89 2 2" xfId="3271"/>
    <cellStyle name="20% - Акцент2 89 3" xfId="3272"/>
    <cellStyle name="20% - Акцент2 9" xfId="3273"/>
    <cellStyle name="20% - Акцент2 9 2" xfId="3274"/>
    <cellStyle name="20% - Акцент2 9 2 2" xfId="3275"/>
    <cellStyle name="20% - Акцент2 9 2 2 2" xfId="3276"/>
    <cellStyle name="20% - Акцент2 9 2 2 2 2" xfId="3277"/>
    <cellStyle name="20% - Акцент2 9 2 2 3" xfId="3278"/>
    <cellStyle name="20% - Акцент2 9 2 3" xfId="3279"/>
    <cellStyle name="20% - Акцент2 9 2 3 2" xfId="3280"/>
    <cellStyle name="20% - Акцент2 9 2 3 2 2" xfId="3281"/>
    <cellStyle name="20% - Акцент2 9 2 3 3" xfId="3282"/>
    <cellStyle name="20% - Акцент2 9 2 4" xfId="3283"/>
    <cellStyle name="20% - Акцент2 9 2 4 2" xfId="3284"/>
    <cellStyle name="20% - Акцент2 9 2 5" xfId="3285"/>
    <cellStyle name="20% - Акцент2 9 3" xfId="3286"/>
    <cellStyle name="20% - Акцент2 9 3 2" xfId="3287"/>
    <cellStyle name="20% - Акцент2 9 3 2 2" xfId="3288"/>
    <cellStyle name="20% - Акцент2 9 3 2 2 2" xfId="3289"/>
    <cellStyle name="20% - Акцент2 9 3 2 3" xfId="3290"/>
    <cellStyle name="20% - Акцент2 9 3 3" xfId="3291"/>
    <cellStyle name="20% - Акцент2 9 3 3 2" xfId="3292"/>
    <cellStyle name="20% - Акцент2 9 3 3 2 2" xfId="3293"/>
    <cellStyle name="20% - Акцент2 9 3 3 3" xfId="3294"/>
    <cellStyle name="20% - Акцент2 9 3 4" xfId="3295"/>
    <cellStyle name="20% - Акцент2 9 3 4 2" xfId="3296"/>
    <cellStyle name="20% - Акцент2 9 3 5" xfId="3297"/>
    <cellStyle name="20% - Акцент2 9 4" xfId="3298"/>
    <cellStyle name="20% - Акцент2 9 4 2" xfId="3299"/>
    <cellStyle name="20% - Акцент2 9 4 2 2" xfId="3300"/>
    <cellStyle name="20% - Акцент2 9 4 2 2 2" xfId="3301"/>
    <cellStyle name="20% - Акцент2 9 4 2 3" xfId="3302"/>
    <cellStyle name="20% - Акцент2 9 4 3" xfId="3303"/>
    <cellStyle name="20% - Акцент2 9 4 3 2" xfId="3304"/>
    <cellStyle name="20% - Акцент2 9 4 3 2 2" xfId="3305"/>
    <cellStyle name="20% - Акцент2 9 4 3 3" xfId="3306"/>
    <cellStyle name="20% - Акцент2 9 4 4" xfId="3307"/>
    <cellStyle name="20% - Акцент2 9 4 4 2" xfId="3308"/>
    <cellStyle name="20% - Акцент2 9 4 5" xfId="3309"/>
    <cellStyle name="20% - Акцент2 9 5" xfId="3310"/>
    <cellStyle name="20% - Акцент2 9 5 2" xfId="3311"/>
    <cellStyle name="20% - Акцент2 9 5 2 2" xfId="3312"/>
    <cellStyle name="20% - Акцент2 9 5 2 2 2" xfId="3313"/>
    <cellStyle name="20% - Акцент2 9 5 2 3" xfId="3314"/>
    <cellStyle name="20% - Акцент2 9 5 3" xfId="3315"/>
    <cellStyle name="20% - Акцент2 9 5 3 2" xfId="3316"/>
    <cellStyle name="20% - Акцент2 9 5 3 2 2" xfId="3317"/>
    <cellStyle name="20% - Акцент2 9 5 3 3" xfId="3318"/>
    <cellStyle name="20% - Акцент2 9 5 4" xfId="3319"/>
    <cellStyle name="20% - Акцент2 9 5 4 2" xfId="3320"/>
    <cellStyle name="20% - Акцент2 9 5 5" xfId="3321"/>
    <cellStyle name="20% - Акцент2 9 6" xfId="3322"/>
    <cellStyle name="20% - Акцент2 9 6 2" xfId="3323"/>
    <cellStyle name="20% - Акцент2 9 6 2 2" xfId="3324"/>
    <cellStyle name="20% - Акцент2 9 6 3" xfId="3325"/>
    <cellStyle name="20% - Акцент2 9 7" xfId="3326"/>
    <cellStyle name="20% - Акцент2 9 7 2" xfId="3327"/>
    <cellStyle name="20% - Акцент2 9 7 2 2" xfId="3328"/>
    <cellStyle name="20% - Акцент2 9 7 3" xfId="3329"/>
    <cellStyle name="20% - Акцент2 9 8" xfId="3330"/>
    <cellStyle name="20% - Акцент2 9 8 2" xfId="3331"/>
    <cellStyle name="20% - Акцент2 9 9" xfId="3332"/>
    <cellStyle name="20% - Акцент2 90" xfId="3333"/>
    <cellStyle name="20% - Акцент2 90 2" xfId="3334"/>
    <cellStyle name="20% - Акцент2 90 2 2" xfId="3335"/>
    <cellStyle name="20% - Акцент2 90 3" xfId="3336"/>
    <cellStyle name="20% - Акцент2 91" xfId="3337"/>
    <cellStyle name="20% - Акцент2 91 2" xfId="3338"/>
    <cellStyle name="20% - Акцент2 91 2 2" xfId="3339"/>
    <cellStyle name="20% - Акцент2 91 3" xfId="3340"/>
    <cellStyle name="20% - Акцент2 92" xfId="3341"/>
    <cellStyle name="20% - Акцент2 92 2" xfId="3342"/>
    <cellStyle name="20% - Акцент2 92 2 2" xfId="3343"/>
    <cellStyle name="20% - Акцент2 92 3" xfId="3344"/>
    <cellStyle name="20% - Акцент2 93" xfId="3345"/>
    <cellStyle name="20% - Акцент2 93 2" xfId="3346"/>
    <cellStyle name="20% - Акцент2 93 2 2" xfId="3347"/>
    <cellStyle name="20% - Акцент2 93 3" xfId="3348"/>
    <cellStyle name="20% - Акцент2 94" xfId="3349"/>
    <cellStyle name="20% - Акцент2 94 2" xfId="3350"/>
    <cellStyle name="20% - Акцент2 94 2 2" xfId="3351"/>
    <cellStyle name="20% - Акцент2 94 3" xfId="3352"/>
    <cellStyle name="20% - Акцент2 95" xfId="3353"/>
    <cellStyle name="20% - Акцент2 95 2" xfId="3354"/>
    <cellStyle name="20% - Акцент2 95 2 2" xfId="3355"/>
    <cellStyle name="20% - Акцент2 95 3" xfId="3356"/>
    <cellStyle name="20% - Акцент2 96" xfId="3357"/>
    <cellStyle name="20% - Акцент2 96 2" xfId="3358"/>
    <cellStyle name="20% - Акцент2 96 2 2" xfId="3359"/>
    <cellStyle name="20% - Акцент2 96 3" xfId="3360"/>
    <cellStyle name="20% - Акцент2 97" xfId="3361"/>
    <cellStyle name="20% - Акцент2 97 2" xfId="3362"/>
    <cellStyle name="20% - Акцент2 97 2 2" xfId="3363"/>
    <cellStyle name="20% - Акцент2 97 3" xfId="3364"/>
    <cellStyle name="20% - Акцент2 98" xfId="3365"/>
    <cellStyle name="20% - Акцент2 98 2" xfId="3366"/>
    <cellStyle name="20% - Акцент2 98 2 2" xfId="3367"/>
    <cellStyle name="20% - Акцент2 98 3" xfId="3368"/>
    <cellStyle name="20% - Акцент2 99" xfId="3369"/>
    <cellStyle name="20% - Акцент2 99 2" xfId="3370"/>
    <cellStyle name="20% - Акцент2 99 2 2" xfId="3371"/>
    <cellStyle name="20% - Акцент2 99 3" xfId="3372"/>
    <cellStyle name="20% - Акцент3" xfId="3373" builtinId="38" customBuiltin="1"/>
    <cellStyle name="20% - Акцент3 10" xfId="3374"/>
    <cellStyle name="20% - Акцент3 10 2" xfId="3375"/>
    <cellStyle name="20% - Акцент3 10 2 2" xfId="3376"/>
    <cellStyle name="20% - Акцент3 10 2 2 2" xfId="3377"/>
    <cellStyle name="20% - Акцент3 10 2 3" xfId="3378"/>
    <cellStyle name="20% - Акцент3 10 3" xfId="3379"/>
    <cellStyle name="20% - Акцент3 10 3 2" xfId="3380"/>
    <cellStyle name="20% - Акцент3 10 3 2 2" xfId="3381"/>
    <cellStyle name="20% - Акцент3 10 3 3" xfId="3382"/>
    <cellStyle name="20% - Акцент3 10 4" xfId="3383"/>
    <cellStyle name="20% - Акцент3 10 4 2" xfId="3384"/>
    <cellStyle name="20% - Акцент3 10 5" xfId="3385"/>
    <cellStyle name="20% - Акцент3 100" xfId="3386"/>
    <cellStyle name="20% - Акцент3 100 2" xfId="3387"/>
    <cellStyle name="20% - Акцент3 100 2 2" xfId="3388"/>
    <cellStyle name="20% - Акцент3 100 3" xfId="3389"/>
    <cellStyle name="20% - Акцент3 101" xfId="3390"/>
    <cellStyle name="20% - Акцент3 101 2" xfId="3391"/>
    <cellStyle name="20% - Акцент3 101 2 2" xfId="3392"/>
    <cellStyle name="20% - Акцент3 101 3" xfId="3393"/>
    <cellStyle name="20% - Акцент3 102" xfId="3394"/>
    <cellStyle name="20% - Акцент3 102 2" xfId="3395"/>
    <cellStyle name="20% - Акцент3 102 2 2" xfId="3396"/>
    <cellStyle name="20% - Акцент3 102 3" xfId="3397"/>
    <cellStyle name="20% - Акцент3 103" xfId="3398"/>
    <cellStyle name="20% - Акцент3 103 2" xfId="3399"/>
    <cellStyle name="20% - Акцент3 103 2 2" xfId="3400"/>
    <cellStyle name="20% - Акцент3 103 3" xfId="3401"/>
    <cellStyle name="20% - Акцент3 104" xfId="3402"/>
    <cellStyle name="20% - Акцент3 104 2" xfId="3403"/>
    <cellStyle name="20% - Акцент3 104 2 2" xfId="3404"/>
    <cellStyle name="20% - Акцент3 104 3" xfId="3405"/>
    <cellStyle name="20% - Акцент3 105" xfId="3406"/>
    <cellStyle name="20% - Акцент3 105 2" xfId="3407"/>
    <cellStyle name="20% - Акцент3 105 2 2" xfId="3408"/>
    <cellStyle name="20% - Акцент3 105 3" xfId="3409"/>
    <cellStyle name="20% - Акцент3 106" xfId="3410"/>
    <cellStyle name="20% - Акцент3 106 2" xfId="3411"/>
    <cellStyle name="20% - Акцент3 106 2 2" xfId="3412"/>
    <cellStyle name="20% - Акцент3 106 3" xfId="3413"/>
    <cellStyle name="20% - Акцент3 107" xfId="3414"/>
    <cellStyle name="20% - Акцент3 107 2" xfId="3415"/>
    <cellStyle name="20% - Акцент3 107 2 2" xfId="3416"/>
    <cellStyle name="20% - Акцент3 107 3" xfId="3417"/>
    <cellStyle name="20% - Акцент3 108" xfId="3418"/>
    <cellStyle name="20% - Акцент3 108 2" xfId="3419"/>
    <cellStyle name="20% - Акцент3 108 2 2" xfId="3420"/>
    <cellStyle name="20% - Акцент3 108 3" xfId="3421"/>
    <cellStyle name="20% - Акцент3 109" xfId="3422"/>
    <cellStyle name="20% - Акцент3 109 2" xfId="3423"/>
    <cellStyle name="20% - Акцент3 109 2 2" xfId="3424"/>
    <cellStyle name="20% - Акцент3 109 3" xfId="3425"/>
    <cellStyle name="20% - Акцент3 11" xfId="3426"/>
    <cellStyle name="20% - Акцент3 11 2" xfId="3427"/>
    <cellStyle name="20% - Акцент3 11 2 2" xfId="3428"/>
    <cellStyle name="20% - Акцент3 11 2 2 2" xfId="3429"/>
    <cellStyle name="20% - Акцент3 11 2 3" xfId="3430"/>
    <cellStyle name="20% - Акцент3 11 3" xfId="3431"/>
    <cellStyle name="20% - Акцент3 11 3 2" xfId="3432"/>
    <cellStyle name="20% - Акцент3 11 3 2 2" xfId="3433"/>
    <cellStyle name="20% - Акцент3 11 3 3" xfId="3434"/>
    <cellStyle name="20% - Акцент3 11 4" xfId="3435"/>
    <cellStyle name="20% - Акцент3 11 4 2" xfId="3436"/>
    <cellStyle name="20% - Акцент3 11 5" xfId="3437"/>
    <cellStyle name="20% - Акцент3 110" xfId="3438"/>
    <cellStyle name="20% - Акцент3 110 2" xfId="3439"/>
    <cellStyle name="20% - Акцент3 110 2 2" xfId="3440"/>
    <cellStyle name="20% - Акцент3 110 3" xfId="3441"/>
    <cellStyle name="20% - Акцент3 111" xfId="3442"/>
    <cellStyle name="20% - Акцент3 111 2" xfId="3443"/>
    <cellStyle name="20% - Акцент3 111 2 2" xfId="3444"/>
    <cellStyle name="20% - Акцент3 111 3" xfId="3445"/>
    <cellStyle name="20% - Акцент3 112" xfId="3446"/>
    <cellStyle name="20% - Акцент3 112 2" xfId="3447"/>
    <cellStyle name="20% - Акцент3 112 2 2" xfId="3448"/>
    <cellStyle name="20% - Акцент3 112 3" xfId="3449"/>
    <cellStyle name="20% - Акцент3 113" xfId="3450"/>
    <cellStyle name="20% - Акцент3 113 2" xfId="3451"/>
    <cellStyle name="20% - Акцент3 113 2 2" xfId="3452"/>
    <cellStyle name="20% - Акцент3 113 3" xfId="3453"/>
    <cellStyle name="20% - Акцент3 114" xfId="3454"/>
    <cellStyle name="20% - Акцент3 114 2" xfId="3455"/>
    <cellStyle name="20% - Акцент3 114 2 2" xfId="3456"/>
    <cellStyle name="20% - Акцент3 114 3" xfId="3457"/>
    <cellStyle name="20% - Акцент3 115" xfId="3458"/>
    <cellStyle name="20% - Акцент3 115 2" xfId="3459"/>
    <cellStyle name="20% - Акцент3 115 2 2" xfId="3460"/>
    <cellStyle name="20% - Акцент3 115 3" xfId="3461"/>
    <cellStyle name="20% - Акцент3 116" xfId="3462"/>
    <cellStyle name="20% - Акцент3 116 2" xfId="3463"/>
    <cellStyle name="20% - Акцент3 116 2 2" xfId="3464"/>
    <cellStyle name="20% - Акцент3 116 3" xfId="3465"/>
    <cellStyle name="20% - Акцент3 117" xfId="3466"/>
    <cellStyle name="20% - Акцент3 117 2" xfId="3467"/>
    <cellStyle name="20% - Акцент3 117 2 2" xfId="3468"/>
    <cellStyle name="20% - Акцент3 117 3" xfId="3469"/>
    <cellStyle name="20% - Акцент3 118" xfId="3470"/>
    <cellStyle name="20% - Акцент3 118 2" xfId="3471"/>
    <cellStyle name="20% - Акцент3 118 2 2" xfId="3472"/>
    <cellStyle name="20% - Акцент3 118 3" xfId="3473"/>
    <cellStyle name="20% - Акцент3 119" xfId="3474"/>
    <cellStyle name="20% - Акцент3 119 2" xfId="3475"/>
    <cellStyle name="20% - Акцент3 119 2 2" xfId="3476"/>
    <cellStyle name="20% - Акцент3 119 3" xfId="3477"/>
    <cellStyle name="20% - Акцент3 12" xfId="3478"/>
    <cellStyle name="20% - Акцент3 12 2" xfId="3479"/>
    <cellStyle name="20% - Акцент3 12 2 2" xfId="3480"/>
    <cellStyle name="20% - Акцент3 12 2 2 2" xfId="3481"/>
    <cellStyle name="20% - Акцент3 12 2 3" xfId="3482"/>
    <cellStyle name="20% - Акцент3 12 3" xfId="3483"/>
    <cellStyle name="20% - Акцент3 12 3 2" xfId="3484"/>
    <cellStyle name="20% - Акцент3 12 3 2 2" xfId="3485"/>
    <cellStyle name="20% - Акцент3 12 3 3" xfId="3486"/>
    <cellStyle name="20% - Акцент3 12 4" xfId="3487"/>
    <cellStyle name="20% - Акцент3 12 4 2" xfId="3488"/>
    <cellStyle name="20% - Акцент3 12 5" xfId="3489"/>
    <cellStyle name="20% - Акцент3 120" xfId="3490"/>
    <cellStyle name="20% - Акцент3 120 2" xfId="3491"/>
    <cellStyle name="20% - Акцент3 120 2 2" xfId="3492"/>
    <cellStyle name="20% - Акцент3 120 3" xfId="3493"/>
    <cellStyle name="20% - Акцент3 121" xfId="3494"/>
    <cellStyle name="20% - Акцент3 121 2" xfId="3495"/>
    <cellStyle name="20% - Акцент3 121 2 2" xfId="3496"/>
    <cellStyle name="20% - Акцент3 121 3" xfId="3497"/>
    <cellStyle name="20% - Акцент3 122" xfId="3498"/>
    <cellStyle name="20% - Акцент3 122 2" xfId="3499"/>
    <cellStyle name="20% - Акцент3 122 2 2" xfId="3500"/>
    <cellStyle name="20% - Акцент3 122 3" xfId="3501"/>
    <cellStyle name="20% - Акцент3 123" xfId="3502"/>
    <cellStyle name="20% - Акцент3 123 2" xfId="3503"/>
    <cellStyle name="20% - Акцент3 123 2 2" xfId="3504"/>
    <cellStyle name="20% - Акцент3 123 3" xfId="3505"/>
    <cellStyle name="20% - Акцент3 124" xfId="3506"/>
    <cellStyle name="20% - Акцент3 124 2" xfId="3507"/>
    <cellStyle name="20% - Акцент3 124 2 2" xfId="3508"/>
    <cellStyle name="20% - Акцент3 124 3" xfId="3509"/>
    <cellStyle name="20% - Акцент3 125" xfId="3510"/>
    <cellStyle name="20% - Акцент3 125 2" xfId="3511"/>
    <cellStyle name="20% - Акцент3 125 2 2" xfId="3512"/>
    <cellStyle name="20% - Акцент3 125 3" xfId="3513"/>
    <cellStyle name="20% - Акцент3 126" xfId="3514"/>
    <cellStyle name="20% - Акцент3 126 2" xfId="3515"/>
    <cellStyle name="20% - Акцент3 126 2 2" xfId="3516"/>
    <cellStyle name="20% - Акцент3 126 3" xfId="3517"/>
    <cellStyle name="20% - Акцент3 127" xfId="3518"/>
    <cellStyle name="20% - Акцент3 127 2" xfId="3519"/>
    <cellStyle name="20% - Акцент3 127 2 2" xfId="3520"/>
    <cellStyle name="20% - Акцент3 127 3" xfId="3521"/>
    <cellStyle name="20% - Акцент3 128" xfId="3522"/>
    <cellStyle name="20% - Акцент3 128 2" xfId="3523"/>
    <cellStyle name="20% - Акцент3 128 2 2" xfId="3524"/>
    <cellStyle name="20% - Акцент3 128 3" xfId="3525"/>
    <cellStyle name="20% - Акцент3 129" xfId="3526"/>
    <cellStyle name="20% - Акцент3 129 2" xfId="3527"/>
    <cellStyle name="20% - Акцент3 129 2 2" xfId="3528"/>
    <cellStyle name="20% - Акцент3 129 3" xfId="3529"/>
    <cellStyle name="20% - Акцент3 13" xfId="3530"/>
    <cellStyle name="20% - Акцент3 13 2" xfId="3531"/>
    <cellStyle name="20% - Акцент3 13 2 2" xfId="3532"/>
    <cellStyle name="20% - Акцент3 13 2 2 2" xfId="3533"/>
    <cellStyle name="20% - Акцент3 13 2 3" xfId="3534"/>
    <cellStyle name="20% - Акцент3 13 3" xfId="3535"/>
    <cellStyle name="20% - Акцент3 13 3 2" xfId="3536"/>
    <cellStyle name="20% - Акцент3 13 3 2 2" xfId="3537"/>
    <cellStyle name="20% - Акцент3 13 3 3" xfId="3538"/>
    <cellStyle name="20% - Акцент3 13 4" xfId="3539"/>
    <cellStyle name="20% - Акцент3 13 4 2" xfId="3540"/>
    <cellStyle name="20% - Акцент3 13 5" xfId="3541"/>
    <cellStyle name="20% - Акцент3 130" xfId="3542"/>
    <cellStyle name="20% - Акцент3 130 2" xfId="3543"/>
    <cellStyle name="20% - Акцент3 130 2 2" xfId="3544"/>
    <cellStyle name="20% - Акцент3 130 3" xfId="3545"/>
    <cellStyle name="20% - Акцент3 131" xfId="3546"/>
    <cellStyle name="20% - Акцент3 131 2" xfId="3547"/>
    <cellStyle name="20% - Акцент3 131 2 2" xfId="3548"/>
    <cellStyle name="20% - Акцент3 131 3" xfId="3549"/>
    <cellStyle name="20% - Акцент3 132" xfId="3550"/>
    <cellStyle name="20% - Акцент3 132 2" xfId="3551"/>
    <cellStyle name="20% - Акцент3 132 2 2" xfId="3552"/>
    <cellStyle name="20% - Акцент3 132 3" xfId="3553"/>
    <cellStyle name="20% - Акцент3 133" xfId="3554"/>
    <cellStyle name="20% - Акцент3 133 2" xfId="3555"/>
    <cellStyle name="20% - Акцент3 133 2 2" xfId="3556"/>
    <cellStyle name="20% - Акцент3 133 3" xfId="3557"/>
    <cellStyle name="20% - Акцент3 134" xfId="3558"/>
    <cellStyle name="20% - Акцент3 134 2" xfId="3559"/>
    <cellStyle name="20% - Акцент3 134 2 2" xfId="3560"/>
    <cellStyle name="20% - Акцент3 134 3" xfId="3561"/>
    <cellStyle name="20% - Акцент3 135" xfId="3562"/>
    <cellStyle name="20% - Акцент3 135 2" xfId="3563"/>
    <cellStyle name="20% - Акцент3 135 2 2" xfId="3564"/>
    <cellStyle name="20% - Акцент3 135 3" xfId="3565"/>
    <cellStyle name="20% - Акцент3 136" xfId="3566"/>
    <cellStyle name="20% - Акцент3 136 2" xfId="3567"/>
    <cellStyle name="20% - Акцент3 136 2 2" xfId="3568"/>
    <cellStyle name="20% - Акцент3 136 3" xfId="3569"/>
    <cellStyle name="20% - Акцент3 137" xfId="3570"/>
    <cellStyle name="20% - Акцент3 138" xfId="3571"/>
    <cellStyle name="20% - Акцент3 14" xfId="3572"/>
    <cellStyle name="20% - Акцент3 14 2" xfId="3573"/>
    <cellStyle name="20% - Акцент3 14 2 2" xfId="3574"/>
    <cellStyle name="20% - Акцент3 14 2 2 2" xfId="3575"/>
    <cellStyle name="20% - Акцент3 14 2 3" xfId="3576"/>
    <cellStyle name="20% - Акцент3 14 3" xfId="3577"/>
    <cellStyle name="20% - Акцент3 14 3 2" xfId="3578"/>
    <cellStyle name="20% - Акцент3 14 3 2 2" xfId="3579"/>
    <cellStyle name="20% - Акцент3 14 3 3" xfId="3580"/>
    <cellStyle name="20% - Акцент3 14 4" xfId="3581"/>
    <cellStyle name="20% - Акцент3 14 4 2" xfId="3582"/>
    <cellStyle name="20% - Акцент3 14 5" xfId="3583"/>
    <cellStyle name="20% - Акцент3 15" xfId="3584"/>
    <cellStyle name="20% - Акцент3 15 2" xfId="3585"/>
    <cellStyle name="20% - Акцент3 15 2 2" xfId="3586"/>
    <cellStyle name="20% - Акцент3 15 2 2 2" xfId="3587"/>
    <cellStyle name="20% - Акцент3 15 2 3" xfId="3588"/>
    <cellStyle name="20% - Акцент3 15 3" xfId="3589"/>
    <cellStyle name="20% - Акцент3 15 3 2" xfId="3590"/>
    <cellStyle name="20% - Акцент3 15 3 2 2" xfId="3591"/>
    <cellStyle name="20% - Акцент3 15 3 3" xfId="3592"/>
    <cellStyle name="20% - Акцент3 15 4" xfId="3593"/>
    <cellStyle name="20% - Акцент3 15 4 2" xfId="3594"/>
    <cellStyle name="20% - Акцент3 15 5" xfId="3595"/>
    <cellStyle name="20% - Акцент3 16" xfId="3596"/>
    <cellStyle name="20% - Акцент3 16 2" xfId="3597"/>
    <cellStyle name="20% - Акцент3 16 2 2" xfId="3598"/>
    <cellStyle name="20% - Акцент3 16 2 2 2" xfId="3599"/>
    <cellStyle name="20% - Акцент3 16 2 3" xfId="3600"/>
    <cellStyle name="20% - Акцент3 16 3" xfId="3601"/>
    <cellStyle name="20% - Акцент3 16 3 2" xfId="3602"/>
    <cellStyle name="20% - Акцент3 16 3 2 2" xfId="3603"/>
    <cellStyle name="20% - Акцент3 16 3 3" xfId="3604"/>
    <cellStyle name="20% - Акцент3 16 4" xfId="3605"/>
    <cellStyle name="20% - Акцент3 16 4 2" xfId="3606"/>
    <cellStyle name="20% - Акцент3 16 5" xfId="3607"/>
    <cellStyle name="20% - Акцент3 17" xfId="3608"/>
    <cellStyle name="20% - Акцент3 17 2" xfId="3609"/>
    <cellStyle name="20% - Акцент3 17 2 2" xfId="3610"/>
    <cellStyle name="20% - Акцент3 17 2 2 2" xfId="3611"/>
    <cellStyle name="20% - Акцент3 17 2 3" xfId="3612"/>
    <cellStyle name="20% - Акцент3 17 3" xfId="3613"/>
    <cellStyle name="20% - Акцент3 17 3 2" xfId="3614"/>
    <cellStyle name="20% - Акцент3 17 3 2 2" xfId="3615"/>
    <cellStyle name="20% - Акцент3 17 3 3" xfId="3616"/>
    <cellStyle name="20% - Акцент3 17 4" xfId="3617"/>
    <cellStyle name="20% - Акцент3 17 4 2" xfId="3618"/>
    <cellStyle name="20% - Акцент3 17 5" xfId="3619"/>
    <cellStyle name="20% - Акцент3 18" xfId="3620"/>
    <cellStyle name="20% - Акцент3 18 2" xfId="3621"/>
    <cellStyle name="20% - Акцент3 18 2 2" xfId="3622"/>
    <cellStyle name="20% - Акцент3 18 2 2 2" xfId="3623"/>
    <cellStyle name="20% - Акцент3 18 2 3" xfId="3624"/>
    <cellStyle name="20% - Акцент3 18 3" xfId="3625"/>
    <cellStyle name="20% - Акцент3 18 3 2" xfId="3626"/>
    <cellStyle name="20% - Акцент3 18 3 2 2" xfId="3627"/>
    <cellStyle name="20% - Акцент3 18 3 3" xfId="3628"/>
    <cellStyle name="20% - Акцент3 18 4" xfId="3629"/>
    <cellStyle name="20% - Акцент3 18 4 2" xfId="3630"/>
    <cellStyle name="20% - Акцент3 18 5" xfId="3631"/>
    <cellStyle name="20% - Акцент3 19" xfId="3632"/>
    <cellStyle name="20% - Акцент3 19 2" xfId="3633"/>
    <cellStyle name="20% - Акцент3 19 2 2" xfId="3634"/>
    <cellStyle name="20% - Акцент3 19 2 2 2" xfId="3635"/>
    <cellStyle name="20% - Акцент3 19 2 3" xfId="3636"/>
    <cellStyle name="20% - Акцент3 19 3" xfId="3637"/>
    <cellStyle name="20% - Акцент3 19 3 2" xfId="3638"/>
    <cellStyle name="20% - Акцент3 19 3 2 2" xfId="3639"/>
    <cellStyle name="20% - Акцент3 19 3 3" xfId="3640"/>
    <cellStyle name="20% - Акцент3 19 4" xfId="3641"/>
    <cellStyle name="20% - Акцент3 19 4 2" xfId="3642"/>
    <cellStyle name="20% - Акцент3 19 5" xfId="3643"/>
    <cellStyle name="20% - Акцент3 2" xfId="3644"/>
    <cellStyle name="20% - Акцент3 2 10" xfId="3645"/>
    <cellStyle name="20% - Акцент3 2 10 2" xfId="3646"/>
    <cellStyle name="20% - Акцент3 2 10 2 2" xfId="3647"/>
    <cellStyle name="20% - Акцент3 2 10 3" xfId="3648"/>
    <cellStyle name="20% - Акцент3 2 11" xfId="3649"/>
    <cellStyle name="20% - Акцент3 2 11 2" xfId="3650"/>
    <cellStyle name="20% - Акцент3 2 11 2 2" xfId="3651"/>
    <cellStyle name="20% - Акцент3 2 11 3" xfId="3652"/>
    <cellStyle name="20% - Акцент3 2 12" xfId="3653"/>
    <cellStyle name="20% - Акцент3 2 12 2" xfId="3654"/>
    <cellStyle name="20% - Акцент3 2 12 2 2" xfId="3655"/>
    <cellStyle name="20% - Акцент3 2 12 3" xfId="3656"/>
    <cellStyle name="20% - Акцент3 2 13" xfId="3657"/>
    <cellStyle name="20% - Акцент3 2 13 2" xfId="3658"/>
    <cellStyle name="20% - Акцент3 2 13 2 2" xfId="3659"/>
    <cellStyle name="20% - Акцент3 2 13 3" xfId="3660"/>
    <cellStyle name="20% - Акцент3 2 14" xfId="3661"/>
    <cellStyle name="20% - Акцент3 2 14 2" xfId="3662"/>
    <cellStyle name="20% - Акцент3 2 14 2 2" xfId="3663"/>
    <cellStyle name="20% - Акцент3 2 14 3" xfId="3664"/>
    <cellStyle name="20% - Акцент3 2 15" xfId="3665"/>
    <cellStyle name="20% - Акцент3 2 15 2" xfId="3666"/>
    <cellStyle name="20% - Акцент3 2 15 2 2" xfId="3667"/>
    <cellStyle name="20% - Акцент3 2 15 3" xfId="3668"/>
    <cellStyle name="20% - Акцент3 2 16" xfId="3669"/>
    <cellStyle name="20% - Акцент3 2 16 2" xfId="3670"/>
    <cellStyle name="20% - Акцент3 2 16 2 2" xfId="3671"/>
    <cellStyle name="20% - Акцент3 2 16 3" xfId="3672"/>
    <cellStyle name="20% - Акцент3 2 17" xfId="3673"/>
    <cellStyle name="20% - Акцент3 2 17 2" xfId="3674"/>
    <cellStyle name="20% - Акцент3 2 17 2 2" xfId="3675"/>
    <cellStyle name="20% - Акцент3 2 17 3" xfId="3676"/>
    <cellStyle name="20% - Акцент3 2 18" xfId="3677"/>
    <cellStyle name="20% - Акцент3 2 18 2" xfId="3678"/>
    <cellStyle name="20% - Акцент3 2 18 2 2" xfId="3679"/>
    <cellStyle name="20% - Акцент3 2 18 3" xfId="3680"/>
    <cellStyle name="20% - Акцент3 2 19" xfId="3681"/>
    <cellStyle name="20% - Акцент3 2 19 2" xfId="3682"/>
    <cellStyle name="20% - Акцент3 2 19 2 2" xfId="3683"/>
    <cellStyle name="20% - Акцент3 2 19 3" xfId="3684"/>
    <cellStyle name="20% - Акцент3 2 2" xfId="3685"/>
    <cellStyle name="20% - Акцент3 2 2 2" xfId="3686"/>
    <cellStyle name="20% - Акцент3 2 2 2 2" xfId="3687"/>
    <cellStyle name="20% - Акцент3 2 2 2 2 2" xfId="3688"/>
    <cellStyle name="20% - Акцент3 2 2 2 3" xfId="3689"/>
    <cellStyle name="20% - Акцент3 2 2 3" xfId="3690"/>
    <cellStyle name="20% - Акцент3 2 2 3 2" xfId="3691"/>
    <cellStyle name="20% - Акцент3 2 2 3 2 2" xfId="3692"/>
    <cellStyle name="20% - Акцент3 2 2 3 3" xfId="3693"/>
    <cellStyle name="20% - Акцент3 2 2 4" xfId="3694"/>
    <cellStyle name="20% - Акцент3 2 2 4 2" xfId="3695"/>
    <cellStyle name="20% - Акцент3 2 2 5" xfId="3696"/>
    <cellStyle name="20% - Акцент3 2 20" xfId="3697"/>
    <cellStyle name="20% - Акцент3 2 20 2" xfId="3698"/>
    <cellStyle name="20% - Акцент3 2 20 2 2" xfId="3699"/>
    <cellStyle name="20% - Акцент3 2 20 3" xfId="3700"/>
    <cellStyle name="20% - Акцент3 2 21" xfId="3701"/>
    <cellStyle name="20% - Акцент3 2 21 2" xfId="3702"/>
    <cellStyle name="20% - Акцент3 2 21 2 2" xfId="3703"/>
    <cellStyle name="20% - Акцент3 2 21 3" xfId="3704"/>
    <cellStyle name="20% - Акцент3 2 22" xfId="3705"/>
    <cellStyle name="20% - Акцент3 2 22 2" xfId="3706"/>
    <cellStyle name="20% - Акцент3 2 22 2 2" xfId="3707"/>
    <cellStyle name="20% - Акцент3 2 22 3" xfId="3708"/>
    <cellStyle name="20% - Акцент3 2 23" xfId="3709"/>
    <cellStyle name="20% - Акцент3 2 23 2" xfId="3710"/>
    <cellStyle name="20% - Акцент3 2 23 2 2" xfId="3711"/>
    <cellStyle name="20% - Акцент3 2 23 3" xfId="3712"/>
    <cellStyle name="20% - Акцент3 2 24" xfId="3713"/>
    <cellStyle name="20% - Акцент3 2 24 2" xfId="3714"/>
    <cellStyle name="20% - Акцент3 2 24 2 2" xfId="3715"/>
    <cellStyle name="20% - Акцент3 2 24 3" xfId="3716"/>
    <cellStyle name="20% - Акцент3 2 25" xfId="3717"/>
    <cellStyle name="20% - Акцент3 2 25 2" xfId="3718"/>
    <cellStyle name="20% - Акцент3 2 26" xfId="3719"/>
    <cellStyle name="20% - Акцент3 2 3" xfId="3720"/>
    <cellStyle name="20% - Акцент3 2 3 2" xfId="3721"/>
    <cellStyle name="20% - Акцент3 2 3 2 2" xfId="3722"/>
    <cellStyle name="20% - Акцент3 2 3 2 2 2" xfId="3723"/>
    <cellStyle name="20% - Акцент3 2 3 2 3" xfId="3724"/>
    <cellStyle name="20% - Акцент3 2 3 3" xfId="3725"/>
    <cellStyle name="20% - Акцент3 2 3 3 2" xfId="3726"/>
    <cellStyle name="20% - Акцент3 2 3 3 2 2" xfId="3727"/>
    <cellStyle name="20% - Акцент3 2 3 3 3" xfId="3728"/>
    <cellStyle name="20% - Акцент3 2 3 4" xfId="3729"/>
    <cellStyle name="20% - Акцент3 2 3 4 2" xfId="3730"/>
    <cellStyle name="20% - Акцент3 2 3 5" xfId="3731"/>
    <cellStyle name="20% - Акцент3 2 4" xfId="3732"/>
    <cellStyle name="20% - Акцент3 2 4 2" xfId="3733"/>
    <cellStyle name="20% - Акцент3 2 4 2 2" xfId="3734"/>
    <cellStyle name="20% - Акцент3 2 4 2 2 2" xfId="3735"/>
    <cellStyle name="20% - Акцент3 2 4 2 3" xfId="3736"/>
    <cellStyle name="20% - Акцент3 2 4 3" xfId="3737"/>
    <cellStyle name="20% - Акцент3 2 4 3 2" xfId="3738"/>
    <cellStyle name="20% - Акцент3 2 4 3 2 2" xfId="3739"/>
    <cellStyle name="20% - Акцент3 2 4 3 3" xfId="3740"/>
    <cellStyle name="20% - Акцент3 2 4 4" xfId="3741"/>
    <cellStyle name="20% - Акцент3 2 4 4 2" xfId="3742"/>
    <cellStyle name="20% - Акцент3 2 4 5" xfId="3743"/>
    <cellStyle name="20% - Акцент3 2 5" xfId="3744"/>
    <cellStyle name="20% - Акцент3 2 5 2" xfId="3745"/>
    <cellStyle name="20% - Акцент3 2 5 2 2" xfId="3746"/>
    <cellStyle name="20% - Акцент3 2 5 2 2 2" xfId="3747"/>
    <cellStyle name="20% - Акцент3 2 5 2 3" xfId="3748"/>
    <cellStyle name="20% - Акцент3 2 5 3" xfId="3749"/>
    <cellStyle name="20% - Акцент3 2 5 3 2" xfId="3750"/>
    <cellStyle name="20% - Акцент3 2 5 3 2 2" xfId="3751"/>
    <cellStyle name="20% - Акцент3 2 5 3 3" xfId="3752"/>
    <cellStyle name="20% - Акцент3 2 5 4" xfId="3753"/>
    <cellStyle name="20% - Акцент3 2 5 4 2" xfId="3754"/>
    <cellStyle name="20% - Акцент3 2 5 5" xfId="3755"/>
    <cellStyle name="20% - Акцент3 2 6" xfId="3756"/>
    <cellStyle name="20% - Акцент3 2 6 2" xfId="3757"/>
    <cellStyle name="20% - Акцент3 2 6 2 2" xfId="3758"/>
    <cellStyle name="20% - Акцент3 2 6 3" xfId="3759"/>
    <cellStyle name="20% - Акцент3 2 7" xfId="3760"/>
    <cellStyle name="20% - Акцент3 2 7 2" xfId="3761"/>
    <cellStyle name="20% - Акцент3 2 7 2 2" xfId="3762"/>
    <cellStyle name="20% - Акцент3 2 7 3" xfId="3763"/>
    <cellStyle name="20% - Акцент3 2 8" xfId="3764"/>
    <cellStyle name="20% - Акцент3 2 8 2" xfId="3765"/>
    <cellStyle name="20% - Акцент3 2 8 2 2" xfId="3766"/>
    <cellStyle name="20% - Акцент3 2 8 3" xfId="3767"/>
    <cellStyle name="20% - Акцент3 2 9" xfId="3768"/>
    <cellStyle name="20% - Акцент3 2 9 2" xfId="3769"/>
    <cellStyle name="20% - Акцент3 2 9 2 2" xfId="3770"/>
    <cellStyle name="20% - Акцент3 2 9 3" xfId="3771"/>
    <cellStyle name="20% - Акцент3 20" xfId="3772"/>
    <cellStyle name="20% - Акцент3 20 2" xfId="3773"/>
    <cellStyle name="20% - Акцент3 20 2 2" xfId="3774"/>
    <cellStyle name="20% - Акцент3 20 2 2 2" xfId="3775"/>
    <cellStyle name="20% - Акцент3 20 2 3" xfId="3776"/>
    <cellStyle name="20% - Акцент3 20 3" xfId="3777"/>
    <cellStyle name="20% - Акцент3 20 3 2" xfId="3778"/>
    <cellStyle name="20% - Акцент3 20 3 2 2" xfId="3779"/>
    <cellStyle name="20% - Акцент3 20 3 3" xfId="3780"/>
    <cellStyle name="20% - Акцент3 20 4" xfId="3781"/>
    <cellStyle name="20% - Акцент3 20 4 2" xfId="3782"/>
    <cellStyle name="20% - Акцент3 20 5" xfId="3783"/>
    <cellStyle name="20% - Акцент3 21" xfId="3784"/>
    <cellStyle name="20% - Акцент3 21 2" xfId="3785"/>
    <cellStyle name="20% - Акцент3 21 2 2" xfId="3786"/>
    <cellStyle name="20% - Акцент3 21 2 2 2" xfId="3787"/>
    <cellStyle name="20% - Акцент3 21 2 3" xfId="3788"/>
    <cellStyle name="20% - Акцент3 21 3" xfId="3789"/>
    <cellStyle name="20% - Акцент3 21 3 2" xfId="3790"/>
    <cellStyle name="20% - Акцент3 21 3 2 2" xfId="3791"/>
    <cellStyle name="20% - Акцент3 21 3 3" xfId="3792"/>
    <cellStyle name="20% - Акцент3 21 4" xfId="3793"/>
    <cellStyle name="20% - Акцент3 21 4 2" xfId="3794"/>
    <cellStyle name="20% - Акцент3 21 5" xfId="3795"/>
    <cellStyle name="20% - Акцент3 22" xfId="3796"/>
    <cellStyle name="20% - Акцент3 22 2" xfId="3797"/>
    <cellStyle name="20% - Акцент3 22 2 2" xfId="3798"/>
    <cellStyle name="20% - Акцент3 22 2 2 2" xfId="3799"/>
    <cellStyle name="20% - Акцент3 22 2 3" xfId="3800"/>
    <cellStyle name="20% - Акцент3 22 3" xfId="3801"/>
    <cellStyle name="20% - Акцент3 22 3 2" xfId="3802"/>
    <cellStyle name="20% - Акцент3 22 3 2 2" xfId="3803"/>
    <cellStyle name="20% - Акцент3 22 3 3" xfId="3804"/>
    <cellStyle name="20% - Акцент3 22 4" xfId="3805"/>
    <cellStyle name="20% - Акцент3 22 4 2" xfId="3806"/>
    <cellStyle name="20% - Акцент3 22 5" xfId="3807"/>
    <cellStyle name="20% - Акцент3 23" xfId="3808"/>
    <cellStyle name="20% - Акцент3 23 2" xfId="3809"/>
    <cellStyle name="20% - Акцент3 23 2 2" xfId="3810"/>
    <cellStyle name="20% - Акцент3 23 2 2 2" xfId="3811"/>
    <cellStyle name="20% - Акцент3 23 2 3" xfId="3812"/>
    <cellStyle name="20% - Акцент3 23 3" xfId="3813"/>
    <cellStyle name="20% - Акцент3 23 3 2" xfId="3814"/>
    <cellStyle name="20% - Акцент3 23 3 2 2" xfId="3815"/>
    <cellStyle name="20% - Акцент3 23 3 3" xfId="3816"/>
    <cellStyle name="20% - Акцент3 23 4" xfId="3817"/>
    <cellStyle name="20% - Акцент3 23 4 2" xfId="3818"/>
    <cellStyle name="20% - Акцент3 23 5" xfId="3819"/>
    <cellStyle name="20% - Акцент3 24" xfId="3820"/>
    <cellStyle name="20% - Акцент3 24 2" xfId="3821"/>
    <cellStyle name="20% - Акцент3 24 2 2" xfId="3822"/>
    <cellStyle name="20% - Акцент3 24 2 2 2" xfId="3823"/>
    <cellStyle name="20% - Акцент3 24 2 3" xfId="3824"/>
    <cellStyle name="20% - Акцент3 24 3" xfId="3825"/>
    <cellStyle name="20% - Акцент3 24 3 2" xfId="3826"/>
    <cellStyle name="20% - Акцент3 24 3 2 2" xfId="3827"/>
    <cellStyle name="20% - Акцент3 24 3 3" xfId="3828"/>
    <cellStyle name="20% - Акцент3 24 4" xfId="3829"/>
    <cellStyle name="20% - Акцент3 24 4 2" xfId="3830"/>
    <cellStyle name="20% - Акцент3 24 5" xfId="3831"/>
    <cellStyle name="20% - Акцент3 25" xfId="3832"/>
    <cellStyle name="20% - Акцент3 25 2" xfId="3833"/>
    <cellStyle name="20% - Акцент3 25 2 2" xfId="3834"/>
    <cellStyle name="20% - Акцент3 25 2 2 2" xfId="3835"/>
    <cellStyle name="20% - Акцент3 25 2 3" xfId="3836"/>
    <cellStyle name="20% - Акцент3 25 3" xfId="3837"/>
    <cellStyle name="20% - Акцент3 25 3 2" xfId="3838"/>
    <cellStyle name="20% - Акцент3 25 3 2 2" xfId="3839"/>
    <cellStyle name="20% - Акцент3 25 3 3" xfId="3840"/>
    <cellStyle name="20% - Акцент3 25 4" xfId="3841"/>
    <cellStyle name="20% - Акцент3 25 4 2" xfId="3842"/>
    <cellStyle name="20% - Акцент3 25 5" xfId="3843"/>
    <cellStyle name="20% - Акцент3 26" xfId="3844"/>
    <cellStyle name="20% - Акцент3 26 2" xfId="3845"/>
    <cellStyle name="20% - Акцент3 26 2 2" xfId="3846"/>
    <cellStyle name="20% - Акцент3 26 2 2 2" xfId="3847"/>
    <cellStyle name="20% - Акцент3 26 2 3" xfId="3848"/>
    <cellStyle name="20% - Акцент3 26 3" xfId="3849"/>
    <cellStyle name="20% - Акцент3 26 3 2" xfId="3850"/>
    <cellStyle name="20% - Акцент3 26 3 2 2" xfId="3851"/>
    <cellStyle name="20% - Акцент3 26 3 3" xfId="3852"/>
    <cellStyle name="20% - Акцент3 26 4" xfId="3853"/>
    <cellStyle name="20% - Акцент3 26 4 2" xfId="3854"/>
    <cellStyle name="20% - Акцент3 26 5" xfId="3855"/>
    <cellStyle name="20% - Акцент3 27" xfId="3856"/>
    <cellStyle name="20% - Акцент3 27 2" xfId="3857"/>
    <cellStyle name="20% - Акцент3 27 2 2" xfId="3858"/>
    <cellStyle name="20% - Акцент3 27 2 2 2" xfId="3859"/>
    <cellStyle name="20% - Акцент3 27 2 3" xfId="3860"/>
    <cellStyle name="20% - Акцент3 27 3" xfId="3861"/>
    <cellStyle name="20% - Акцент3 27 3 2" xfId="3862"/>
    <cellStyle name="20% - Акцент3 27 3 2 2" xfId="3863"/>
    <cellStyle name="20% - Акцент3 27 3 3" xfId="3864"/>
    <cellStyle name="20% - Акцент3 27 4" xfId="3865"/>
    <cellStyle name="20% - Акцент3 27 4 2" xfId="3866"/>
    <cellStyle name="20% - Акцент3 27 5" xfId="3867"/>
    <cellStyle name="20% - Акцент3 28" xfId="3868"/>
    <cellStyle name="20% - Акцент3 28 2" xfId="3869"/>
    <cellStyle name="20% - Акцент3 28 2 2" xfId="3870"/>
    <cellStyle name="20% - Акцент3 28 2 2 2" xfId="3871"/>
    <cellStyle name="20% - Акцент3 28 2 3" xfId="3872"/>
    <cellStyle name="20% - Акцент3 28 3" xfId="3873"/>
    <cellStyle name="20% - Акцент3 28 3 2" xfId="3874"/>
    <cellStyle name="20% - Акцент3 28 3 2 2" xfId="3875"/>
    <cellStyle name="20% - Акцент3 28 3 3" xfId="3876"/>
    <cellStyle name="20% - Акцент3 28 4" xfId="3877"/>
    <cellStyle name="20% - Акцент3 28 4 2" xfId="3878"/>
    <cellStyle name="20% - Акцент3 28 5" xfId="3879"/>
    <cellStyle name="20% - Акцент3 29" xfId="3880"/>
    <cellStyle name="20% - Акцент3 29 2" xfId="3881"/>
    <cellStyle name="20% - Акцент3 29 2 2" xfId="3882"/>
    <cellStyle name="20% - Акцент3 29 2 2 2" xfId="3883"/>
    <cellStyle name="20% - Акцент3 29 2 3" xfId="3884"/>
    <cellStyle name="20% - Акцент3 29 3" xfId="3885"/>
    <cellStyle name="20% - Акцент3 29 3 2" xfId="3886"/>
    <cellStyle name="20% - Акцент3 29 3 2 2" xfId="3887"/>
    <cellStyle name="20% - Акцент3 29 3 3" xfId="3888"/>
    <cellStyle name="20% - Акцент3 29 4" xfId="3889"/>
    <cellStyle name="20% - Акцент3 29 4 2" xfId="3890"/>
    <cellStyle name="20% - Акцент3 29 5" xfId="3891"/>
    <cellStyle name="20% - Акцент3 3" xfId="3892"/>
    <cellStyle name="20% - Акцент3 3 2" xfId="3893"/>
    <cellStyle name="20% - Акцент3 3 2 2" xfId="3894"/>
    <cellStyle name="20% - Акцент3 3 2 2 2" xfId="3895"/>
    <cellStyle name="20% - Акцент3 3 2 2 2 2" xfId="3896"/>
    <cellStyle name="20% - Акцент3 3 2 2 3" xfId="3897"/>
    <cellStyle name="20% - Акцент3 3 2 3" xfId="3898"/>
    <cellStyle name="20% - Акцент3 3 2 3 2" xfId="3899"/>
    <cellStyle name="20% - Акцент3 3 2 3 2 2" xfId="3900"/>
    <cellStyle name="20% - Акцент3 3 2 3 3" xfId="3901"/>
    <cellStyle name="20% - Акцент3 3 2 4" xfId="3902"/>
    <cellStyle name="20% - Акцент3 3 2 4 2" xfId="3903"/>
    <cellStyle name="20% - Акцент3 3 2 5" xfId="3904"/>
    <cellStyle name="20% - Акцент3 3 3" xfId="3905"/>
    <cellStyle name="20% - Акцент3 3 3 2" xfId="3906"/>
    <cellStyle name="20% - Акцент3 3 3 2 2" xfId="3907"/>
    <cellStyle name="20% - Акцент3 3 3 2 2 2" xfId="3908"/>
    <cellStyle name="20% - Акцент3 3 3 2 3" xfId="3909"/>
    <cellStyle name="20% - Акцент3 3 3 3" xfId="3910"/>
    <cellStyle name="20% - Акцент3 3 3 3 2" xfId="3911"/>
    <cellStyle name="20% - Акцент3 3 3 3 2 2" xfId="3912"/>
    <cellStyle name="20% - Акцент3 3 3 3 3" xfId="3913"/>
    <cellStyle name="20% - Акцент3 3 3 4" xfId="3914"/>
    <cellStyle name="20% - Акцент3 3 3 4 2" xfId="3915"/>
    <cellStyle name="20% - Акцент3 3 3 5" xfId="3916"/>
    <cellStyle name="20% - Акцент3 3 4" xfId="3917"/>
    <cellStyle name="20% - Акцент3 3 4 2" xfId="3918"/>
    <cellStyle name="20% - Акцент3 3 4 2 2" xfId="3919"/>
    <cellStyle name="20% - Акцент3 3 4 2 2 2" xfId="3920"/>
    <cellStyle name="20% - Акцент3 3 4 2 3" xfId="3921"/>
    <cellStyle name="20% - Акцент3 3 4 3" xfId="3922"/>
    <cellStyle name="20% - Акцент3 3 4 3 2" xfId="3923"/>
    <cellStyle name="20% - Акцент3 3 4 3 2 2" xfId="3924"/>
    <cellStyle name="20% - Акцент3 3 4 3 3" xfId="3925"/>
    <cellStyle name="20% - Акцент3 3 4 4" xfId="3926"/>
    <cellStyle name="20% - Акцент3 3 4 4 2" xfId="3927"/>
    <cellStyle name="20% - Акцент3 3 4 5" xfId="3928"/>
    <cellStyle name="20% - Акцент3 3 5" xfId="3929"/>
    <cellStyle name="20% - Акцент3 3 5 2" xfId="3930"/>
    <cellStyle name="20% - Акцент3 3 5 2 2" xfId="3931"/>
    <cellStyle name="20% - Акцент3 3 5 2 2 2" xfId="3932"/>
    <cellStyle name="20% - Акцент3 3 5 2 3" xfId="3933"/>
    <cellStyle name="20% - Акцент3 3 5 3" xfId="3934"/>
    <cellStyle name="20% - Акцент3 3 5 3 2" xfId="3935"/>
    <cellStyle name="20% - Акцент3 3 5 3 2 2" xfId="3936"/>
    <cellStyle name="20% - Акцент3 3 5 3 3" xfId="3937"/>
    <cellStyle name="20% - Акцент3 3 5 4" xfId="3938"/>
    <cellStyle name="20% - Акцент3 3 5 4 2" xfId="3939"/>
    <cellStyle name="20% - Акцент3 3 5 5" xfId="3940"/>
    <cellStyle name="20% - Акцент3 3 6" xfId="3941"/>
    <cellStyle name="20% - Акцент3 3 6 2" xfId="3942"/>
    <cellStyle name="20% - Акцент3 3 6 2 2" xfId="3943"/>
    <cellStyle name="20% - Акцент3 3 6 3" xfId="3944"/>
    <cellStyle name="20% - Акцент3 3 7" xfId="3945"/>
    <cellStyle name="20% - Акцент3 3 7 2" xfId="3946"/>
    <cellStyle name="20% - Акцент3 3 7 2 2" xfId="3947"/>
    <cellStyle name="20% - Акцент3 3 7 3" xfId="3948"/>
    <cellStyle name="20% - Акцент3 3 8" xfId="3949"/>
    <cellStyle name="20% - Акцент3 3 8 2" xfId="3950"/>
    <cellStyle name="20% - Акцент3 3 9" xfId="3951"/>
    <cellStyle name="20% - Акцент3 30" xfId="3952"/>
    <cellStyle name="20% - Акцент3 30 2" xfId="3953"/>
    <cellStyle name="20% - Акцент3 30 2 2" xfId="3954"/>
    <cellStyle name="20% - Акцент3 30 2 2 2" xfId="3955"/>
    <cellStyle name="20% - Акцент3 30 2 3" xfId="3956"/>
    <cellStyle name="20% - Акцент3 30 3" xfId="3957"/>
    <cellStyle name="20% - Акцент3 30 3 2" xfId="3958"/>
    <cellStyle name="20% - Акцент3 30 3 2 2" xfId="3959"/>
    <cellStyle name="20% - Акцент3 30 3 3" xfId="3960"/>
    <cellStyle name="20% - Акцент3 30 4" xfId="3961"/>
    <cellStyle name="20% - Акцент3 30 4 2" xfId="3962"/>
    <cellStyle name="20% - Акцент3 30 5" xfId="3963"/>
    <cellStyle name="20% - Акцент3 31" xfId="3964"/>
    <cellStyle name="20% - Акцент3 31 2" xfId="3965"/>
    <cellStyle name="20% - Акцент3 31 2 2" xfId="3966"/>
    <cellStyle name="20% - Акцент3 31 2 2 2" xfId="3967"/>
    <cellStyle name="20% - Акцент3 31 2 3" xfId="3968"/>
    <cellStyle name="20% - Акцент3 31 3" xfId="3969"/>
    <cellStyle name="20% - Акцент3 31 3 2" xfId="3970"/>
    <cellStyle name="20% - Акцент3 31 3 2 2" xfId="3971"/>
    <cellStyle name="20% - Акцент3 31 3 3" xfId="3972"/>
    <cellStyle name="20% - Акцент3 31 4" xfId="3973"/>
    <cellStyle name="20% - Акцент3 31 4 2" xfId="3974"/>
    <cellStyle name="20% - Акцент3 31 5" xfId="3975"/>
    <cellStyle name="20% - Акцент3 32" xfId="3976"/>
    <cellStyle name="20% - Акцент3 32 2" xfId="3977"/>
    <cellStyle name="20% - Акцент3 32 2 2" xfId="3978"/>
    <cellStyle name="20% - Акцент3 32 2 2 2" xfId="3979"/>
    <cellStyle name="20% - Акцент3 32 2 3" xfId="3980"/>
    <cellStyle name="20% - Акцент3 32 3" xfId="3981"/>
    <cellStyle name="20% - Акцент3 32 3 2" xfId="3982"/>
    <cellStyle name="20% - Акцент3 32 3 2 2" xfId="3983"/>
    <cellStyle name="20% - Акцент3 32 3 3" xfId="3984"/>
    <cellStyle name="20% - Акцент3 32 4" xfId="3985"/>
    <cellStyle name="20% - Акцент3 32 4 2" xfId="3986"/>
    <cellStyle name="20% - Акцент3 32 5" xfId="3987"/>
    <cellStyle name="20% - Акцент3 33" xfId="3988"/>
    <cellStyle name="20% - Акцент3 33 2" xfId="3989"/>
    <cellStyle name="20% - Акцент3 33 2 2" xfId="3990"/>
    <cellStyle name="20% - Акцент3 33 2 2 2" xfId="3991"/>
    <cellStyle name="20% - Акцент3 33 2 3" xfId="3992"/>
    <cellStyle name="20% - Акцент3 33 3" xfId="3993"/>
    <cellStyle name="20% - Акцент3 33 3 2" xfId="3994"/>
    <cellStyle name="20% - Акцент3 33 3 2 2" xfId="3995"/>
    <cellStyle name="20% - Акцент3 33 3 3" xfId="3996"/>
    <cellStyle name="20% - Акцент3 33 4" xfId="3997"/>
    <cellStyle name="20% - Акцент3 33 4 2" xfId="3998"/>
    <cellStyle name="20% - Акцент3 33 5" xfId="3999"/>
    <cellStyle name="20% - Акцент3 34" xfId="4000"/>
    <cellStyle name="20% - Акцент3 34 2" xfId="4001"/>
    <cellStyle name="20% - Акцент3 34 2 2" xfId="4002"/>
    <cellStyle name="20% - Акцент3 34 2 2 2" xfId="4003"/>
    <cellStyle name="20% - Акцент3 34 2 3" xfId="4004"/>
    <cellStyle name="20% - Акцент3 34 3" xfId="4005"/>
    <cellStyle name="20% - Акцент3 34 3 2" xfId="4006"/>
    <cellStyle name="20% - Акцент3 34 3 2 2" xfId="4007"/>
    <cellStyle name="20% - Акцент3 34 3 3" xfId="4008"/>
    <cellStyle name="20% - Акцент3 34 4" xfId="4009"/>
    <cellStyle name="20% - Акцент3 34 4 2" xfId="4010"/>
    <cellStyle name="20% - Акцент3 34 5" xfId="4011"/>
    <cellStyle name="20% - Акцент3 35" xfId="4012"/>
    <cellStyle name="20% - Акцент3 35 2" xfId="4013"/>
    <cellStyle name="20% - Акцент3 35 2 2" xfId="4014"/>
    <cellStyle name="20% - Акцент3 35 2 2 2" xfId="4015"/>
    <cellStyle name="20% - Акцент3 35 2 3" xfId="4016"/>
    <cellStyle name="20% - Акцент3 35 3" xfId="4017"/>
    <cellStyle name="20% - Акцент3 35 3 2" xfId="4018"/>
    <cellStyle name="20% - Акцент3 35 3 2 2" xfId="4019"/>
    <cellStyle name="20% - Акцент3 35 3 3" xfId="4020"/>
    <cellStyle name="20% - Акцент3 35 4" xfId="4021"/>
    <cellStyle name="20% - Акцент3 35 4 2" xfId="4022"/>
    <cellStyle name="20% - Акцент3 35 5" xfId="4023"/>
    <cellStyle name="20% - Акцент3 36" xfId="4024"/>
    <cellStyle name="20% - Акцент3 36 2" xfId="4025"/>
    <cellStyle name="20% - Акцент3 36 2 2" xfId="4026"/>
    <cellStyle name="20% - Акцент3 36 2 2 2" xfId="4027"/>
    <cellStyle name="20% - Акцент3 36 2 3" xfId="4028"/>
    <cellStyle name="20% - Акцент3 36 3" xfId="4029"/>
    <cellStyle name="20% - Акцент3 36 3 2" xfId="4030"/>
    <cellStyle name="20% - Акцент3 36 3 2 2" xfId="4031"/>
    <cellStyle name="20% - Акцент3 36 3 3" xfId="4032"/>
    <cellStyle name="20% - Акцент3 36 4" xfId="4033"/>
    <cellStyle name="20% - Акцент3 36 4 2" xfId="4034"/>
    <cellStyle name="20% - Акцент3 36 5" xfId="4035"/>
    <cellStyle name="20% - Акцент3 37" xfId="4036"/>
    <cellStyle name="20% - Акцент3 37 2" xfId="4037"/>
    <cellStyle name="20% - Акцент3 37 2 2" xfId="4038"/>
    <cellStyle name="20% - Акцент3 37 2 2 2" xfId="4039"/>
    <cellStyle name="20% - Акцент3 37 2 3" xfId="4040"/>
    <cellStyle name="20% - Акцент3 37 3" xfId="4041"/>
    <cellStyle name="20% - Акцент3 37 3 2" xfId="4042"/>
    <cellStyle name="20% - Акцент3 37 3 2 2" xfId="4043"/>
    <cellStyle name="20% - Акцент3 37 3 3" xfId="4044"/>
    <cellStyle name="20% - Акцент3 37 4" xfId="4045"/>
    <cellStyle name="20% - Акцент3 37 4 2" xfId="4046"/>
    <cellStyle name="20% - Акцент3 37 5" xfId="4047"/>
    <cellStyle name="20% - Акцент3 38" xfId="4048"/>
    <cellStyle name="20% - Акцент3 38 2" xfId="4049"/>
    <cellStyle name="20% - Акцент3 38 2 2" xfId="4050"/>
    <cellStyle name="20% - Акцент3 38 2 2 2" xfId="4051"/>
    <cellStyle name="20% - Акцент3 38 2 3" xfId="4052"/>
    <cellStyle name="20% - Акцент3 38 3" xfId="4053"/>
    <cellStyle name="20% - Акцент3 38 3 2" xfId="4054"/>
    <cellStyle name="20% - Акцент3 38 3 2 2" xfId="4055"/>
    <cellStyle name="20% - Акцент3 38 3 3" xfId="4056"/>
    <cellStyle name="20% - Акцент3 38 4" xfId="4057"/>
    <cellStyle name="20% - Акцент3 38 4 2" xfId="4058"/>
    <cellStyle name="20% - Акцент3 38 5" xfId="4059"/>
    <cellStyle name="20% - Акцент3 39" xfId="4060"/>
    <cellStyle name="20% - Акцент3 39 2" xfId="4061"/>
    <cellStyle name="20% - Акцент3 39 2 2" xfId="4062"/>
    <cellStyle name="20% - Акцент3 39 2 2 2" xfId="4063"/>
    <cellStyle name="20% - Акцент3 39 2 3" xfId="4064"/>
    <cellStyle name="20% - Акцент3 39 3" xfId="4065"/>
    <cellStyle name="20% - Акцент3 39 3 2" xfId="4066"/>
    <cellStyle name="20% - Акцент3 39 3 2 2" xfId="4067"/>
    <cellStyle name="20% - Акцент3 39 3 3" xfId="4068"/>
    <cellStyle name="20% - Акцент3 39 4" xfId="4069"/>
    <cellStyle name="20% - Акцент3 39 4 2" xfId="4070"/>
    <cellStyle name="20% - Акцент3 39 5" xfId="4071"/>
    <cellStyle name="20% - Акцент3 4" xfId="4072"/>
    <cellStyle name="20% - Акцент3 4 2" xfId="4073"/>
    <cellStyle name="20% - Акцент3 4 2 2" xfId="4074"/>
    <cellStyle name="20% - Акцент3 4 2 2 2" xfId="4075"/>
    <cellStyle name="20% - Акцент3 4 2 2 2 2" xfId="4076"/>
    <cellStyle name="20% - Акцент3 4 2 2 3" xfId="4077"/>
    <cellStyle name="20% - Акцент3 4 2 3" xfId="4078"/>
    <cellStyle name="20% - Акцент3 4 2 3 2" xfId="4079"/>
    <cellStyle name="20% - Акцент3 4 2 3 2 2" xfId="4080"/>
    <cellStyle name="20% - Акцент3 4 2 3 3" xfId="4081"/>
    <cellStyle name="20% - Акцент3 4 2 4" xfId="4082"/>
    <cellStyle name="20% - Акцент3 4 2 4 2" xfId="4083"/>
    <cellStyle name="20% - Акцент3 4 2 5" xfId="4084"/>
    <cellStyle name="20% - Акцент3 4 3" xfId="4085"/>
    <cellStyle name="20% - Акцент3 4 3 2" xfId="4086"/>
    <cellStyle name="20% - Акцент3 4 3 2 2" xfId="4087"/>
    <cellStyle name="20% - Акцент3 4 3 2 2 2" xfId="4088"/>
    <cellStyle name="20% - Акцент3 4 3 2 3" xfId="4089"/>
    <cellStyle name="20% - Акцент3 4 3 3" xfId="4090"/>
    <cellStyle name="20% - Акцент3 4 3 3 2" xfId="4091"/>
    <cellStyle name="20% - Акцент3 4 3 3 2 2" xfId="4092"/>
    <cellStyle name="20% - Акцент3 4 3 3 3" xfId="4093"/>
    <cellStyle name="20% - Акцент3 4 3 4" xfId="4094"/>
    <cellStyle name="20% - Акцент3 4 3 4 2" xfId="4095"/>
    <cellStyle name="20% - Акцент3 4 3 5" xfId="4096"/>
    <cellStyle name="20% - Акцент3 4 4" xfId="4097"/>
    <cellStyle name="20% - Акцент3 4 4 2" xfId="4098"/>
    <cellStyle name="20% - Акцент3 4 4 2 2" xfId="4099"/>
    <cellStyle name="20% - Акцент3 4 4 2 2 2" xfId="4100"/>
    <cellStyle name="20% - Акцент3 4 4 2 3" xfId="4101"/>
    <cellStyle name="20% - Акцент3 4 4 3" xfId="4102"/>
    <cellStyle name="20% - Акцент3 4 4 3 2" xfId="4103"/>
    <cellStyle name="20% - Акцент3 4 4 3 2 2" xfId="4104"/>
    <cellStyle name="20% - Акцент3 4 4 3 3" xfId="4105"/>
    <cellStyle name="20% - Акцент3 4 4 4" xfId="4106"/>
    <cellStyle name="20% - Акцент3 4 4 4 2" xfId="4107"/>
    <cellStyle name="20% - Акцент3 4 4 5" xfId="4108"/>
    <cellStyle name="20% - Акцент3 4 5" xfId="4109"/>
    <cellStyle name="20% - Акцент3 4 5 2" xfId="4110"/>
    <cellStyle name="20% - Акцент3 4 5 2 2" xfId="4111"/>
    <cellStyle name="20% - Акцент3 4 5 2 2 2" xfId="4112"/>
    <cellStyle name="20% - Акцент3 4 5 2 3" xfId="4113"/>
    <cellStyle name="20% - Акцент3 4 5 3" xfId="4114"/>
    <cellStyle name="20% - Акцент3 4 5 3 2" xfId="4115"/>
    <cellStyle name="20% - Акцент3 4 5 3 2 2" xfId="4116"/>
    <cellStyle name="20% - Акцент3 4 5 3 3" xfId="4117"/>
    <cellStyle name="20% - Акцент3 4 5 4" xfId="4118"/>
    <cellStyle name="20% - Акцент3 4 5 4 2" xfId="4119"/>
    <cellStyle name="20% - Акцент3 4 5 5" xfId="4120"/>
    <cellStyle name="20% - Акцент3 4 6" xfId="4121"/>
    <cellStyle name="20% - Акцент3 4 6 2" xfId="4122"/>
    <cellStyle name="20% - Акцент3 4 6 2 2" xfId="4123"/>
    <cellStyle name="20% - Акцент3 4 6 3" xfId="4124"/>
    <cellStyle name="20% - Акцент3 4 7" xfId="4125"/>
    <cellStyle name="20% - Акцент3 4 7 2" xfId="4126"/>
    <cellStyle name="20% - Акцент3 4 7 2 2" xfId="4127"/>
    <cellStyle name="20% - Акцент3 4 7 3" xfId="4128"/>
    <cellStyle name="20% - Акцент3 4 8" xfId="4129"/>
    <cellStyle name="20% - Акцент3 4 8 2" xfId="4130"/>
    <cellStyle name="20% - Акцент3 4 9" xfId="4131"/>
    <cellStyle name="20% - Акцент3 40" xfId="4132"/>
    <cellStyle name="20% - Акцент3 40 2" xfId="4133"/>
    <cellStyle name="20% - Акцент3 40 2 2" xfId="4134"/>
    <cellStyle name="20% - Акцент3 40 2 2 2" xfId="4135"/>
    <cellStyle name="20% - Акцент3 40 2 3" xfId="4136"/>
    <cellStyle name="20% - Акцент3 40 3" xfId="4137"/>
    <cellStyle name="20% - Акцент3 40 3 2" xfId="4138"/>
    <cellStyle name="20% - Акцент3 40 3 2 2" xfId="4139"/>
    <cellStyle name="20% - Акцент3 40 3 3" xfId="4140"/>
    <cellStyle name="20% - Акцент3 40 4" xfId="4141"/>
    <cellStyle name="20% - Акцент3 40 4 2" xfId="4142"/>
    <cellStyle name="20% - Акцент3 40 5" xfId="4143"/>
    <cellStyle name="20% - Акцент3 41" xfId="4144"/>
    <cellStyle name="20% - Акцент3 41 2" xfId="4145"/>
    <cellStyle name="20% - Акцент3 41 2 2" xfId="4146"/>
    <cellStyle name="20% - Акцент3 41 2 2 2" xfId="4147"/>
    <cellStyle name="20% - Акцент3 41 2 3" xfId="4148"/>
    <cellStyle name="20% - Акцент3 41 3" xfId="4149"/>
    <cellStyle name="20% - Акцент3 41 3 2" xfId="4150"/>
    <cellStyle name="20% - Акцент3 41 3 2 2" xfId="4151"/>
    <cellStyle name="20% - Акцент3 41 3 3" xfId="4152"/>
    <cellStyle name="20% - Акцент3 41 4" xfId="4153"/>
    <cellStyle name="20% - Акцент3 41 4 2" xfId="4154"/>
    <cellStyle name="20% - Акцент3 41 5" xfId="4155"/>
    <cellStyle name="20% - Акцент3 42" xfId="4156"/>
    <cellStyle name="20% - Акцент3 42 2" xfId="4157"/>
    <cellStyle name="20% - Акцент3 42 2 2" xfId="4158"/>
    <cellStyle name="20% - Акцент3 42 2 2 2" xfId="4159"/>
    <cellStyle name="20% - Акцент3 42 2 3" xfId="4160"/>
    <cellStyle name="20% - Акцент3 42 3" xfId="4161"/>
    <cellStyle name="20% - Акцент3 42 3 2" xfId="4162"/>
    <cellStyle name="20% - Акцент3 42 3 2 2" xfId="4163"/>
    <cellStyle name="20% - Акцент3 42 3 3" xfId="4164"/>
    <cellStyle name="20% - Акцент3 42 4" xfId="4165"/>
    <cellStyle name="20% - Акцент3 42 4 2" xfId="4166"/>
    <cellStyle name="20% - Акцент3 42 5" xfId="4167"/>
    <cellStyle name="20% - Акцент3 43" xfId="4168"/>
    <cellStyle name="20% - Акцент3 43 2" xfId="4169"/>
    <cellStyle name="20% - Акцент3 43 2 2" xfId="4170"/>
    <cellStyle name="20% - Акцент3 43 2 2 2" xfId="4171"/>
    <cellStyle name="20% - Акцент3 43 2 3" xfId="4172"/>
    <cellStyle name="20% - Акцент3 43 3" xfId="4173"/>
    <cellStyle name="20% - Акцент3 43 3 2" xfId="4174"/>
    <cellStyle name="20% - Акцент3 43 3 2 2" xfId="4175"/>
    <cellStyle name="20% - Акцент3 43 3 3" xfId="4176"/>
    <cellStyle name="20% - Акцент3 43 4" xfId="4177"/>
    <cellStyle name="20% - Акцент3 43 4 2" xfId="4178"/>
    <cellStyle name="20% - Акцент3 43 5" xfId="4179"/>
    <cellStyle name="20% - Акцент3 44" xfId="4180"/>
    <cellStyle name="20% - Акцент3 44 2" xfId="4181"/>
    <cellStyle name="20% - Акцент3 44 2 2" xfId="4182"/>
    <cellStyle name="20% - Акцент3 44 2 2 2" xfId="4183"/>
    <cellStyle name="20% - Акцент3 44 2 3" xfId="4184"/>
    <cellStyle name="20% - Акцент3 44 3" xfId="4185"/>
    <cellStyle name="20% - Акцент3 44 3 2" xfId="4186"/>
    <cellStyle name="20% - Акцент3 44 3 2 2" xfId="4187"/>
    <cellStyle name="20% - Акцент3 44 3 3" xfId="4188"/>
    <cellStyle name="20% - Акцент3 44 4" xfId="4189"/>
    <cellStyle name="20% - Акцент3 44 4 2" xfId="4190"/>
    <cellStyle name="20% - Акцент3 44 5" xfId="4191"/>
    <cellStyle name="20% - Акцент3 45" xfId="4192"/>
    <cellStyle name="20% - Акцент3 45 2" xfId="4193"/>
    <cellStyle name="20% - Акцент3 45 2 2" xfId="4194"/>
    <cellStyle name="20% - Акцент3 45 2 2 2" xfId="4195"/>
    <cellStyle name="20% - Акцент3 45 2 3" xfId="4196"/>
    <cellStyle name="20% - Акцент3 45 3" xfId="4197"/>
    <cellStyle name="20% - Акцент3 45 3 2" xfId="4198"/>
    <cellStyle name="20% - Акцент3 45 3 2 2" xfId="4199"/>
    <cellStyle name="20% - Акцент3 45 3 3" xfId="4200"/>
    <cellStyle name="20% - Акцент3 45 4" xfId="4201"/>
    <cellStyle name="20% - Акцент3 45 4 2" xfId="4202"/>
    <cellStyle name="20% - Акцент3 45 5" xfId="4203"/>
    <cellStyle name="20% - Акцент3 46" xfId="4204"/>
    <cellStyle name="20% - Акцент3 46 2" xfId="4205"/>
    <cellStyle name="20% - Акцент3 46 2 2" xfId="4206"/>
    <cellStyle name="20% - Акцент3 46 2 2 2" xfId="4207"/>
    <cellStyle name="20% - Акцент3 46 2 3" xfId="4208"/>
    <cellStyle name="20% - Акцент3 46 3" xfId="4209"/>
    <cellStyle name="20% - Акцент3 46 3 2" xfId="4210"/>
    <cellStyle name="20% - Акцент3 46 3 2 2" xfId="4211"/>
    <cellStyle name="20% - Акцент3 46 3 3" xfId="4212"/>
    <cellStyle name="20% - Акцент3 46 4" xfId="4213"/>
    <cellStyle name="20% - Акцент3 46 4 2" xfId="4214"/>
    <cellStyle name="20% - Акцент3 46 5" xfId="4215"/>
    <cellStyle name="20% - Акцент3 47" xfId="4216"/>
    <cellStyle name="20% - Акцент3 47 2" xfId="4217"/>
    <cellStyle name="20% - Акцент3 47 2 2" xfId="4218"/>
    <cellStyle name="20% - Акцент3 47 2 2 2" xfId="4219"/>
    <cellStyle name="20% - Акцент3 47 2 3" xfId="4220"/>
    <cellStyle name="20% - Акцент3 47 3" xfId="4221"/>
    <cellStyle name="20% - Акцент3 47 3 2" xfId="4222"/>
    <cellStyle name="20% - Акцент3 47 3 2 2" xfId="4223"/>
    <cellStyle name="20% - Акцент3 47 3 3" xfId="4224"/>
    <cellStyle name="20% - Акцент3 47 4" xfId="4225"/>
    <cellStyle name="20% - Акцент3 47 4 2" xfId="4226"/>
    <cellStyle name="20% - Акцент3 47 5" xfId="4227"/>
    <cellStyle name="20% - Акцент3 48" xfId="4228"/>
    <cellStyle name="20% - Акцент3 48 2" xfId="4229"/>
    <cellStyle name="20% - Акцент3 48 2 2" xfId="4230"/>
    <cellStyle name="20% - Акцент3 48 2 2 2" xfId="4231"/>
    <cellStyle name="20% - Акцент3 48 2 3" xfId="4232"/>
    <cellStyle name="20% - Акцент3 48 3" xfId="4233"/>
    <cellStyle name="20% - Акцент3 48 3 2" xfId="4234"/>
    <cellStyle name="20% - Акцент3 48 3 2 2" xfId="4235"/>
    <cellStyle name="20% - Акцент3 48 3 3" xfId="4236"/>
    <cellStyle name="20% - Акцент3 48 4" xfId="4237"/>
    <cellStyle name="20% - Акцент3 48 4 2" xfId="4238"/>
    <cellStyle name="20% - Акцент3 48 5" xfId="4239"/>
    <cellStyle name="20% - Акцент3 49" xfId="4240"/>
    <cellStyle name="20% - Акцент3 49 2" xfId="4241"/>
    <cellStyle name="20% - Акцент3 49 2 2" xfId="4242"/>
    <cellStyle name="20% - Акцент3 49 2 2 2" xfId="4243"/>
    <cellStyle name="20% - Акцент3 49 2 3" xfId="4244"/>
    <cellStyle name="20% - Акцент3 49 3" xfId="4245"/>
    <cellStyle name="20% - Акцент3 49 3 2" xfId="4246"/>
    <cellStyle name="20% - Акцент3 49 3 2 2" xfId="4247"/>
    <cellStyle name="20% - Акцент3 49 3 3" xfId="4248"/>
    <cellStyle name="20% - Акцент3 49 4" xfId="4249"/>
    <cellStyle name="20% - Акцент3 49 4 2" xfId="4250"/>
    <cellStyle name="20% - Акцент3 49 5" xfId="4251"/>
    <cellStyle name="20% - Акцент3 5" xfId="4252"/>
    <cellStyle name="20% - Акцент3 5 2" xfId="4253"/>
    <cellStyle name="20% - Акцент3 5 2 2" xfId="4254"/>
    <cellStyle name="20% - Акцент3 5 2 2 2" xfId="4255"/>
    <cellStyle name="20% - Акцент3 5 2 2 2 2" xfId="4256"/>
    <cellStyle name="20% - Акцент3 5 2 2 3" xfId="4257"/>
    <cellStyle name="20% - Акцент3 5 2 3" xfId="4258"/>
    <cellStyle name="20% - Акцент3 5 2 3 2" xfId="4259"/>
    <cellStyle name="20% - Акцент3 5 2 3 2 2" xfId="4260"/>
    <cellStyle name="20% - Акцент3 5 2 3 3" xfId="4261"/>
    <cellStyle name="20% - Акцент3 5 2 4" xfId="4262"/>
    <cellStyle name="20% - Акцент3 5 2 4 2" xfId="4263"/>
    <cellStyle name="20% - Акцент3 5 2 5" xfId="4264"/>
    <cellStyle name="20% - Акцент3 5 3" xfId="4265"/>
    <cellStyle name="20% - Акцент3 5 3 2" xfId="4266"/>
    <cellStyle name="20% - Акцент3 5 3 2 2" xfId="4267"/>
    <cellStyle name="20% - Акцент3 5 3 2 2 2" xfId="4268"/>
    <cellStyle name="20% - Акцент3 5 3 2 3" xfId="4269"/>
    <cellStyle name="20% - Акцент3 5 3 3" xfId="4270"/>
    <cellStyle name="20% - Акцент3 5 3 3 2" xfId="4271"/>
    <cellStyle name="20% - Акцент3 5 3 3 2 2" xfId="4272"/>
    <cellStyle name="20% - Акцент3 5 3 3 3" xfId="4273"/>
    <cellStyle name="20% - Акцент3 5 3 4" xfId="4274"/>
    <cellStyle name="20% - Акцент3 5 3 4 2" xfId="4275"/>
    <cellStyle name="20% - Акцент3 5 3 5" xfId="4276"/>
    <cellStyle name="20% - Акцент3 5 4" xfId="4277"/>
    <cellStyle name="20% - Акцент3 5 4 2" xfId="4278"/>
    <cellStyle name="20% - Акцент3 5 4 2 2" xfId="4279"/>
    <cellStyle name="20% - Акцент3 5 4 2 2 2" xfId="4280"/>
    <cellStyle name="20% - Акцент3 5 4 2 3" xfId="4281"/>
    <cellStyle name="20% - Акцент3 5 4 3" xfId="4282"/>
    <cellStyle name="20% - Акцент3 5 4 3 2" xfId="4283"/>
    <cellStyle name="20% - Акцент3 5 4 3 2 2" xfId="4284"/>
    <cellStyle name="20% - Акцент3 5 4 3 3" xfId="4285"/>
    <cellStyle name="20% - Акцент3 5 4 4" xfId="4286"/>
    <cellStyle name="20% - Акцент3 5 4 4 2" xfId="4287"/>
    <cellStyle name="20% - Акцент3 5 4 5" xfId="4288"/>
    <cellStyle name="20% - Акцент3 5 5" xfId="4289"/>
    <cellStyle name="20% - Акцент3 5 5 2" xfId="4290"/>
    <cellStyle name="20% - Акцент3 5 5 2 2" xfId="4291"/>
    <cellStyle name="20% - Акцент3 5 5 2 2 2" xfId="4292"/>
    <cellStyle name="20% - Акцент3 5 5 2 3" xfId="4293"/>
    <cellStyle name="20% - Акцент3 5 5 3" xfId="4294"/>
    <cellStyle name="20% - Акцент3 5 5 3 2" xfId="4295"/>
    <cellStyle name="20% - Акцент3 5 5 3 2 2" xfId="4296"/>
    <cellStyle name="20% - Акцент3 5 5 3 3" xfId="4297"/>
    <cellStyle name="20% - Акцент3 5 5 4" xfId="4298"/>
    <cellStyle name="20% - Акцент3 5 5 4 2" xfId="4299"/>
    <cellStyle name="20% - Акцент3 5 5 5" xfId="4300"/>
    <cellStyle name="20% - Акцент3 5 6" xfId="4301"/>
    <cellStyle name="20% - Акцент3 5 6 2" xfId="4302"/>
    <cellStyle name="20% - Акцент3 5 6 2 2" xfId="4303"/>
    <cellStyle name="20% - Акцент3 5 6 3" xfId="4304"/>
    <cellStyle name="20% - Акцент3 5 7" xfId="4305"/>
    <cellStyle name="20% - Акцент3 5 7 2" xfId="4306"/>
    <cellStyle name="20% - Акцент3 5 7 2 2" xfId="4307"/>
    <cellStyle name="20% - Акцент3 5 7 3" xfId="4308"/>
    <cellStyle name="20% - Акцент3 5 8" xfId="4309"/>
    <cellStyle name="20% - Акцент3 5 8 2" xfId="4310"/>
    <cellStyle name="20% - Акцент3 5 9" xfId="4311"/>
    <cellStyle name="20% - Акцент3 50" xfId="4312"/>
    <cellStyle name="20% - Акцент3 50 2" xfId="4313"/>
    <cellStyle name="20% - Акцент3 50 2 2" xfId="4314"/>
    <cellStyle name="20% - Акцент3 50 2 2 2" xfId="4315"/>
    <cellStyle name="20% - Акцент3 50 2 3" xfId="4316"/>
    <cellStyle name="20% - Акцент3 50 3" xfId="4317"/>
    <cellStyle name="20% - Акцент3 50 3 2" xfId="4318"/>
    <cellStyle name="20% - Акцент3 50 3 2 2" xfId="4319"/>
    <cellStyle name="20% - Акцент3 50 3 3" xfId="4320"/>
    <cellStyle name="20% - Акцент3 50 4" xfId="4321"/>
    <cellStyle name="20% - Акцент3 50 4 2" xfId="4322"/>
    <cellStyle name="20% - Акцент3 50 5" xfId="4323"/>
    <cellStyle name="20% - Акцент3 51" xfId="4324"/>
    <cellStyle name="20% - Акцент3 51 2" xfId="4325"/>
    <cellStyle name="20% - Акцент3 51 2 2" xfId="4326"/>
    <cellStyle name="20% - Акцент3 51 2 2 2" xfId="4327"/>
    <cellStyle name="20% - Акцент3 51 2 3" xfId="4328"/>
    <cellStyle name="20% - Акцент3 51 3" xfId="4329"/>
    <cellStyle name="20% - Акцент3 51 3 2" xfId="4330"/>
    <cellStyle name="20% - Акцент3 51 3 2 2" xfId="4331"/>
    <cellStyle name="20% - Акцент3 51 3 3" xfId="4332"/>
    <cellStyle name="20% - Акцент3 51 4" xfId="4333"/>
    <cellStyle name="20% - Акцент3 51 4 2" xfId="4334"/>
    <cellStyle name="20% - Акцент3 51 5" xfId="4335"/>
    <cellStyle name="20% - Акцент3 52" xfId="4336"/>
    <cellStyle name="20% - Акцент3 52 2" xfId="4337"/>
    <cellStyle name="20% - Акцент3 52 2 2" xfId="4338"/>
    <cellStyle name="20% - Акцент3 52 2 2 2" xfId="4339"/>
    <cellStyle name="20% - Акцент3 52 2 3" xfId="4340"/>
    <cellStyle name="20% - Акцент3 52 3" xfId="4341"/>
    <cellStyle name="20% - Акцент3 52 3 2" xfId="4342"/>
    <cellStyle name="20% - Акцент3 52 3 2 2" xfId="4343"/>
    <cellStyle name="20% - Акцент3 52 3 3" xfId="4344"/>
    <cellStyle name="20% - Акцент3 52 4" xfId="4345"/>
    <cellStyle name="20% - Акцент3 52 4 2" xfId="4346"/>
    <cellStyle name="20% - Акцент3 52 5" xfId="4347"/>
    <cellStyle name="20% - Акцент3 53" xfId="4348"/>
    <cellStyle name="20% - Акцент3 53 2" xfId="4349"/>
    <cellStyle name="20% - Акцент3 53 2 2" xfId="4350"/>
    <cellStyle name="20% - Акцент3 53 2 2 2" xfId="4351"/>
    <cellStyle name="20% - Акцент3 53 2 3" xfId="4352"/>
    <cellStyle name="20% - Акцент3 53 3" xfId="4353"/>
    <cellStyle name="20% - Акцент3 53 3 2" xfId="4354"/>
    <cellStyle name="20% - Акцент3 53 3 2 2" xfId="4355"/>
    <cellStyle name="20% - Акцент3 53 3 3" xfId="4356"/>
    <cellStyle name="20% - Акцент3 53 4" xfId="4357"/>
    <cellStyle name="20% - Акцент3 53 4 2" xfId="4358"/>
    <cellStyle name="20% - Акцент3 53 5" xfId="4359"/>
    <cellStyle name="20% - Акцент3 54" xfId="4360"/>
    <cellStyle name="20% - Акцент3 54 2" xfId="4361"/>
    <cellStyle name="20% - Акцент3 54 2 2" xfId="4362"/>
    <cellStyle name="20% - Акцент3 54 2 2 2" xfId="4363"/>
    <cellStyle name="20% - Акцент3 54 2 3" xfId="4364"/>
    <cellStyle name="20% - Акцент3 54 3" xfId="4365"/>
    <cellStyle name="20% - Акцент3 54 3 2" xfId="4366"/>
    <cellStyle name="20% - Акцент3 54 3 2 2" xfId="4367"/>
    <cellStyle name="20% - Акцент3 54 3 3" xfId="4368"/>
    <cellStyle name="20% - Акцент3 54 4" xfId="4369"/>
    <cellStyle name="20% - Акцент3 54 4 2" xfId="4370"/>
    <cellStyle name="20% - Акцент3 54 5" xfId="4371"/>
    <cellStyle name="20% - Акцент3 55" xfId="4372"/>
    <cellStyle name="20% - Акцент3 55 2" xfId="4373"/>
    <cellStyle name="20% - Акцент3 55 2 2" xfId="4374"/>
    <cellStyle name="20% - Акцент3 55 2 2 2" xfId="4375"/>
    <cellStyle name="20% - Акцент3 55 2 3" xfId="4376"/>
    <cellStyle name="20% - Акцент3 55 3" xfId="4377"/>
    <cellStyle name="20% - Акцент3 55 3 2" xfId="4378"/>
    <cellStyle name="20% - Акцент3 55 3 2 2" xfId="4379"/>
    <cellStyle name="20% - Акцент3 55 3 3" xfId="4380"/>
    <cellStyle name="20% - Акцент3 55 4" xfId="4381"/>
    <cellStyle name="20% - Акцент3 55 4 2" xfId="4382"/>
    <cellStyle name="20% - Акцент3 55 5" xfId="4383"/>
    <cellStyle name="20% - Акцент3 56" xfId="4384"/>
    <cellStyle name="20% - Акцент3 56 2" xfId="4385"/>
    <cellStyle name="20% - Акцент3 56 2 2" xfId="4386"/>
    <cellStyle name="20% - Акцент3 56 2 2 2" xfId="4387"/>
    <cellStyle name="20% - Акцент3 56 2 3" xfId="4388"/>
    <cellStyle name="20% - Акцент3 56 3" xfId="4389"/>
    <cellStyle name="20% - Акцент3 56 3 2" xfId="4390"/>
    <cellStyle name="20% - Акцент3 56 3 2 2" xfId="4391"/>
    <cellStyle name="20% - Акцент3 56 3 3" xfId="4392"/>
    <cellStyle name="20% - Акцент3 56 4" xfId="4393"/>
    <cellStyle name="20% - Акцент3 56 4 2" xfId="4394"/>
    <cellStyle name="20% - Акцент3 56 5" xfId="4395"/>
    <cellStyle name="20% - Акцент3 57" xfId="4396"/>
    <cellStyle name="20% - Акцент3 57 2" xfId="4397"/>
    <cellStyle name="20% - Акцент3 57 2 2" xfId="4398"/>
    <cellStyle name="20% - Акцент3 57 2 2 2" xfId="4399"/>
    <cellStyle name="20% - Акцент3 57 2 3" xfId="4400"/>
    <cellStyle name="20% - Акцент3 57 3" xfId="4401"/>
    <cellStyle name="20% - Акцент3 57 3 2" xfId="4402"/>
    <cellStyle name="20% - Акцент3 57 3 2 2" xfId="4403"/>
    <cellStyle name="20% - Акцент3 57 3 3" xfId="4404"/>
    <cellStyle name="20% - Акцент3 57 4" xfId="4405"/>
    <cellStyle name="20% - Акцент3 57 4 2" xfId="4406"/>
    <cellStyle name="20% - Акцент3 57 5" xfId="4407"/>
    <cellStyle name="20% - Акцент3 58" xfId="4408"/>
    <cellStyle name="20% - Акцент3 58 2" xfId="4409"/>
    <cellStyle name="20% - Акцент3 58 2 2" xfId="4410"/>
    <cellStyle name="20% - Акцент3 58 2 2 2" xfId="4411"/>
    <cellStyle name="20% - Акцент3 58 2 3" xfId="4412"/>
    <cellStyle name="20% - Акцент3 58 3" xfId="4413"/>
    <cellStyle name="20% - Акцент3 58 3 2" xfId="4414"/>
    <cellStyle name="20% - Акцент3 58 3 2 2" xfId="4415"/>
    <cellStyle name="20% - Акцент3 58 3 3" xfId="4416"/>
    <cellStyle name="20% - Акцент3 58 4" xfId="4417"/>
    <cellStyle name="20% - Акцент3 58 4 2" xfId="4418"/>
    <cellStyle name="20% - Акцент3 58 5" xfId="4419"/>
    <cellStyle name="20% - Акцент3 59" xfId="4420"/>
    <cellStyle name="20% - Акцент3 59 2" xfId="4421"/>
    <cellStyle name="20% - Акцент3 59 2 2" xfId="4422"/>
    <cellStyle name="20% - Акцент3 59 2 2 2" xfId="4423"/>
    <cellStyle name="20% - Акцент3 59 2 3" xfId="4424"/>
    <cellStyle name="20% - Акцент3 59 3" xfId="4425"/>
    <cellStyle name="20% - Акцент3 59 3 2" xfId="4426"/>
    <cellStyle name="20% - Акцент3 59 3 2 2" xfId="4427"/>
    <cellStyle name="20% - Акцент3 59 3 3" xfId="4428"/>
    <cellStyle name="20% - Акцент3 59 4" xfId="4429"/>
    <cellStyle name="20% - Акцент3 59 4 2" xfId="4430"/>
    <cellStyle name="20% - Акцент3 59 5" xfId="4431"/>
    <cellStyle name="20% - Акцент3 6" xfId="4432"/>
    <cellStyle name="20% - Акцент3 6 2" xfId="4433"/>
    <cellStyle name="20% - Акцент3 6 2 2" xfId="4434"/>
    <cellStyle name="20% - Акцент3 6 2 2 2" xfId="4435"/>
    <cellStyle name="20% - Акцент3 6 2 2 2 2" xfId="4436"/>
    <cellStyle name="20% - Акцент3 6 2 2 3" xfId="4437"/>
    <cellStyle name="20% - Акцент3 6 2 3" xfId="4438"/>
    <cellStyle name="20% - Акцент3 6 2 3 2" xfId="4439"/>
    <cellStyle name="20% - Акцент3 6 2 3 2 2" xfId="4440"/>
    <cellStyle name="20% - Акцент3 6 2 3 3" xfId="4441"/>
    <cellStyle name="20% - Акцент3 6 2 4" xfId="4442"/>
    <cellStyle name="20% - Акцент3 6 2 4 2" xfId="4443"/>
    <cellStyle name="20% - Акцент3 6 2 5" xfId="4444"/>
    <cellStyle name="20% - Акцент3 6 3" xfId="4445"/>
    <cellStyle name="20% - Акцент3 6 3 2" xfId="4446"/>
    <cellStyle name="20% - Акцент3 6 3 2 2" xfId="4447"/>
    <cellStyle name="20% - Акцент3 6 3 2 2 2" xfId="4448"/>
    <cellStyle name="20% - Акцент3 6 3 2 3" xfId="4449"/>
    <cellStyle name="20% - Акцент3 6 3 3" xfId="4450"/>
    <cellStyle name="20% - Акцент3 6 3 3 2" xfId="4451"/>
    <cellStyle name="20% - Акцент3 6 3 3 2 2" xfId="4452"/>
    <cellStyle name="20% - Акцент3 6 3 3 3" xfId="4453"/>
    <cellStyle name="20% - Акцент3 6 3 4" xfId="4454"/>
    <cellStyle name="20% - Акцент3 6 3 4 2" xfId="4455"/>
    <cellStyle name="20% - Акцент3 6 3 5" xfId="4456"/>
    <cellStyle name="20% - Акцент3 6 4" xfId="4457"/>
    <cellStyle name="20% - Акцент3 6 4 2" xfId="4458"/>
    <cellStyle name="20% - Акцент3 6 4 2 2" xfId="4459"/>
    <cellStyle name="20% - Акцент3 6 4 2 2 2" xfId="4460"/>
    <cellStyle name="20% - Акцент3 6 4 2 3" xfId="4461"/>
    <cellStyle name="20% - Акцент3 6 4 3" xfId="4462"/>
    <cellStyle name="20% - Акцент3 6 4 3 2" xfId="4463"/>
    <cellStyle name="20% - Акцент3 6 4 3 2 2" xfId="4464"/>
    <cellStyle name="20% - Акцент3 6 4 3 3" xfId="4465"/>
    <cellStyle name="20% - Акцент3 6 4 4" xfId="4466"/>
    <cellStyle name="20% - Акцент3 6 4 4 2" xfId="4467"/>
    <cellStyle name="20% - Акцент3 6 4 5" xfId="4468"/>
    <cellStyle name="20% - Акцент3 6 5" xfId="4469"/>
    <cellStyle name="20% - Акцент3 6 5 2" xfId="4470"/>
    <cellStyle name="20% - Акцент3 6 5 2 2" xfId="4471"/>
    <cellStyle name="20% - Акцент3 6 5 2 2 2" xfId="4472"/>
    <cellStyle name="20% - Акцент3 6 5 2 3" xfId="4473"/>
    <cellStyle name="20% - Акцент3 6 5 3" xfId="4474"/>
    <cellStyle name="20% - Акцент3 6 5 3 2" xfId="4475"/>
    <cellStyle name="20% - Акцент3 6 5 3 2 2" xfId="4476"/>
    <cellStyle name="20% - Акцент3 6 5 3 3" xfId="4477"/>
    <cellStyle name="20% - Акцент3 6 5 4" xfId="4478"/>
    <cellStyle name="20% - Акцент3 6 5 4 2" xfId="4479"/>
    <cellStyle name="20% - Акцент3 6 5 5" xfId="4480"/>
    <cellStyle name="20% - Акцент3 6 6" xfId="4481"/>
    <cellStyle name="20% - Акцент3 6 6 2" xfId="4482"/>
    <cellStyle name="20% - Акцент3 6 6 2 2" xfId="4483"/>
    <cellStyle name="20% - Акцент3 6 6 3" xfId="4484"/>
    <cellStyle name="20% - Акцент3 6 7" xfId="4485"/>
    <cellStyle name="20% - Акцент3 6 7 2" xfId="4486"/>
    <cellStyle name="20% - Акцент3 6 7 2 2" xfId="4487"/>
    <cellStyle name="20% - Акцент3 6 7 3" xfId="4488"/>
    <cellStyle name="20% - Акцент3 6 8" xfId="4489"/>
    <cellStyle name="20% - Акцент3 6 8 2" xfId="4490"/>
    <cellStyle name="20% - Акцент3 6 9" xfId="4491"/>
    <cellStyle name="20% - Акцент3 60" xfId="4492"/>
    <cellStyle name="20% - Акцент3 60 2" xfId="4493"/>
    <cellStyle name="20% - Акцент3 60 2 2" xfId="4494"/>
    <cellStyle name="20% - Акцент3 60 2 2 2" xfId="4495"/>
    <cellStyle name="20% - Акцент3 60 2 3" xfId="4496"/>
    <cellStyle name="20% - Акцент3 60 3" xfId="4497"/>
    <cellStyle name="20% - Акцент3 60 3 2" xfId="4498"/>
    <cellStyle name="20% - Акцент3 60 3 2 2" xfId="4499"/>
    <cellStyle name="20% - Акцент3 60 3 3" xfId="4500"/>
    <cellStyle name="20% - Акцент3 60 4" xfId="4501"/>
    <cellStyle name="20% - Акцент3 60 4 2" xfId="4502"/>
    <cellStyle name="20% - Акцент3 60 5" xfId="4503"/>
    <cellStyle name="20% - Акцент3 61" xfId="4504"/>
    <cellStyle name="20% - Акцент3 61 2" xfId="4505"/>
    <cellStyle name="20% - Акцент3 61 2 2" xfId="4506"/>
    <cellStyle name="20% - Акцент3 61 2 2 2" xfId="4507"/>
    <cellStyle name="20% - Акцент3 61 2 3" xfId="4508"/>
    <cellStyle name="20% - Акцент3 61 3" xfId="4509"/>
    <cellStyle name="20% - Акцент3 61 3 2" xfId="4510"/>
    <cellStyle name="20% - Акцент3 61 3 2 2" xfId="4511"/>
    <cellStyle name="20% - Акцент3 61 3 3" xfId="4512"/>
    <cellStyle name="20% - Акцент3 61 4" xfId="4513"/>
    <cellStyle name="20% - Акцент3 61 4 2" xfId="4514"/>
    <cellStyle name="20% - Акцент3 61 5" xfId="4515"/>
    <cellStyle name="20% - Акцент3 62" xfId="4516"/>
    <cellStyle name="20% - Акцент3 62 2" xfId="4517"/>
    <cellStyle name="20% - Акцент3 62 2 2" xfId="4518"/>
    <cellStyle name="20% - Акцент3 62 2 2 2" xfId="4519"/>
    <cellStyle name="20% - Акцент3 62 2 3" xfId="4520"/>
    <cellStyle name="20% - Акцент3 62 3" xfId="4521"/>
    <cellStyle name="20% - Акцент3 62 3 2" xfId="4522"/>
    <cellStyle name="20% - Акцент3 62 3 2 2" xfId="4523"/>
    <cellStyle name="20% - Акцент3 62 3 3" xfId="4524"/>
    <cellStyle name="20% - Акцент3 62 4" xfId="4525"/>
    <cellStyle name="20% - Акцент3 62 4 2" xfId="4526"/>
    <cellStyle name="20% - Акцент3 62 5" xfId="4527"/>
    <cellStyle name="20% - Акцент3 63" xfId="4528"/>
    <cellStyle name="20% - Акцент3 63 2" xfId="4529"/>
    <cellStyle name="20% - Акцент3 63 2 2" xfId="4530"/>
    <cellStyle name="20% - Акцент3 63 2 2 2" xfId="4531"/>
    <cellStyle name="20% - Акцент3 63 2 3" xfId="4532"/>
    <cellStyle name="20% - Акцент3 63 3" xfId="4533"/>
    <cellStyle name="20% - Акцент3 63 3 2" xfId="4534"/>
    <cellStyle name="20% - Акцент3 63 3 2 2" xfId="4535"/>
    <cellStyle name="20% - Акцент3 63 3 3" xfId="4536"/>
    <cellStyle name="20% - Акцент3 63 4" xfId="4537"/>
    <cellStyle name="20% - Акцент3 63 4 2" xfId="4538"/>
    <cellStyle name="20% - Акцент3 63 5" xfId="4539"/>
    <cellStyle name="20% - Акцент3 64" xfId="4540"/>
    <cellStyle name="20% - Акцент3 64 2" xfId="4541"/>
    <cellStyle name="20% - Акцент3 64 2 2" xfId="4542"/>
    <cellStyle name="20% - Акцент3 64 2 2 2" xfId="4543"/>
    <cellStyle name="20% - Акцент3 64 2 3" xfId="4544"/>
    <cellStyle name="20% - Акцент3 64 3" xfId="4545"/>
    <cellStyle name="20% - Акцент3 64 3 2" xfId="4546"/>
    <cellStyle name="20% - Акцент3 64 3 2 2" xfId="4547"/>
    <cellStyle name="20% - Акцент3 64 3 3" xfId="4548"/>
    <cellStyle name="20% - Акцент3 64 4" xfId="4549"/>
    <cellStyle name="20% - Акцент3 64 4 2" xfId="4550"/>
    <cellStyle name="20% - Акцент3 64 5" xfId="4551"/>
    <cellStyle name="20% - Акцент3 65" xfId="4552"/>
    <cellStyle name="20% - Акцент3 65 2" xfId="4553"/>
    <cellStyle name="20% - Акцент3 65 2 2" xfId="4554"/>
    <cellStyle name="20% - Акцент3 65 2 2 2" xfId="4555"/>
    <cellStyle name="20% - Акцент3 65 2 3" xfId="4556"/>
    <cellStyle name="20% - Акцент3 65 3" xfId="4557"/>
    <cellStyle name="20% - Акцент3 65 3 2" xfId="4558"/>
    <cellStyle name="20% - Акцент3 65 3 2 2" xfId="4559"/>
    <cellStyle name="20% - Акцент3 65 3 3" xfId="4560"/>
    <cellStyle name="20% - Акцент3 65 4" xfId="4561"/>
    <cellStyle name="20% - Акцент3 65 4 2" xfId="4562"/>
    <cellStyle name="20% - Акцент3 65 5" xfId="4563"/>
    <cellStyle name="20% - Акцент3 66" xfId="4564"/>
    <cellStyle name="20% - Акцент3 66 2" xfId="4565"/>
    <cellStyle name="20% - Акцент3 66 2 2" xfId="4566"/>
    <cellStyle name="20% - Акцент3 66 2 2 2" xfId="4567"/>
    <cellStyle name="20% - Акцент3 66 2 3" xfId="4568"/>
    <cellStyle name="20% - Акцент3 66 3" xfId="4569"/>
    <cellStyle name="20% - Акцент3 66 3 2" xfId="4570"/>
    <cellStyle name="20% - Акцент3 66 3 2 2" xfId="4571"/>
    <cellStyle name="20% - Акцент3 66 3 3" xfId="4572"/>
    <cellStyle name="20% - Акцент3 66 4" xfId="4573"/>
    <cellStyle name="20% - Акцент3 66 4 2" xfId="4574"/>
    <cellStyle name="20% - Акцент3 66 5" xfId="4575"/>
    <cellStyle name="20% - Акцент3 67" xfId="4576"/>
    <cellStyle name="20% - Акцент3 67 2" xfId="4577"/>
    <cellStyle name="20% - Акцент3 67 2 2" xfId="4578"/>
    <cellStyle name="20% - Акцент3 67 2 2 2" xfId="4579"/>
    <cellStyle name="20% - Акцент3 67 2 3" xfId="4580"/>
    <cellStyle name="20% - Акцент3 67 3" xfId="4581"/>
    <cellStyle name="20% - Акцент3 67 3 2" xfId="4582"/>
    <cellStyle name="20% - Акцент3 67 3 2 2" xfId="4583"/>
    <cellStyle name="20% - Акцент3 67 3 3" xfId="4584"/>
    <cellStyle name="20% - Акцент3 67 4" xfId="4585"/>
    <cellStyle name="20% - Акцент3 67 4 2" xfId="4586"/>
    <cellStyle name="20% - Акцент3 67 5" xfId="4587"/>
    <cellStyle name="20% - Акцент3 68" xfId="4588"/>
    <cellStyle name="20% - Акцент3 68 2" xfId="4589"/>
    <cellStyle name="20% - Акцент3 68 2 2" xfId="4590"/>
    <cellStyle name="20% - Акцент3 68 2 2 2" xfId="4591"/>
    <cellStyle name="20% - Акцент3 68 2 3" xfId="4592"/>
    <cellStyle name="20% - Акцент3 68 3" xfId="4593"/>
    <cellStyle name="20% - Акцент3 68 3 2" xfId="4594"/>
    <cellStyle name="20% - Акцент3 68 3 2 2" xfId="4595"/>
    <cellStyle name="20% - Акцент3 68 3 3" xfId="4596"/>
    <cellStyle name="20% - Акцент3 68 4" xfId="4597"/>
    <cellStyle name="20% - Акцент3 68 4 2" xfId="4598"/>
    <cellStyle name="20% - Акцент3 68 5" xfId="4599"/>
    <cellStyle name="20% - Акцент3 69" xfId="4600"/>
    <cellStyle name="20% - Акцент3 69 2" xfId="4601"/>
    <cellStyle name="20% - Акцент3 69 2 2" xfId="4602"/>
    <cellStyle name="20% - Акцент3 69 2 2 2" xfId="4603"/>
    <cellStyle name="20% - Акцент3 69 2 3" xfId="4604"/>
    <cellStyle name="20% - Акцент3 69 3" xfId="4605"/>
    <cellStyle name="20% - Акцент3 69 3 2" xfId="4606"/>
    <cellStyle name="20% - Акцент3 69 3 2 2" xfId="4607"/>
    <cellStyle name="20% - Акцент3 69 3 3" xfId="4608"/>
    <cellStyle name="20% - Акцент3 69 4" xfId="4609"/>
    <cellStyle name="20% - Акцент3 69 4 2" xfId="4610"/>
    <cellStyle name="20% - Акцент3 69 5" xfId="4611"/>
    <cellStyle name="20% - Акцент3 7" xfId="4612"/>
    <cellStyle name="20% - Акцент3 7 2" xfId="4613"/>
    <cellStyle name="20% - Акцент3 7 2 2" xfId="4614"/>
    <cellStyle name="20% - Акцент3 7 2 2 2" xfId="4615"/>
    <cellStyle name="20% - Акцент3 7 2 2 2 2" xfId="4616"/>
    <cellStyle name="20% - Акцент3 7 2 2 3" xfId="4617"/>
    <cellStyle name="20% - Акцент3 7 2 3" xfId="4618"/>
    <cellStyle name="20% - Акцент3 7 2 3 2" xfId="4619"/>
    <cellStyle name="20% - Акцент3 7 2 3 2 2" xfId="4620"/>
    <cellStyle name="20% - Акцент3 7 2 3 3" xfId="4621"/>
    <cellStyle name="20% - Акцент3 7 2 4" xfId="4622"/>
    <cellStyle name="20% - Акцент3 7 2 4 2" xfId="4623"/>
    <cellStyle name="20% - Акцент3 7 2 5" xfId="4624"/>
    <cellStyle name="20% - Акцент3 7 3" xfId="4625"/>
    <cellStyle name="20% - Акцент3 7 3 2" xfId="4626"/>
    <cellStyle name="20% - Акцент3 7 3 2 2" xfId="4627"/>
    <cellStyle name="20% - Акцент3 7 3 2 2 2" xfId="4628"/>
    <cellStyle name="20% - Акцент3 7 3 2 3" xfId="4629"/>
    <cellStyle name="20% - Акцент3 7 3 3" xfId="4630"/>
    <cellStyle name="20% - Акцент3 7 3 3 2" xfId="4631"/>
    <cellStyle name="20% - Акцент3 7 3 3 2 2" xfId="4632"/>
    <cellStyle name="20% - Акцент3 7 3 3 3" xfId="4633"/>
    <cellStyle name="20% - Акцент3 7 3 4" xfId="4634"/>
    <cellStyle name="20% - Акцент3 7 3 4 2" xfId="4635"/>
    <cellStyle name="20% - Акцент3 7 3 5" xfId="4636"/>
    <cellStyle name="20% - Акцент3 7 4" xfId="4637"/>
    <cellStyle name="20% - Акцент3 7 4 2" xfId="4638"/>
    <cellStyle name="20% - Акцент3 7 4 2 2" xfId="4639"/>
    <cellStyle name="20% - Акцент3 7 4 2 2 2" xfId="4640"/>
    <cellStyle name="20% - Акцент3 7 4 2 3" xfId="4641"/>
    <cellStyle name="20% - Акцент3 7 4 3" xfId="4642"/>
    <cellStyle name="20% - Акцент3 7 4 3 2" xfId="4643"/>
    <cellStyle name="20% - Акцент3 7 4 3 2 2" xfId="4644"/>
    <cellStyle name="20% - Акцент3 7 4 3 3" xfId="4645"/>
    <cellStyle name="20% - Акцент3 7 4 4" xfId="4646"/>
    <cellStyle name="20% - Акцент3 7 4 4 2" xfId="4647"/>
    <cellStyle name="20% - Акцент3 7 4 5" xfId="4648"/>
    <cellStyle name="20% - Акцент3 7 5" xfId="4649"/>
    <cellStyle name="20% - Акцент3 7 5 2" xfId="4650"/>
    <cellStyle name="20% - Акцент3 7 5 2 2" xfId="4651"/>
    <cellStyle name="20% - Акцент3 7 5 2 2 2" xfId="4652"/>
    <cellStyle name="20% - Акцент3 7 5 2 3" xfId="4653"/>
    <cellStyle name="20% - Акцент3 7 5 3" xfId="4654"/>
    <cellStyle name="20% - Акцент3 7 5 3 2" xfId="4655"/>
    <cellStyle name="20% - Акцент3 7 5 3 2 2" xfId="4656"/>
    <cellStyle name="20% - Акцент3 7 5 3 3" xfId="4657"/>
    <cellStyle name="20% - Акцент3 7 5 4" xfId="4658"/>
    <cellStyle name="20% - Акцент3 7 5 4 2" xfId="4659"/>
    <cellStyle name="20% - Акцент3 7 5 5" xfId="4660"/>
    <cellStyle name="20% - Акцент3 7 6" xfId="4661"/>
    <cellStyle name="20% - Акцент3 7 6 2" xfId="4662"/>
    <cellStyle name="20% - Акцент3 7 6 2 2" xfId="4663"/>
    <cellStyle name="20% - Акцент3 7 6 3" xfId="4664"/>
    <cellStyle name="20% - Акцент3 7 7" xfId="4665"/>
    <cellStyle name="20% - Акцент3 7 7 2" xfId="4666"/>
    <cellStyle name="20% - Акцент3 7 7 2 2" xfId="4667"/>
    <cellStyle name="20% - Акцент3 7 7 3" xfId="4668"/>
    <cellStyle name="20% - Акцент3 7 8" xfId="4669"/>
    <cellStyle name="20% - Акцент3 7 8 2" xfId="4670"/>
    <cellStyle name="20% - Акцент3 7 9" xfId="4671"/>
    <cellStyle name="20% - Акцент3 70" xfId="4672"/>
    <cellStyle name="20% - Акцент3 70 2" xfId="4673"/>
    <cellStyle name="20% - Акцент3 70 2 2" xfId="4674"/>
    <cellStyle name="20% - Акцент3 70 2 2 2" xfId="4675"/>
    <cellStyle name="20% - Акцент3 70 2 3" xfId="4676"/>
    <cellStyle name="20% - Акцент3 70 3" xfId="4677"/>
    <cellStyle name="20% - Акцент3 70 3 2" xfId="4678"/>
    <cellStyle name="20% - Акцент3 70 3 2 2" xfId="4679"/>
    <cellStyle name="20% - Акцент3 70 3 3" xfId="4680"/>
    <cellStyle name="20% - Акцент3 70 4" xfId="4681"/>
    <cellStyle name="20% - Акцент3 70 4 2" xfId="4682"/>
    <cellStyle name="20% - Акцент3 70 5" xfId="4683"/>
    <cellStyle name="20% - Акцент3 71" xfId="4684"/>
    <cellStyle name="20% - Акцент3 71 2" xfId="4685"/>
    <cellStyle name="20% - Акцент3 71 2 2" xfId="4686"/>
    <cellStyle name="20% - Акцент3 71 2 2 2" xfId="4687"/>
    <cellStyle name="20% - Акцент3 71 2 3" xfId="4688"/>
    <cellStyle name="20% - Акцент3 71 3" xfId="4689"/>
    <cellStyle name="20% - Акцент3 71 3 2" xfId="4690"/>
    <cellStyle name="20% - Акцент3 71 3 2 2" xfId="4691"/>
    <cellStyle name="20% - Акцент3 71 3 3" xfId="4692"/>
    <cellStyle name="20% - Акцент3 71 4" xfId="4693"/>
    <cellStyle name="20% - Акцент3 71 4 2" xfId="4694"/>
    <cellStyle name="20% - Акцент3 71 5" xfId="4695"/>
    <cellStyle name="20% - Акцент3 72" xfId="4696"/>
    <cellStyle name="20% - Акцент3 72 2" xfId="4697"/>
    <cellStyle name="20% - Акцент3 72 2 2" xfId="4698"/>
    <cellStyle name="20% - Акцент3 72 2 2 2" xfId="4699"/>
    <cellStyle name="20% - Акцент3 72 2 3" xfId="4700"/>
    <cellStyle name="20% - Акцент3 72 3" xfId="4701"/>
    <cellStyle name="20% - Акцент3 72 3 2" xfId="4702"/>
    <cellStyle name="20% - Акцент3 72 3 2 2" xfId="4703"/>
    <cellStyle name="20% - Акцент3 72 3 3" xfId="4704"/>
    <cellStyle name="20% - Акцент3 72 4" xfId="4705"/>
    <cellStyle name="20% - Акцент3 72 4 2" xfId="4706"/>
    <cellStyle name="20% - Акцент3 72 5" xfId="4707"/>
    <cellStyle name="20% - Акцент3 73" xfId="4708"/>
    <cellStyle name="20% - Акцент3 73 2" xfId="4709"/>
    <cellStyle name="20% - Акцент3 73 2 2" xfId="4710"/>
    <cellStyle name="20% - Акцент3 73 2 2 2" xfId="4711"/>
    <cellStyle name="20% - Акцент3 73 2 3" xfId="4712"/>
    <cellStyle name="20% - Акцент3 73 3" xfId="4713"/>
    <cellStyle name="20% - Акцент3 73 3 2" xfId="4714"/>
    <cellStyle name="20% - Акцент3 73 3 2 2" xfId="4715"/>
    <cellStyle name="20% - Акцент3 73 3 3" xfId="4716"/>
    <cellStyle name="20% - Акцент3 73 4" xfId="4717"/>
    <cellStyle name="20% - Акцент3 73 4 2" xfId="4718"/>
    <cellStyle name="20% - Акцент3 73 5" xfId="4719"/>
    <cellStyle name="20% - Акцент3 74" xfId="4720"/>
    <cellStyle name="20% - Акцент3 74 2" xfId="4721"/>
    <cellStyle name="20% - Акцент3 74 2 2" xfId="4722"/>
    <cellStyle name="20% - Акцент3 74 2 2 2" xfId="4723"/>
    <cellStyle name="20% - Акцент3 74 2 3" xfId="4724"/>
    <cellStyle name="20% - Акцент3 74 3" xfId="4725"/>
    <cellStyle name="20% - Акцент3 74 3 2" xfId="4726"/>
    <cellStyle name="20% - Акцент3 74 3 2 2" xfId="4727"/>
    <cellStyle name="20% - Акцент3 74 3 3" xfId="4728"/>
    <cellStyle name="20% - Акцент3 74 4" xfId="4729"/>
    <cellStyle name="20% - Акцент3 74 4 2" xfId="4730"/>
    <cellStyle name="20% - Акцент3 74 5" xfId="4731"/>
    <cellStyle name="20% - Акцент3 75" xfId="4732"/>
    <cellStyle name="20% - Акцент3 75 2" xfId="4733"/>
    <cellStyle name="20% - Акцент3 75 2 2" xfId="4734"/>
    <cellStyle name="20% - Акцент3 75 2 2 2" xfId="4735"/>
    <cellStyle name="20% - Акцент3 75 2 3" xfId="4736"/>
    <cellStyle name="20% - Акцент3 75 3" xfId="4737"/>
    <cellStyle name="20% - Акцент3 75 3 2" xfId="4738"/>
    <cellStyle name="20% - Акцент3 75 3 2 2" xfId="4739"/>
    <cellStyle name="20% - Акцент3 75 3 3" xfId="4740"/>
    <cellStyle name="20% - Акцент3 75 4" xfId="4741"/>
    <cellStyle name="20% - Акцент3 75 4 2" xfId="4742"/>
    <cellStyle name="20% - Акцент3 75 5" xfId="4743"/>
    <cellStyle name="20% - Акцент3 76" xfId="4744"/>
    <cellStyle name="20% - Акцент3 76 2" xfId="4745"/>
    <cellStyle name="20% - Акцент3 76 2 2" xfId="4746"/>
    <cellStyle name="20% - Акцент3 76 2 2 2" xfId="4747"/>
    <cellStyle name="20% - Акцент3 76 2 3" xfId="4748"/>
    <cellStyle name="20% - Акцент3 76 3" xfId="4749"/>
    <cellStyle name="20% - Акцент3 76 3 2" xfId="4750"/>
    <cellStyle name="20% - Акцент3 76 3 2 2" xfId="4751"/>
    <cellStyle name="20% - Акцент3 76 3 3" xfId="4752"/>
    <cellStyle name="20% - Акцент3 76 4" xfId="4753"/>
    <cellStyle name="20% - Акцент3 76 4 2" xfId="4754"/>
    <cellStyle name="20% - Акцент3 76 5" xfId="4755"/>
    <cellStyle name="20% - Акцент3 77" xfId="4756"/>
    <cellStyle name="20% - Акцент3 77 2" xfId="4757"/>
    <cellStyle name="20% - Акцент3 77 2 2" xfId="4758"/>
    <cellStyle name="20% - Акцент3 77 2 2 2" xfId="4759"/>
    <cellStyle name="20% - Акцент3 77 2 3" xfId="4760"/>
    <cellStyle name="20% - Акцент3 77 3" xfId="4761"/>
    <cellStyle name="20% - Акцент3 77 3 2" xfId="4762"/>
    <cellStyle name="20% - Акцент3 77 3 2 2" xfId="4763"/>
    <cellStyle name="20% - Акцент3 77 3 3" xfId="4764"/>
    <cellStyle name="20% - Акцент3 77 4" xfId="4765"/>
    <cellStyle name="20% - Акцент3 77 4 2" xfId="4766"/>
    <cellStyle name="20% - Акцент3 77 5" xfId="4767"/>
    <cellStyle name="20% - Акцент3 78" xfId="4768"/>
    <cellStyle name="20% - Акцент3 78 2" xfId="4769"/>
    <cellStyle name="20% - Акцент3 78 2 2" xfId="4770"/>
    <cellStyle name="20% - Акцент3 78 2 2 2" xfId="4771"/>
    <cellStyle name="20% - Акцент3 78 2 3" xfId="4772"/>
    <cellStyle name="20% - Акцент3 78 3" xfId="4773"/>
    <cellStyle name="20% - Акцент3 78 3 2" xfId="4774"/>
    <cellStyle name="20% - Акцент3 78 3 2 2" xfId="4775"/>
    <cellStyle name="20% - Акцент3 78 3 3" xfId="4776"/>
    <cellStyle name="20% - Акцент3 78 4" xfId="4777"/>
    <cellStyle name="20% - Акцент3 78 4 2" xfId="4778"/>
    <cellStyle name="20% - Акцент3 78 5" xfId="4779"/>
    <cellStyle name="20% - Акцент3 79" xfId="4780"/>
    <cellStyle name="20% - Акцент3 79 2" xfId="4781"/>
    <cellStyle name="20% - Акцент3 79 2 2" xfId="4782"/>
    <cellStyle name="20% - Акцент3 79 2 2 2" xfId="4783"/>
    <cellStyle name="20% - Акцент3 79 2 3" xfId="4784"/>
    <cellStyle name="20% - Акцент3 79 3" xfId="4785"/>
    <cellStyle name="20% - Акцент3 79 3 2" xfId="4786"/>
    <cellStyle name="20% - Акцент3 79 3 2 2" xfId="4787"/>
    <cellStyle name="20% - Акцент3 79 3 3" xfId="4788"/>
    <cellStyle name="20% - Акцент3 79 4" xfId="4789"/>
    <cellStyle name="20% - Акцент3 79 4 2" xfId="4790"/>
    <cellStyle name="20% - Акцент3 79 5" xfId="4791"/>
    <cellStyle name="20% - Акцент3 8" xfId="4792"/>
    <cellStyle name="20% - Акцент3 8 2" xfId="4793"/>
    <cellStyle name="20% - Акцент3 8 2 2" xfId="4794"/>
    <cellStyle name="20% - Акцент3 8 2 2 2" xfId="4795"/>
    <cellStyle name="20% - Акцент3 8 2 2 2 2" xfId="4796"/>
    <cellStyle name="20% - Акцент3 8 2 2 3" xfId="4797"/>
    <cellStyle name="20% - Акцент3 8 2 3" xfId="4798"/>
    <cellStyle name="20% - Акцент3 8 2 3 2" xfId="4799"/>
    <cellStyle name="20% - Акцент3 8 2 3 2 2" xfId="4800"/>
    <cellStyle name="20% - Акцент3 8 2 3 3" xfId="4801"/>
    <cellStyle name="20% - Акцент3 8 2 4" xfId="4802"/>
    <cellStyle name="20% - Акцент3 8 2 4 2" xfId="4803"/>
    <cellStyle name="20% - Акцент3 8 2 5" xfId="4804"/>
    <cellStyle name="20% - Акцент3 8 3" xfId="4805"/>
    <cellStyle name="20% - Акцент3 8 3 2" xfId="4806"/>
    <cellStyle name="20% - Акцент3 8 3 2 2" xfId="4807"/>
    <cellStyle name="20% - Акцент3 8 3 2 2 2" xfId="4808"/>
    <cellStyle name="20% - Акцент3 8 3 2 3" xfId="4809"/>
    <cellStyle name="20% - Акцент3 8 3 3" xfId="4810"/>
    <cellStyle name="20% - Акцент3 8 3 3 2" xfId="4811"/>
    <cellStyle name="20% - Акцент3 8 3 3 2 2" xfId="4812"/>
    <cellStyle name="20% - Акцент3 8 3 3 3" xfId="4813"/>
    <cellStyle name="20% - Акцент3 8 3 4" xfId="4814"/>
    <cellStyle name="20% - Акцент3 8 3 4 2" xfId="4815"/>
    <cellStyle name="20% - Акцент3 8 3 5" xfId="4816"/>
    <cellStyle name="20% - Акцент3 8 4" xfId="4817"/>
    <cellStyle name="20% - Акцент3 8 4 2" xfId="4818"/>
    <cellStyle name="20% - Акцент3 8 4 2 2" xfId="4819"/>
    <cellStyle name="20% - Акцент3 8 4 2 2 2" xfId="4820"/>
    <cellStyle name="20% - Акцент3 8 4 2 3" xfId="4821"/>
    <cellStyle name="20% - Акцент3 8 4 3" xfId="4822"/>
    <cellStyle name="20% - Акцент3 8 4 3 2" xfId="4823"/>
    <cellStyle name="20% - Акцент3 8 4 3 2 2" xfId="4824"/>
    <cellStyle name="20% - Акцент3 8 4 3 3" xfId="4825"/>
    <cellStyle name="20% - Акцент3 8 4 4" xfId="4826"/>
    <cellStyle name="20% - Акцент3 8 4 4 2" xfId="4827"/>
    <cellStyle name="20% - Акцент3 8 4 5" xfId="4828"/>
    <cellStyle name="20% - Акцент3 8 5" xfId="4829"/>
    <cellStyle name="20% - Акцент3 8 5 2" xfId="4830"/>
    <cellStyle name="20% - Акцент3 8 5 2 2" xfId="4831"/>
    <cellStyle name="20% - Акцент3 8 5 2 2 2" xfId="4832"/>
    <cellStyle name="20% - Акцент3 8 5 2 3" xfId="4833"/>
    <cellStyle name="20% - Акцент3 8 5 3" xfId="4834"/>
    <cellStyle name="20% - Акцент3 8 5 3 2" xfId="4835"/>
    <cellStyle name="20% - Акцент3 8 5 3 2 2" xfId="4836"/>
    <cellStyle name="20% - Акцент3 8 5 3 3" xfId="4837"/>
    <cellStyle name="20% - Акцент3 8 5 4" xfId="4838"/>
    <cellStyle name="20% - Акцент3 8 5 4 2" xfId="4839"/>
    <cellStyle name="20% - Акцент3 8 5 5" xfId="4840"/>
    <cellStyle name="20% - Акцент3 8 6" xfId="4841"/>
    <cellStyle name="20% - Акцент3 8 6 2" xfId="4842"/>
    <cellStyle name="20% - Акцент3 8 6 2 2" xfId="4843"/>
    <cellStyle name="20% - Акцент3 8 6 3" xfId="4844"/>
    <cellStyle name="20% - Акцент3 8 7" xfId="4845"/>
    <cellStyle name="20% - Акцент3 8 7 2" xfId="4846"/>
    <cellStyle name="20% - Акцент3 8 7 2 2" xfId="4847"/>
    <cellStyle name="20% - Акцент3 8 7 3" xfId="4848"/>
    <cellStyle name="20% - Акцент3 8 8" xfId="4849"/>
    <cellStyle name="20% - Акцент3 8 8 2" xfId="4850"/>
    <cellStyle name="20% - Акцент3 8 9" xfId="4851"/>
    <cellStyle name="20% - Акцент3 80" xfId="4852"/>
    <cellStyle name="20% - Акцент3 80 2" xfId="4853"/>
    <cellStyle name="20% - Акцент3 80 2 2" xfId="4854"/>
    <cellStyle name="20% - Акцент3 80 2 2 2" xfId="4855"/>
    <cellStyle name="20% - Акцент3 80 2 3" xfId="4856"/>
    <cellStyle name="20% - Акцент3 80 3" xfId="4857"/>
    <cellStyle name="20% - Акцент3 80 3 2" xfId="4858"/>
    <cellStyle name="20% - Акцент3 80 3 2 2" xfId="4859"/>
    <cellStyle name="20% - Акцент3 80 3 3" xfId="4860"/>
    <cellStyle name="20% - Акцент3 80 4" xfId="4861"/>
    <cellStyle name="20% - Акцент3 80 4 2" xfId="4862"/>
    <cellStyle name="20% - Акцент3 80 5" xfId="4863"/>
    <cellStyle name="20% - Акцент3 81" xfId="4864"/>
    <cellStyle name="20% - Акцент3 81 2" xfId="4865"/>
    <cellStyle name="20% - Акцент3 81 2 2" xfId="4866"/>
    <cellStyle name="20% - Акцент3 81 2 2 2" xfId="4867"/>
    <cellStyle name="20% - Акцент3 81 2 3" xfId="4868"/>
    <cellStyle name="20% - Акцент3 81 3" xfId="4869"/>
    <cellStyle name="20% - Акцент3 81 3 2" xfId="4870"/>
    <cellStyle name="20% - Акцент3 81 3 2 2" xfId="4871"/>
    <cellStyle name="20% - Акцент3 81 3 3" xfId="4872"/>
    <cellStyle name="20% - Акцент3 81 4" xfId="4873"/>
    <cellStyle name="20% - Акцент3 81 4 2" xfId="4874"/>
    <cellStyle name="20% - Акцент3 81 5" xfId="4875"/>
    <cellStyle name="20% - Акцент3 82" xfId="4876"/>
    <cellStyle name="20% - Акцент3 82 2" xfId="4877"/>
    <cellStyle name="20% - Акцент3 82 2 2" xfId="4878"/>
    <cellStyle name="20% - Акцент3 82 2 2 2" xfId="4879"/>
    <cellStyle name="20% - Акцент3 82 2 3" xfId="4880"/>
    <cellStyle name="20% - Акцент3 82 3" xfId="4881"/>
    <cellStyle name="20% - Акцент3 82 3 2" xfId="4882"/>
    <cellStyle name="20% - Акцент3 82 3 2 2" xfId="4883"/>
    <cellStyle name="20% - Акцент3 82 3 3" xfId="4884"/>
    <cellStyle name="20% - Акцент3 82 4" xfId="4885"/>
    <cellStyle name="20% - Акцент3 82 4 2" xfId="4886"/>
    <cellStyle name="20% - Акцент3 82 5" xfId="4887"/>
    <cellStyle name="20% - Акцент3 83" xfId="4888"/>
    <cellStyle name="20% - Акцент3 83 2" xfId="4889"/>
    <cellStyle name="20% - Акцент3 83 2 2" xfId="4890"/>
    <cellStyle name="20% - Акцент3 83 2 2 2" xfId="4891"/>
    <cellStyle name="20% - Акцент3 83 2 3" xfId="4892"/>
    <cellStyle name="20% - Акцент3 83 3" xfId="4893"/>
    <cellStyle name="20% - Акцент3 83 3 2" xfId="4894"/>
    <cellStyle name="20% - Акцент3 83 3 2 2" xfId="4895"/>
    <cellStyle name="20% - Акцент3 83 3 3" xfId="4896"/>
    <cellStyle name="20% - Акцент3 83 4" xfId="4897"/>
    <cellStyle name="20% - Акцент3 83 4 2" xfId="4898"/>
    <cellStyle name="20% - Акцент3 83 5" xfId="4899"/>
    <cellStyle name="20% - Акцент3 84" xfId="4900"/>
    <cellStyle name="20% - Акцент3 84 2" xfId="4901"/>
    <cellStyle name="20% - Акцент3 84 2 2" xfId="4902"/>
    <cellStyle name="20% - Акцент3 84 2 2 2" xfId="4903"/>
    <cellStyle name="20% - Акцент3 84 2 3" xfId="4904"/>
    <cellStyle name="20% - Акцент3 84 3" xfId="4905"/>
    <cellStyle name="20% - Акцент3 84 3 2" xfId="4906"/>
    <cellStyle name="20% - Акцент3 84 3 2 2" xfId="4907"/>
    <cellStyle name="20% - Акцент3 84 3 3" xfId="4908"/>
    <cellStyle name="20% - Акцент3 84 4" xfId="4909"/>
    <cellStyle name="20% - Акцент3 84 4 2" xfId="4910"/>
    <cellStyle name="20% - Акцент3 84 5" xfId="4911"/>
    <cellStyle name="20% - Акцент3 85" xfId="4912"/>
    <cellStyle name="20% - Акцент3 85 2" xfId="4913"/>
    <cellStyle name="20% - Акцент3 85 2 2" xfId="4914"/>
    <cellStyle name="20% - Акцент3 85 2 2 2" xfId="4915"/>
    <cellStyle name="20% - Акцент3 85 2 3" xfId="4916"/>
    <cellStyle name="20% - Акцент3 85 3" xfId="4917"/>
    <cellStyle name="20% - Акцент3 85 3 2" xfId="4918"/>
    <cellStyle name="20% - Акцент3 85 3 2 2" xfId="4919"/>
    <cellStyle name="20% - Акцент3 85 3 3" xfId="4920"/>
    <cellStyle name="20% - Акцент3 85 4" xfId="4921"/>
    <cellStyle name="20% - Акцент3 85 4 2" xfId="4922"/>
    <cellStyle name="20% - Акцент3 85 5" xfId="4923"/>
    <cellStyle name="20% - Акцент3 86" xfId="4924"/>
    <cellStyle name="20% - Акцент3 86 2" xfId="4925"/>
    <cellStyle name="20% - Акцент3 86 2 2" xfId="4926"/>
    <cellStyle name="20% - Акцент3 86 2 2 2" xfId="4927"/>
    <cellStyle name="20% - Акцент3 86 2 3" xfId="4928"/>
    <cellStyle name="20% - Акцент3 86 3" xfId="4929"/>
    <cellStyle name="20% - Акцент3 86 3 2" xfId="4930"/>
    <cellStyle name="20% - Акцент3 86 3 2 2" xfId="4931"/>
    <cellStyle name="20% - Акцент3 86 3 3" xfId="4932"/>
    <cellStyle name="20% - Акцент3 86 4" xfId="4933"/>
    <cellStyle name="20% - Акцент3 86 4 2" xfId="4934"/>
    <cellStyle name="20% - Акцент3 86 5" xfId="4935"/>
    <cellStyle name="20% - Акцент3 87" xfId="4936"/>
    <cellStyle name="20% - Акцент3 87 2" xfId="4937"/>
    <cellStyle name="20% - Акцент3 87 2 2" xfId="4938"/>
    <cellStyle name="20% - Акцент3 87 2 2 2" xfId="4939"/>
    <cellStyle name="20% - Акцент3 87 2 3" xfId="4940"/>
    <cellStyle name="20% - Акцент3 87 3" xfId="4941"/>
    <cellStyle name="20% - Акцент3 87 3 2" xfId="4942"/>
    <cellStyle name="20% - Акцент3 87 3 2 2" xfId="4943"/>
    <cellStyle name="20% - Акцент3 87 3 3" xfId="4944"/>
    <cellStyle name="20% - Акцент3 87 4" xfId="4945"/>
    <cellStyle name="20% - Акцент3 87 4 2" xfId="4946"/>
    <cellStyle name="20% - Акцент3 87 5" xfId="4947"/>
    <cellStyle name="20% - Акцент3 88" xfId="4948"/>
    <cellStyle name="20% - Акцент3 88 2" xfId="4949"/>
    <cellStyle name="20% - Акцент3 88 2 2" xfId="4950"/>
    <cellStyle name="20% - Акцент3 88 3" xfId="4951"/>
    <cellStyle name="20% - Акцент3 89" xfId="4952"/>
    <cellStyle name="20% - Акцент3 89 2" xfId="4953"/>
    <cellStyle name="20% - Акцент3 89 2 2" xfId="4954"/>
    <cellStyle name="20% - Акцент3 89 3" xfId="4955"/>
    <cellStyle name="20% - Акцент3 9" xfId="4956"/>
    <cellStyle name="20% - Акцент3 9 2" xfId="4957"/>
    <cellStyle name="20% - Акцент3 9 2 2" xfId="4958"/>
    <cellStyle name="20% - Акцент3 9 2 2 2" xfId="4959"/>
    <cellStyle name="20% - Акцент3 9 2 2 2 2" xfId="4960"/>
    <cellStyle name="20% - Акцент3 9 2 2 3" xfId="4961"/>
    <cellStyle name="20% - Акцент3 9 2 3" xfId="4962"/>
    <cellStyle name="20% - Акцент3 9 2 3 2" xfId="4963"/>
    <cellStyle name="20% - Акцент3 9 2 3 2 2" xfId="4964"/>
    <cellStyle name="20% - Акцент3 9 2 3 3" xfId="4965"/>
    <cellStyle name="20% - Акцент3 9 2 4" xfId="4966"/>
    <cellStyle name="20% - Акцент3 9 2 4 2" xfId="4967"/>
    <cellStyle name="20% - Акцент3 9 2 5" xfId="4968"/>
    <cellStyle name="20% - Акцент3 9 3" xfId="4969"/>
    <cellStyle name="20% - Акцент3 9 3 2" xfId="4970"/>
    <cellStyle name="20% - Акцент3 9 3 2 2" xfId="4971"/>
    <cellStyle name="20% - Акцент3 9 3 2 2 2" xfId="4972"/>
    <cellStyle name="20% - Акцент3 9 3 2 3" xfId="4973"/>
    <cellStyle name="20% - Акцент3 9 3 3" xfId="4974"/>
    <cellStyle name="20% - Акцент3 9 3 3 2" xfId="4975"/>
    <cellStyle name="20% - Акцент3 9 3 3 2 2" xfId="4976"/>
    <cellStyle name="20% - Акцент3 9 3 3 3" xfId="4977"/>
    <cellStyle name="20% - Акцент3 9 3 4" xfId="4978"/>
    <cellStyle name="20% - Акцент3 9 3 4 2" xfId="4979"/>
    <cellStyle name="20% - Акцент3 9 3 5" xfId="4980"/>
    <cellStyle name="20% - Акцент3 9 4" xfId="4981"/>
    <cellStyle name="20% - Акцент3 9 4 2" xfId="4982"/>
    <cellStyle name="20% - Акцент3 9 4 2 2" xfId="4983"/>
    <cellStyle name="20% - Акцент3 9 4 2 2 2" xfId="4984"/>
    <cellStyle name="20% - Акцент3 9 4 2 3" xfId="4985"/>
    <cellStyle name="20% - Акцент3 9 4 3" xfId="4986"/>
    <cellStyle name="20% - Акцент3 9 4 3 2" xfId="4987"/>
    <cellStyle name="20% - Акцент3 9 4 3 2 2" xfId="4988"/>
    <cellStyle name="20% - Акцент3 9 4 3 3" xfId="4989"/>
    <cellStyle name="20% - Акцент3 9 4 4" xfId="4990"/>
    <cellStyle name="20% - Акцент3 9 4 4 2" xfId="4991"/>
    <cellStyle name="20% - Акцент3 9 4 5" xfId="4992"/>
    <cellStyle name="20% - Акцент3 9 5" xfId="4993"/>
    <cellStyle name="20% - Акцент3 9 5 2" xfId="4994"/>
    <cellStyle name="20% - Акцент3 9 5 2 2" xfId="4995"/>
    <cellStyle name="20% - Акцент3 9 5 2 2 2" xfId="4996"/>
    <cellStyle name="20% - Акцент3 9 5 2 3" xfId="4997"/>
    <cellStyle name="20% - Акцент3 9 5 3" xfId="4998"/>
    <cellStyle name="20% - Акцент3 9 5 3 2" xfId="4999"/>
    <cellStyle name="20% - Акцент3 9 5 3 2 2" xfId="5000"/>
    <cellStyle name="20% - Акцент3 9 5 3 3" xfId="5001"/>
    <cellStyle name="20% - Акцент3 9 5 4" xfId="5002"/>
    <cellStyle name="20% - Акцент3 9 5 4 2" xfId="5003"/>
    <cellStyle name="20% - Акцент3 9 5 5" xfId="5004"/>
    <cellStyle name="20% - Акцент3 9 6" xfId="5005"/>
    <cellStyle name="20% - Акцент3 9 6 2" xfId="5006"/>
    <cellStyle name="20% - Акцент3 9 6 2 2" xfId="5007"/>
    <cellStyle name="20% - Акцент3 9 6 3" xfId="5008"/>
    <cellStyle name="20% - Акцент3 9 7" xfId="5009"/>
    <cellStyle name="20% - Акцент3 9 7 2" xfId="5010"/>
    <cellStyle name="20% - Акцент3 9 7 2 2" xfId="5011"/>
    <cellStyle name="20% - Акцент3 9 7 3" xfId="5012"/>
    <cellStyle name="20% - Акцент3 9 8" xfId="5013"/>
    <cellStyle name="20% - Акцент3 9 8 2" xfId="5014"/>
    <cellStyle name="20% - Акцент3 9 9" xfId="5015"/>
    <cellStyle name="20% - Акцент3 90" xfId="5016"/>
    <cellStyle name="20% - Акцент3 90 2" xfId="5017"/>
    <cellStyle name="20% - Акцент3 90 2 2" xfId="5018"/>
    <cellStyle name="20% - Акцент3 90 3" xfId="5019"/>
    <cellStyle name="20% - Акцент3 91" xfId="5020"/>
    <cellStyle name="20% - Акцент3 91 2" xfId="5021"/>
    <cellStyle name="20% - Акцент3 91 2 2" xfId="5022"/>
    <cellStyle name="20% - Акцент3 91 3" xfId="5023"/>
    <cellStyle name="20% - Акцент3 92" xfId="5024"/>
    <cellStyle name="20% - Акцент3 92 2" xfId="5025"/>
    <cellStyle name="20% - Акцент3 92 2 2" xfId="5026"/>
    <cellStyle name="20% - Акцент3 92 3" xfId="5027"/>
    <cellStyle name="20% - Акцент3 93" xfId="5028"/>
    <cellStyle name="20% - Акцент3 93 2" xfId="5029"/>
    <cellStyle name="20% - Акцент3 93 2 2" xfId="5030"/>
    <cellStyle name="20% - Акцент3 93 3" xfId="5031"/>
    <cellStyle name="20% - Акцент3 94" xfId="5032"/>
    <cellStyle name="20% - Акцент3 94 2" xfId="5033"/>
    <cellStyle name="20% - Акцент3 94 2 2" xfId="5034"/>
    <cellStyle name="20% - Акцент3 94 3" xfId="5035"/>
    <cellStyle name="20% - Акцент3 95" xfId="5036"/>
    <cellStyle name="20% - Акцент3 95 2" xfId="5037"/>
    <cellStyle name="20% - Акцент3 95 2 2" xfId="5038"/>
    <cellStyle name="20% - Акцент3 95 3" xfId="5039"/>
    <cellStyle name="20% - Акцент3 96" xfId="5040"/>
    <cellStyle name="20% - Акцент3 96 2" xfId="5041"/>
    <cellStyle name="20% - Акцент3 96 2 2" xfId="5042"/>
    <cellStyle name="20% - Акцент3 96 3" xfId="5043"/>
    <cellStyle name="20% - Акцент3 97" xfId="5044"/>
    <cellStyle name="20% - Акцент3 97 2" xfId="5045"/>
    <cellStyle name="20% - Акцент3 97 2 2" xfId="5046"/>
    <cellStyle name="20% - Акцент3 97 3" xfId="5047"/>
    <cellStyle name="20% - Акцент3 98" xfId="5048"/>
    <cellStyle name="20% - Акцент3 98 2" xfId="5049"/>
    <cellStyle name="20% - Акцент3 98 2 2" xfId="5050"/>
    <cellStyle name="20% - Акцент3 98 3" xfId="5051"/>
    <cellStyle name="20% - Акцент3 99" xfId="5052"/>
    <cellStyle name="20% - Акцент3 99 2" xfId="5053"/>
    <cellStyle name="20% - Акцент3 99 2 2" xfId="5054"/>
    <cellStyle name="20% - Акцент3 99 3" xfId="5055"/>
    <cellStyle name="20% - Акцент4" xfId="5056" builtinId="42" customBuiltin="1"/>
    <cellStyle name="20% - Акцент4 10" xfId="5057"/>
    <cellStyle name="20% - Акцент4 10 2" xfId="5058"/>
    <cellStyle name="20% - Акцент4 10 2 2" xfId="5059"/>
    <cellStyle name="20% - Акцент4 10 2 2 2" xfId="5060"/>
    <cellStyle name="20% - Акцент4 10 2 3" xfId="5061"/>
    <cellStyle name="20% - Акцент4 10 3" xfId="5062"/>
    <cellStyle name="20% - Акцент4 10 3 2" xfId="5063"/>
    <cellStyle name="20% - Акцент4 10 3 2 2" xfId="5064"/>
    <cellStyle name="20% - Акцент4 10 3 3" xfId="5065"/>
    <cellStyle name="20% - Акцент4 10 4" xfId="5066"/>
    <cellStyle name="20% - Акцент4 10 4 2" xfId="5067"/>
    <cellStyle name="20% - Акцент4 10 5" xfId="5068"/>
    <cellStyle name="20% - Акцент4 100" xfId="5069"/>
    <cellStyle name="20% - Акцент4 100 2" xfId="5070"/>
    <cellStyle name="20% - Акцент4 100 2 2" xfId="5071"/>
    <cellStyle name="20% - Акцент4 100 3" xfId="5072"/>
    <cellStyle name="20% - Акцент4 101" xfId="5073"/>
    <cellStyle name="20% - Акцент4 101 2" xfId="5074"/>
    <cellStyle name="20% - Акцент4 101 2 2" xfId="5075"/>
    <cellStyle name="20% - Акцент4 101 3" xfId="5076"/>
    <cellStyle name="20% - Акцент4 102" xfId="5077"/>
    <cellStyle name="20% - Акцент4 102 2" xfId="5078"/>
    <cellStyle name="20% - Акцент4 102 2 2" xfId="5079"/>
    <cellStyle name="20% - Акцент4 102 3" xfId="5080"/>
    <cellStyle name="20% - Акцент4 103" xfId="5081"/>
    <cellStyle name="20% - Акцент4 103 2" xfId="5082"/>
    <cellStyle name="20% - Акцент4 103 2 2" xfId="5083"/>
    <cellStyle name="20% - Акцент4 103 3" xfId="5084"/>
    <cellStyle name="20% - Акцент4 104" xfId="5085"/>
    <cellStyle name="20% - Акцент4 104 2" xfId="5086"/>
    <cellStyle name="20% - Акцент4 104 2 2" xfId="5087"/>
    <cellStyle name="20% - Акцент4 104 3" xfId="5088"/>
    <cellStyle name="20% - Акцент4 105" xfId="5089"/>
    <cellStyle name="20% - Акцент4 105 2" xfId="5090"/>
    <cellStyle name="20% - Акцент4 105 2 2" xfId="5091"/>
    <cellStyle name="20% - Акцент4 105 3" xfId="5092"/>
    <cellStyle name="20% - Акцент4 106" xfId="5093"/>
    <cellStyle name="20% - Акцент4 106 2" xfId="5094"/>
    <cellStyle name="20% - Акцент4 106 2 2" xfId="5095"/>
    <cellStyle name="20% - Акцент4 106 3" xfId="5096"/>
    <cellStyle name="20% - Акцент4 107" xfId="5097"/>
    <cellStyle name="20% - Акцент4 107 2" xfId="5098"/>
    <cellStyle name="20% - Акцент4 107 2 2" xfId="5099"/>
    <cellStyle name="20% - Акцент4 107 3" xfId="5100"/>
    <cellStyle name="20% - Акцент4 108" xfId="5101"/>
    <cellStyle name="20% - Акцент4 108 2" xfId="5102"/>
    <cellStyle name="20% - Акцент4 108 2 2" xfId="5103"/>
    <cellStyle name="20% - Акцент4 108 3" xfId="5104"/>
    <cellStyle name="20% - Акцент4 109" xfId="5105"/>
    <cellStyle name="20% - Акцент4 109 2" xfId="5106"/>
    <cellStyle name="20% - Акцент4 109 2 2" xfId="5107"/>
    <cellStyle name="20% - Акцент4 109 3" xfId="5108"/>
    <cellStyle name="20% - Акцент4 11" xfId="5109"/>
    <cellStyle name="20% - Акцент4 11 2" xfId="5110"/>
    <cellStyle name="20% - Акцент4 11 2 2" xfId="5111"/>
    <cellStyle name="20% - Акцент4 11 2 2 2" xfId="5112"/>
    <cellStyle name="20% - Акцент4 11 2 3" xfId="5113"/>
    <cellStyle name="20% - Акцент4 11 3" xfId="5114"/>
    <cellStyle name="20% - Акцент4 11 3 2" xfId="5115"/>
    <cellStyle name="20% - Акцент4 11 3 2 2" xfId="5116"/>
    <cellStyle name="20% - Акцент4 11 3 3" xfId="5117"/>
    <cellStyle name="20% - Акцент4 11 4" xfId="5118"/>
    <cellStyle name="20% - Акцент4 11 4 2" xfId="5119"/>
    <cellStyle name="20% - Акцент4 11 5" xfId="5120"/>
    <cellStyle name="20% - Акцент4 110" xfId="5121"/>
    <cellStyle name="20% - Акцент4 110 2" xfId="5122"/>
    <cellStyle name="20% - Акцент4 110 2 2" xfId="5123"/>
    <cellStyle name="20% - Акцент4 110 3" xfId="5124"/>
    <cellStyle name="20% - Акцент4 111" xfId="5125"/>
    <cellStyle name="20% - Акцент4 111 2" xfId="5126"/>
    <cellStyle name="20% - Акцент4 111 2 2" xfId="5127"/>
    <cellStyle name="20% - Акцент4 111 3" xfId="5128"/>
    <cellStyle name="20% - Акцент4 112" xfId="5129"/>
    <cellStyle name="20% - Акцент4 112 2" xfId="5130"/>
    <cellStyle name="20% - Акцент4 112 2 2" xfId="5131"/>
    <cellStyle name="20% - Акцент4 112 3" xfId="5132"/>
    <cellStyle name="20% - Акцент4 113" xfId="5133"/>
    <cellStyle name="20% - Акцент4 113 2" xfId="5134"/>
    <cellStyle name="20% - Акцент4 113 2 2" xfId="5135"/>
    <cellStyle name="20% - Акцент4 113 3" xfId="5136"/>
    <cellStyle name="20% - Акцент4 114" xfId="5137"/>
    <cellStyle name="20% - Акцент4 114 2" xfId="5138"/>
    <cellStyle name="20% - Акцент4 114 2 2" xfId="5139"/>
    <cellStyle name="20% - Акцент4 114 3" xfId="5140"/>
    <cellStyle name="20% - Акцент4 115" xfId="5141"/>
    <cellStyle name="20% - Акцент4 115 2" xfId="5142"/>
    <cellStyle name="20% - Акцент4 115 2 2" xfId="5143"/>
    <cellStyle name="20% - Акцент4 115 3" xfId="5144"/>
    <cellStyle name="20% - Акцент4 116" xfId="5145"/>
    <cellStyle name="20% - Акцент4 116 2" xfId="5146"/>
    <cellStyle name="20% - Акцент4 116 2 2" xfId="5147"/>
    <cellStyle name="20% - Акцент4 116 3" xfId="5148"/>
    <cellStyle name="20% - Акцент4 117" xfId="5149"/>
    <cellStyle name="20% - Акцент4 117 2" xfId="5150"/>
    <cellStyle name="20% - Акцент4 117 2 2" xfId="5151"/>
    <cellStyle name="20% - Акцент4 117 3" xfId="5152"/>
    <cellStyle name="20% - Акцент4 118" xfId="5153"/>
    <cellStyle name="20% - Акцент4 118 2" xfId="5154"/>
    <cellStyle name="20% - Акцент4 118 2 2" xfId="5155"/>
    <cellStyle name="20% - Акцент4 118 3" xfId="5156"/>
    <cellStyle name="20% - Акцент4 119" xfId="5157"/>
    <cellStyle name="20% - Акцент4 119 2" xfId="5158"/>
    <cellStyle name="20% - Акцент4 119 2 2" xfId="5159"/>
    <cellStyle name="20% - Акцент4 119 3" xfId="5160"/>
    <cellStyle name="20% - Акцент4 12" xfId="5161"/>
    <cellStyle name="20% - Акцент4 12 2" xfId="5162"/>
    <cellStyle name="20% - Акцент4 12 2 2" xfId="5163"/>
    <cellStyle name="20% - Акцент4 12 2 2 2" xfId="5164"/>
    <cellStyle name="20% - Акцент4 12 2 3" xfId="5165"/>
    <cellStyle name="20% - Акцент4 12 3" xfId="5166"/>
    <cellStyle name="20% - Акцент4 12 3 2" xfId="5167"/>
    <cellStyle name="20% - Акцент4 12 3 2 2" xfId="5168"/>
    <cellStyle name="20% - Акцент4 12 3 3" xfId="5169"/>
    <cellStyle name="20% - Акцент4 12 4" xfId="5170"/>
    <cellStyle name="20% - Акцент4 12 4 2" xfId="5171"/>
    <cellStyle name="20% - Акцент4 12 5" xfId="5172"/>
    <cellStyle name="20% - Акцент4 120" xfId="5173"/>
    <cellStyle name="20% - Акцент4 120 2" xfId="5174"/>
    <cellStyle name="20% - Акцент4 120 2 2" xfId="5175"/>
    <cellStyle name="20% - Акцент4 120 3" xfId="5176"/>
    <cellStyle name="20% - Акцент4 121" xfId="5177"/>
    <cellStyle name="20% - Акцент4 121 2" xfId="5178"/>
    <cellStyle name="20% - Акцент4 121 2 2" xfId="5179"/>
    <cellStyle name="20% - Акцент4 121 3" xfId="5180"/>
    <cellStyle name="20% - Акцент4 122" xfId="5181"/>
    <cellStyle name="20% - Акцент4 122 2" xfId="5182"/>
    <cellStyle name="20% - Акцент4 122 2 2" xfId="5183"/>
    <cellStyle name="20% - Акцент4 122 3" xfId="5184"/>
    <cellStyle name="20% - Акцент4 123" xfId="5185"/>
    <cellStyle name="20% - Акцент4 123 2" xfId="5186"/>
    <cellStyle name="20% - Акцент4 123 2 2" xfId="5187"/>
    <cellStyle name="20% - Акцент4 123 3" xfId="5188"/>
    <cellStyle name="20% - Акцент4 124" xfId="5189"/>
    <cellStyle name="20% - Акцент4 124 2" xfId="5190"/>
    <cellStyle name="20% - Акцент4 124 2 2" xfId="5191"/>
    <cellStyle name="20% - Акцент4 124 3" xfId="5192"/>
    <cellStyle name="20% - Акцент4 125" xfId="5193"/>
    <cellStyle name="20% - Акцент4 125 2" xfId="5194"/>
    <cellStyle name="20% - Акцент4 125 2 2" xfId="5195"/>
    <cellStyle name="20% - Акцент4 125 3" xfId="5196"/>
    <cellStyle name="20% - Акцент4 126" xfId="5197"/>
    <cellStyle name="20% - Акцент4 126 2" xfId="5198"/>
    <cellStyle name="20% - Акцент4 126 2 2" xfId="5199"/>
    <cellStyle name="20% - Акцент4 126 3" xfId="5200"/>
    <cellStyle name="20% - Акцент4 127" xfId="5201"/>
    <cellStyle name="20% - Акцент4 127 2" xfId="5202"/>
    <cellStyle name="20% - Акцент4 127 2 2" xfId="5203"/>
    <cellStyle name="20% - Акцент4 127 3" xfId="5204"/>
    <cellStyle name="20% - Акцент4 128" xfId="5205"/>
    <cellStyle name="20% - Акцент4 128 2" xfId="5206"/>
    <cellStyle name="20% - Акцент4 128 2 2" xfId="5207"/>
    <cellStyle name="20% - Акцент4 128 3" xfId="5208"/>
    <cellStyle name="20% - Акцент4 129" xfId="5209"/>
    <cellStyle name="20% - Акцент4 129 2" xfId="5210"/>
    <cellStyle name="20% - Акцент4 129 2 2" xfId="5211"/>
    <cellStyle name="20% - Акцент4 129 3" xfId="5212"/>
    <cellStyle name="20% - Акцент4 13" xfId="5213"/>
    <cellStyle name="20% - Акцент4 13 2" xfId="5214"/>
    <cellStyle name="20% - Акцент4 13 2 2" xfId="5215"/>
    <cellStyle name="20% - Акцент4 13 2 2 2" xfId="5216"/>
    <cellStyle name="20% - Акцент4 13 2 3" xfId="5217"/>
    <cellStyle name="20% - Акцент4 13 3" xfId="5218"/>
    <cellStyle name="20% - Акцент4 13 3 2" xfId="5219"/>
    <cellStyle name="20% - Акцент4 13 3 2 2" xfId="5220"/>
    <cellStyle name="20% - Акцент4 13 3 3" xfId="5221"/>
    <cellStyle name="20% - Акцент4 13 4" xfId="5222"/>
    <cellStyle name="20% - Акцент4 13 4 2" xfId="5223"/>
    <cellStyle name="20% - Акцент4 13 5" xfId="5224"/>
    <cellStyle name="20% - Акцент4 130" xfId="5225"/>
    <cellStyle name="20% - Акцент4 130 2" xfId="5226"/>
    <cellStyle name="20% - Акцент4 130 2 2" xfId="5227"/>
    <cellStyle name="20% - Акцент4 130 3" xfId="5228"/>
    <cellStyle name="20% - Акцент4 131" xfId="5229"/>
    <cellStyle name="20% - Акцент4 131 2" xfId="5230"/>
    <cellStyle name="20% - Акцент4 131 2 2" xfId="5231"/>
    <cellStyle name="20% - Акцент4 131 3" xfId="5232"/>
    <cellStyle name="20% - Акцент4 132" xfId="5233"/>
    <cellStyle name="20% - Акцент4 132 2" xfId="5234"/>
    <cellStyle name="20% - Акцент4 132 2 2" xfId="5235"/>
    <cellStyle name="20% - Акцент4 132 3" xfId="5236"/>
    <cellStyle name="20% - Акцент4 133" xfId="5237"/>
    <cellStyle name="20% - Акцент4 133 2" xfId="5238"/>
    <cellStyle name="20% - Акцент4 133 2 2" xfId="5239"/>
    <cellStyle name="20% - Акцент4 133 3" xfId="5240"/>
    <cellStyle name="20% - Акцент4 134" xfId="5241"/>
    <cellStyle name="20% - Акцент4 134 2" xfId="5242"/>
    <cellStyle name="20% - Акцент4 134 2 2" xfId="5243"/>
    <cellStyle name="20% - Акцент4 134 3" xfId="5244"/>
    <cellStyle name="20% - Акцент4 135" xfId="5245"/>
    <cellStyle name="20% - Акцент4 135 2" xfId="5246"/>
    <cellStyle name="20% - Акцент4 135 2 2" xfId="5247"/>
    <cellStyle name="20% - Акцент4 135 3" xfId="5248"/>
    <cellStyle name="20% - Акцент4 136" xfId="5249"/>
    <cellStyle name="20% - Акцент4 136 2" xfId="5250"/>
    <cellStyle name="20% - Акцент4 136 2 2" xfId="5251"/>
    <cellStyle name="20% - Акцент4 136 3" xfId="5252"/>
    <cellStyle name="20% - Акцент4 137" xfId="5253"/>
    <cellStyle name="20% - Акцент4 138" xfId="5254"/>
    <cellStyle name="20% - Акцент4 14" xfId="5255"/>
    <cellStyle name="20% - Акцент4 14 2" xfId="5256"/>
    <cellStyle name="20% - Акцент4 14 2 2" xfId="5257"/>
    <cellStyle name="20% - Акцент4 14 2 2 2" xfId="5258"/>
    <cellStyle name="20% - Акцент4 14 2 3" xfId="5259"/>
    <cellStyle name="20% - Акцент4 14 3" xfId="5260"/>
    <cellStyle name="20% - Акцент4 14 3 2" xfId="5261"/>
    <cellStyle name="20% - Акцент4 14 3 2 2" xfId="5262"/>
    <cellStyle name="20% - Акцент4 14 3 3" xfId="5263"/>
    <cellStyle name="20% - Акцент4 14 4" xfId="5264"/>
    <cellStyle name="20% - Акцент4 14 4 2" xfId="5265"/>
    <cellStyle name="20% - Акцент4 14 5" xfId="5266"/>
    <cellStyle name="20% - Акцент4 15" xfId="5267"/>
    <cellStyle name="20% - Акцент4 15 2" xfId="5268"/>
    <cellStyle name="20% - Акцент4 15 2 2" xfId="5269"/>
    <cellStyle name="20% - Акцент4 15 2 2 2" xfId="5270"/>
    <cellStyle name="20% - Акцент4 15 2 3" xfId="5271"/>
    <cellStyle name="20% - Акцент4 15 3" xfId="5272"/>
    <cellStyle name="20% - Акцент4 15 3 2" xfId="5273"/>
    <cellStyle name="20% - Акцент4 15 3 2 2" xfId="5274"/>
    <cellStyle name="20% - Акцент4 15 3 3" xfId="5275"/>
    <cellStyle name="20% - Акцент4 15 4" xfId="5276"/>
    <cellStyle name="20% - Акцент4 15 4 2" xfId="5277"/>
    <cellStyle name="20% - Акцент4 15 5" xfId="5278"/>
    <cellStyle name="20% - Акцент4 16" xfId="5279"/>
    <cellStyle name="20% - Акцент4 16 2" xfId="5280"/>
    <cellStyle name="20% - Акцент4 16 2 2" xfId="5281"/>
    <cellStyle name="20% - Акцент4 16 2 2 2" xfId="5282"/>
    <cellStyle name="20% - Акцент4 16 2 3" xfId="5283"/>
    <cellStyle name="20% - Акцент4 16 3" xfId="5284"/>
    <cellStyle name="20% - Акцент4 16 3 2" xfId="5285"/>
    <cellStyle name="20% - Акцент4 16 3 2 2" xfId="5286"/>
    <cellStyle name="20% - Акцент4 16 3 3" xfId="5287"/>
    <cellStyle name="20% - Акцент4 16 4" xfId="5288"/>
    <cellStyle name="20% - Акцент4 16 4 2" xfId="5289"/>
    <cellStyle name="20% - Акцент4 16 5" xfId="5290"/>
    <cellStyle name="20% - Акцент4 17" xfId="5291"/>
    <cellStyle name="20% - Акцент4 17 2" xfId="5292"/>
    <cellStyle name="20% - Акцент4 17 2 2" xfId="5293"/>
    <cellStyle name="20% - Акцент4 17 2 2 2" xfId="5294"/>
    <cellStyle name="20% - Акцент4 17 2 3" xfId="5295"/>
    <cellStyle name="20% - Акцент4 17 3" xfId="5296"/>
    <cellStyle name="20% - Акцент4 17 3 2" xfId="5297"/>
    <cellStyle name="20% - Акцент4 17 3 2 2" xfId="5298"/>
    <cellStyle name="20% - Акцент4 17 3 3" xfId="5299"/>
    <cellStyle name="20% - Акцент4 17 4" xfId="5300"/>
    <cellStyle name="20% - Акцент4 17 4 2" xfId="5301"/>
    <cellStyle name="20% - Акцент4 17 5" xfId="5302"/>
    <cellStyle name="20% - Акцент4 18" xfId="5303"/>
    <cellStyle name="20% - Акцент4 18 2" xfId="5304"/>
    <cellStyle name="20% - Акцент4 18 2 2" xfId="5305"/>
    <cellStyle name="20% - Акцент4 18 2 2 2" xfId="5306"/>
    <cellStyle name="20% - Акцент4 18 2 3" xfId="5307"/>
    <cellStyle name="20% - Акцент4 18 3" xfId="5308"/>
    <cellStyle name="20% - Акцент4 18 3 2" xfId="5309"/>
    <cellStyle name="20% - Акцент4 18 3 2 2" xfId="5310"/>
    <cellStyle name="20% - Акцент4 18 3 3" xfId="5311"/>
    <cellStyle name="20% - Акцент4 18 4" xfId="5312"/>
    <cellStyle name="20% - Акцент4 18 4 2" xfId="5313"/>
    <cellStyle name="20% - Акцент4 18 5" xfId="5314"/>
    <cellStyle name="20% - Акцент4 19" xfId="5315"/>
    <cellStyle name="20% - Акцент4 19 2" xfId="5316"/>
    <cellStyle name="20% - Акцент4 19 2 2" xfId="5317"/>
    <cellStyle name="20% - Акцент4 19 2 2 2" xfId="5318"/>
    <cellStyle name="20% - Акцент4 19 2 3" xfId="5319"/>
    <cellStyle name="20% - Акцент4 19 3" xfId="5320"/>
    <cellStyle name="20% - Акцент4 19 3 2" xfId="5321"/>
    <cellStyle name="20% - Акцент4 19 3 2 2" xfId="5322"/>
    <cellStyle name="20% - Акцент4 19 3 3" xfId="5323"/>
    <cellStyle name="20% - Акцент4 19 4" xfId="5324"/>
    <cellStyle name="20% - Акцент4 19 4 2" xfId="5325"/>
    <cellStyle name="20% - Акцент4 19 5" xfId="5326"/>
    <cellStyle name="20% - Акцент4 2" xfId="5327"/>
    <cellStyle name="20% - Акцент4 2 10" xfId="5328"/>
    <cellStyle name="20% - Акцент4 2 10 2" xfId="5329"/>
    <cellStyle name="20% - Акцент4 2 10 2 2" xfId="5330"/>
    <cellStyle name="20% - Акцент4 2 10 3" xfId="5331"/>
    <cellStyle name="20% - Акцент4 2 11" xfId="5332"/>
    <cellStyle name="20% - Акцент4 2 11 2" xfId="5333"/>
    <cellStyle name="20% - Акцент4 2 11 2 2" xfId="5334"/>
    <cellStyle name="20% - Акцент4 2 11 3" xfId="5335"/>
    <cellStyle name="20% - Акцент4 2 12" xfId="5336"/>
    <cellStyle name="20% - Акцент4 2 12 2" xfId="5337"/>
    <cellStyle name="20% - Акцент4 2 12 2 2" xfId="5338"/>
    <cellStyle name="20% - Акцент4 2 12 3" xfId="5339"/>
    <cellStyle name="20% - Акцент4 2 13" xfId="5340"/>
    <cellStyle name="20% - Акцент4 2 13 2" xfId="5341"/>
    <cellStyle name="20% - Акцент4 2 13 2 2" xfId="5342"/>
    <cellStyle name="20% - Акцент4 2 13 3" xfId="5343"/>
    <cellStyle name="20% - Акцент4 2 14" xfId="5344"/>
    <cellStyle name="20% - Акцент4 2 14 2" xfId="5345"/>
    <cellStyle name="20% - Акцент4 2 14 2 2" xfId="5346"/>
    <cellStyle name="20% - Акцент4 2 14 3" xfId="5347"/>
    <cellStyle name="20% - Акцент4 2 15" xfId="5348"/>
    <cellStyle name="20% - Акцент4 2 15 2" xfId="5349"/>
    <cellStyle name="20% - Акцент4 2 15 2 2" xfId="5350"/>
    <cellStyle name="20% - Акцент4 2 15 3" xfId="5351"/>
    <cellStyle name="20% - Акцент4 2 16" xfId="5352"/>
    <cellStyle name="20% - Акцент4 2 16 2" xfId="5353"/>
    <cellStyle name="20% - Акцент4 2 16 2 2" xfId="5354"/>
    <cellStyle name="20% - Акцент4 2 16 3" xfId="5355"/>
    <cellStyle name="20% - Акцент4 2 17" xfId="5356"/>
    <cellStyle name="20% - Акцент4 2 17 2" xfId="5357"/>
    <cellStyle name="20% - Акцент4 2 17 2 2" xfId="5358"/>
    <cellStyle name="20% - Акцент4 2 17 3" xfId="5359"/>
    <cellStyle name="20% - Акцент4 2 18" xfId="5360"/>
    <cellStyle name="20% - Акцент4 2 18 2" xfId="5361"/>
    <cellStyle name="20% - Акцент4 2 18 2 2" xfId="5362"/>
    <cellStyle name="20% - Акцент4 2 18 3" xfId="5363"/>
    <cellStyle name="20% - Акцент4 2 19" xfId="5364"/>
    <cellStyle name="20% - Акцент4 2 19 2" xfId="5365"/>
    <cellStyle name="20% - Акцент4 2 19 2 2" xfId="5366"/>
    <cellStyle name="20% - Акцент4 2 19 3" xfId="5367"/>
    <cellStyle name="20% - Акцент4 2 2" xfId="5368"/>
    <cellStyle name="20% - Акцент4 2 2 2" xfId="5369"/>
    <cellStyle name="20% - Акцент4 2 2 2 2" xfId="5370"/>
    <cellStyle name="20% - Акцент4 2 2 2 2 2" xfId="5371"/>
    <cellStyle name="20% - Акцент4 2 2 2 3" xfId="5372"/>
    <cellStyle name="20% - Акцент4 2 2 3" xfId="5373"/>
    <cellStyle name="20% - Акцент4 2 2 3 2" xfId="5374"/>
    <cellStyle name="20% - Акцент4 2 2 3 2 2" xfId="5375"/>
    <cellStyle name="20% - Акцент4 2 2 3 3" xfId="5376"/>
    <cellStyle name="20% - Акцент4 2 2 4" xfId="5377"/>
    <cellStyle name="20% - Акцент4 2 2 4 2" xfId="5378"/>
    <cellStyle name="20% - Акцент4 2 2 5" xfId="5379"/>
    <cellStyle name="20% - Акцент4 2 20" xfId="5380"/>
    <cellStyle name="20% - Акцент4 2 20 2" xfId="5381"/>
    <cellStyle name="20% - Акцент4 2 20 2 2" xfId="5382"/>
    <cellStyle name="20% - Акцент4 2 20 3" xfId="5383"/>
    <cellStyle name="20% - Акцент4 2 21" xfId="5384"/>
    <cellStyle name="20% - Акцент4 2 21 2" xfId="5385"/>
    <cellStyle name="20% - Акцент4 2 21 2 2" xfId="5386"/>
    <cellStyle name="20% - Акцент4 2 21 3" xfId="5387"/>
    <cellStyle name="20% - Акцент4 2 22" xfId="5388"/>
    <cellStyle name="20% - Акцент4 2 22 2" xfId="5389"/>
    <cellStyle name="20% - Акцент4 2 22 2 2" xfId="5390"/>
    <cellStyle name="20% - Акцент4 2 22 3" xfId="5391"/>
    <cellStyle name="20% - Акцент4 2 23" xfId="5392"/>
    <cellStyle name="20% - Акцент4 2 23 2" xfId="5393"/>
    <cellStyle name="20% - Акцент4 2 23 2 2" xfId="5394"/>
    <cellStyle name="20% - Акцент4 2 23 3" xfId="5395"/>
    <cellStyle name="20% - Акцент4 2 24" xfId="5396"/>
    <cellStyle name="20% - Акцент4 2 24 2" xfId="5397"/>
    <cellStyle name="20% - Акцент4 2 24 2 2" xfId="5398"/>
    <cellStyle name="20% - Акцент4 2 24 3" xfId="5399"/>
    <cellStyle name="20% - Акцент4 2 25" xfId="5400"/>
    <cellStyle name="20% - Акцент4 2 25 2" xfId="5401"/>
    <cellStyle name="20% - Акцент4 2 26" xfId="5402"/>
    <cellStyle name="20% - Акцент4 2 3" xfId="5403"/>
    <cellStyle name="20% - Акцент4 2 3 2" xfId="5404"/>
    <cellStyle name="20% - Акцент4 2 3 2 2" xfId="5405"/>
    <cellStyle name="20% - Акцент4 2 3 2 2 2" xfId="5406"/>
    <cellStyle name="20% - Акцент4 2 3 2 3" xfId="5407"/>
    <cellStyle name="20% - Акцент4 2 3 3" xfId="5408"/>
    <cellStyle name="20% - Акцент4 2 3 3 2" xfId="5409"/>
    <cellStyle name="20% - Акцент4 2 3 3 2 2" xfId="5410"/>
    <cellStyle name="20% - Акцент4 2 3 3 3" xfId="5411"/>
    <cellStyle name="20% - Акцент4 2 3 4" xfId="5412"/>
    <cellStyle name="20% - Акцент4 2 3 4 2" xfId="5413"/>
    <cellStyle name="20% - Акцент4 2 3 5" xfId="5414"/>
    <cellStyle name="20% - Акцент4 2 4" xfId="5415"/>
    <cellStyle name="20% - Акцент4 2 4 2" xfId="5416"/>
    <cellStyle name="20% - Акцент4 2 4 2 2" xfId="5417"/>
    <cellStyle name="20% - Акцент4 2 4 2 2 2" xfId="5418"/>
    <cellStyle name="20% - Акцент4 2 4 2 3" xfId="5419"/>
    <cellStyle name="20% - Акцент4 2 4 3" xfId="5420"/>
    <cellStyle name="20% - Акцент4 2 4 3 2" xfId="5421"/>
    <cellStyle name="20% - Акцент4 2 4 3 2 2" xfId="5422"/>
    <cellStyle name="20% - Акцент4 2 4 3 3" xfId="5423"/>
    <cellStyle name="20% - Акцент4 2 4 4" xfId="5424"/>
    <cellStyle name="20% - Акцент4 2 4 4 2" xfId="5425"/>
    <cellStyle name="20% - Акцент4 2 4 5" xfId="5426"/>
    <cellStyle name="20% - Акцент4 2 5" xfId="5427"/>
    <cellStyle name="20% - Акцент4 2 5 2" xfId="5428"/>
    <cellStyle name="20% - Акцент4 2 5 2 2" xfId="5429"/>
    <cellStyle name="20% - Акцент4 2 5 2 2 2" xfId="5430"/>
    <cellStyle name="20% - Акцент4 2 5 2 3" xfId="5431"/>
    <cellStyle name="20% - Акцент4 2 5 3" xfId="5432"/>
    <cellStyle name="20% - Акцент4 2 5 3 2" xfId="5433"/>
    <cellStyle name="20% - Акцент4 2 5 3 2 2" xfId="5434"/>
    <cellStyle name="20% - Акцент4 2 5 3 3" xfId="5435"/>
    <cellStyle name="20% - Акцент4 2 5 4" xfId="5436"/>
    <cellStyle name="20% - Акцент4 2 5 4 2" xfId="5437"/>
    <cellStyle name="20% - Акцент4 2 5 5" xfId="5438"/>
    <cellStyle name="20% - Акцент4 2 6" xfId="5439"/>
    <cellStyle name="20% - Акцент4 2 6 2" xfId="5440"/>
    <cellStyle name="20% - Акцент4 2 6 2 2" xfId="5441"/>
    <cellStyle name="20% - Акцент4 2 6 3" xfId="5442"/>
    <cellStyle name="20% - Акцент4 2 7" xfId="5443"/>
    <cellStyle name="20% - Акцент4 2 7 2" xfId="5444"/>
    <cellStyle name="20% - Акцент4 2 7 2 2" xfId="5445"/>
    <cellStyle name="20% - Акцент4 2 7 3" xfId="5446"/>
    <cellStyle name="20% - Акцент4 2 8" xfId="5447"/>
    <cellStyle name="20% - Акцент4 2 8 2" xfId="5448"/>
    <cellStyle name="20% - Акцент4 2 8 2 2" xfId="5449"/>
    <cellStyle name="20% - Акцент4 2 8 3" xfId="5450"/>
    <cellStyle name="20% - Акцент4 2 9" xfId="5451"/>
    <cellStyle name="20% - Акцент4 2 9 2" xfId="5452"/>
    <cellStyle name="20% - Акцент4 2 9 2 2" xfId="5453"/>
    <cellStyle name="20% - Акцент4 2 9 3" xfId="5454"/>
    <cellStyle name="20% - Акцент4 20" xfId="5455"/>
    <cellStyle name="20% - Акцент4 20 2" xfId="5456"/>
    <cellStyle name="20% - Акцент4 20 2 2" xfId="5457"/>
    <cellStyle name="20% - Акцент4 20 2 2 2" xfId="5458"/>
    <cellStyle name="20% - Акцент4 20 2 3" xfId="5459"/>
    <cellStyle name="20% - Акцент4 20 3" xfId="5460"/>
    <cellStyle name="20% - Акцент4 20 3 2" xfId="5461"/>
    <cellStyle name="20% - Акцент4 20 3 2 2" xfId="5462"/>
    <cellStyle name="20% - Акцент4 20 3 3" xfId="5463"/>
    <cellStyle name="20% - Акцент4 20 4" xfId="5464"/>
    <cellStyle name="20% - Акцент4 20 4 2" xfId="5465"/>
    <cellStyle name="20% - Акцент4 20 5" xfId="5466"/>
    <cellStyle name="20% - Акцент4 21" xfId="5467"/>
    <cellStyle name="20% - Акцент4 21 2" xfId="5468"/>
    <cellStyle name="20% - Акцент4 21 2 2" xfId="5469"/>
    <cellStyle name="20% - Акцент4 21 2 2 2" xfId="5470"/>
    <cellStyle name="20% - Акцент4 21 2 3" xfId="5471"/>
    <cellStyle name="20% - Акцент4 21 3" xfId="5472"/>
    <cellStyle name="20% - Акцент4 21 3 2" xfId="5473"/>
    <cellStyle name="20% - Акцент4 21 3 2 2" xfId="5474"/>
    <cellStyle name="20% - Акцент4 21 3 3" xfId="5475"/>
    <cellStyle name="20% - Акцент4 21 4" xfId="5476"/>
    <cellStyle name="20% - Акцент4 21 4 2" xfId="5477"/>
    <cellStyle name="20% - Акцент4 21 5" xfId="5478"/>
    <cellStyle name="20% - Акцент4 22" xfId="5479"/>
    <cellStyle name="20% - Акцент4 22 2" xfId="5480"/>
    <cellStyle name="20% - Акцент4 22 2 2" xfId="5481"/>
    <cellStyle name="20% - Акцент4 22 2 2 2" xfId="5482"/>
    <cellStyle name="20% - Акцент4 22 2 3" xfId="5483"/>
    <cellStyle name="20% - Акцент4 22 3" xfId="5484"/>
    <cellStyle name="20% - Акцент4 22 3 2" xfId="5485"/>
    <cellStyle name="20% - Акцент4 22 3 2 2" xfId="5486"/>
    <cellStyle name="20% - Акцент4 22 3 3" xfId="5487"/>
    <cellStyle name="20% - Акцент4 22 4" xfId="5488"/>
    <cellStyle name="20% - Акцент4 22 4 2" xfId="5489"/>
    <cellStyle name="20% - Акцент4 22 5" xfId="5490"/>
    <cellStyle name="20% - Акцент4 23" xfId="5491"/>
    <cellStyle name="20% - Акцент4 23 2" xfId="5492"/>
    <cellStyle name="20% - Акцент4 23 2 2" xfId="5493"/>
    <cellStyle name="20% - Акцент4 23 2 2 2" xfId="5494"/>
    <cellStyle name="20% - Акцент4 23 2 3" xfId="5495"/>
    <cellStyle name="20% - Акцент4 23 3" xfId="5496"/>
    <cellStyle name="20% - Акцент4 23 3 2" xfId="5497"/>
    <cellStyle name="20% - Акцент4 23 3 2 2" xfId="5498"/>
    <cellStyle name="20% - Акцент4 23 3 3" xfId="5499"/>
    <cellStyle name="20% - Акцент4 23 4" xfId="5500"/>
    <cellStyle name="20% - Акцент4 23 4 2" xfId="5501"/>
    <cellStyle name="20% - Акцент4 23 5" xfId="5502"/>
    <cellStyle name="20% - Акцент4 24" xfId="5503"/>
    <cellStyle name="20% - Акцент4 24 2" xfId="5504"/>
    <cellStyle name="20% - Акцент4 24 2 2" xfId="5505"/>
    <cellStyle name="20% - Акцент4 24 2 2 2" xfId="5506"/>
    <cellStyle name="20% - Акцент4 24 2 3" xfId="5507"/>
    <cellStyle name="20% - Акцент4 24 3" xfId="5508"/>
    <cellStyle name="20% - Акцент4 24 3 2" xfId="5509"/>
    <cellStyle name="20% - Акцент4 24 3 2 2" xfId="5510"/>
    <cellStyle name="20% - Акцент4 24 3 3" xfId="5511"/>
    <cellStyle name="20% - Акцент4 24 4" xfId="5512"/>
    <cellStyle name="20% - Акцент4 24 4 2" xfId="5513"/>
    <cellStyle name="20% - Акцент4 24 5" xfId="5514"/>
    <cellStyle name="20% - Акцент4 25" xfId="5515"/>
    <cellStyle name="20% - Акцент4 25 2" xfId="5516"/>
    <cellStyle name="20% - Акцент4 25 2 2" xfId="5517"/>
    <cellStyle name="20% - Акцент4 25 2 2 2" xfId="5518"/>
    <cellStyle name="20% - Акцент4 25 2 3" xfId="5519"/>
    <cellStyle name="20% - Акцент4 25 3" xfId="5520"/>
    <cellStyle name="20% - Акцент4 25 3 2" xfId="5521"/>
    <cellStyle name="20% - Акцент4 25 3 2 2" xfId="5522"/>
    <cellStyle name="20% - Акцент4 25 3 3" xfId="5523"/>
    <cellStyle name="20% - Акцент4 25 4" xfId="5524"/>
    <cellStyle name="20% - Акцент4 25 4 2" xfId="5525"/>
    <cellStyle name="20% - Акцент4 25 5" xfId="5526"/>
    <cellStyle name="20% - Акцент4 26" xfId="5527"/>
    <cellStyle name="20% - Акцент4 26 2" xfId="5528"/>
    <cellStyle name="20% - Акцент4 26 2 2" xfId="5529"/>
    <cellStyle name="20% - Акцент4 26 2 2 2" xfId="5530"/>
    <cellStyle name="20% - Акцент4 26 2 3" xfId="5531"/>
    <cellStyle name="20% - Акцент4 26 3" xfId="5532"/>
    <cellStyle name="20% - Акцент4 26 3 2" xfId="5533"/>
    <cellStyle name="20% - Акцент4 26 3 2 2" xfId="5534"/>
    <cellStyle name="20% - Акцент4 26 3 3" xfId="5535"/>
    <cellStyle name="20% - Акцент4 26 4" xfId="5536"/>
    <cellStyle name="20% - Акцент4 26 4 2" xfId="5537"/>
    <cellStyle name="20% - Акцент4 26 5" xfId="5538"/>
    <cellStyle name="20% - Акцент4 27" xfId="5539"/>
    <cellStyle name="20% - Акцент4 27 2" xfId="5540"/>
    <cellStyle name="20% - Акцент4 27 2 2" xfId="5541"/>
    <cellStyle name="20% - Акцент4 27 2 2 2" xfId="5542"/>
    <cellStyle name="20% - Акцент4 27 2 3" xfId="5543"/>
    <cellStyle name="20% - Акцент4 27 3" xfId="5544"/>
    <cellStyle name="20% - Акцент4 27 3 2" xfId="5545"/>
    <cellStyle name="20% - Акцент4 27 3 2 2" xfId="5546"/>
    <cellStyle name="20% - Акцент4 27 3 3" xfId="5547"/>
    <cellStyle name="20% - Акцент4 27 4" xfId="5548"/>
    <cellStyle name="20% - Акцент4 27 4 2" xfId="5549"/>
    <cellStyle name="20% - Акцент4 27 5" xfId="5550"/>
    <cellStyle name="20% - Акцент4 28" xfId="5551"/>
    <cellStyle name="20% - Акцент4 28 2" xfId="5552"/>
    <cellStyle name="20% - Акцент4 28 2 2" xfId="5553"/>
    <cellStyle name="20% - Акцент4 28 2 2 2" xfId="5554"/>
    <cellStyle name="20% - Акцент4 28 2 3" xfId="5555"/>
    <cellStyle name="20% - Акцент4 28 3" xfId="5556"/>
    <cellStyle name="20% - Акцент4 28 3 2" xfId="5557"/>
    <cellStyle name="20% - Акцент4 28 3 2 2" xfId="5558"/>
    <cellStyle name="20% - Акцент4 28 3 3" xfId="5559"/>
    <cellStyle name="20% - Акцент4 28 4" xfId="5560"/>
    <cellStyle name="20% - Акцент4 28 4 2" xfId="5561"/>
    <cellStyle name="20% - Акцент4 28 5" xfId="5562"/>
    <cellStyle name="20% - Акцент4 29" xfId="5563"/>
    <cellStyle name="20% - Акцент4 29 2" xfId="5564"/>
    <cellStyle name="20% - Акцент4 29 2 2" xfId="5565"/>
    <cellStyle name="20% - Акцент4 29 2 2 2" xfId="5566"/>
    <cellStyle name="20% - Акцент4 29 2 3" xfId="5567"/>
    <cellStyle name="20% - Акцент4 29 3" xfId="5568"/>
    <cellStyle name="20% - Акцент4 29 3 2" xfId="5569"/>
    <cellStyle name="20% - Акцент4 29 3 2 2" xfId="5570"/>
    <cellStyle name="20% - Акцент4 29 3 3" xfId="5571"/>
    <cellStyle name="20% - Акцент4 29 4" xfId="5572"/>
    <cellStyle name="20% - Акцент4 29 4 2" xfId="5573"/>
    <cellStyle name="20% - Акцент4 29 5" xfId="5574"/>
    <cellStyle name="20% - Акцент4 3" xfId="5575"/>
    <cellStyle name="20% - Акцент4 3 2" xfId="5576"/>
    <cellStyle name="20% - Акцент4 3 2 2" xfId="5577"/>
    <cellStyle name="20% - Акцент4 3 2 2 2" xfId="5578"/>
    <cellStyle name="20% - Акцент4 3 2 2 2 2" xfId="5579"/>
    <cellStyle name="20% - Акцент4 3 2 2 3" xfId="5580"/>
    <cellStyle name="20% - Акцент4 3 2 3" xfId="5581"/>
    <cellStyle name="20% - Акцент4 3 2 3 2" xfId="5582"/>
    <cellStyle name="20% - Акцент4 3 2 3 2 2" xfId="5583"/>
    <cellStyle name="20% - Акцент4 3 2 3 3" xfId="5584"/>
    <cellStyle name="20% - Акцент4 3 2 4" xfId="5585"/>
    <cellStyle name="20% - Акцент4 3 2 4 2" xfId="5586"/>
    <cellStyle name="20% - Акцент4 3 2 5" xfId="5587"/>
    <cellStyle name="20% - Акцент4 3 3" xfId="5588"/>
    <cellStyle name="20% - Акцент4 3 3 2" xfId="5589"/>
    <cellStyle name="20% - Акцент4 3 3 2 2" xfId="5590"/>
    <cellStyle name="20% - Акцент4 3 3 2 2 2" xfId="5591"/>
    <cellStyle name="20% - Акцент4 3 3 2 3" xfId="5592"/>
    <cellStyle name="20% - Акцент4 3 3 3" xfId="5593"/>
    <cellStyle name="20% - Акцент4 3 3 3 2" xfId="5594"/>
    <cellStyle name="20% - Акцент4 3 3 3 2 2" xfId="5595"/>
    <cellStyle name="20% - Акцент4 3 3 3 3" xfId="5596"/>
    <cellStyle name="20% - Акцент4 3 3 4" xfId="5597"/>
    <cellStyle name="20% - Акцент4 3 3 4 2" xfId="5598"/>
    <cellStyle name="20% - Акцент4 3 3 5" xfId="5599"/>
    <cellStyle name="20% - Акцент4 3 4" xfId="5600"/>
    <cellStyle name="20% - Акцент4 3 4 2" xfId="5601"/>
    <cellStyle name="20% - Акцент4 3 4 2 2" xfId="5602"/>
    <cellStyle name="20% - Акцент4 3 4 2 2 2" xfId="5603"/>
    <cellStyle name="20% - Акцент4 3 4 2 3" xfId="5604"/>
    <cellStyle name="20% - Акцент4 3 4 3" xfId="5605"/>
    <cellStyle name="20% - Акцент4 3 4 3 2" xfId="5606"/>
    <cellStyle name="20% - Акцент4 3 4 3 2 2" xfId="5607"/>
    <cellStyle name="20% - Акцент4 3 4 3 3" xfId="5608"/>
    <cellStyle name="20% - Акцент4 3 4 4" xfId="5609"/>
    <cellStyle name="20% - Акцент4 3 4 4 2" xfId="5610"/>
    <cellStyle name="20% - Акцент4 3 4 5" xfId="5611"/>
    <cellStyle name="20% - Акцент4 3 5" xfId="5612"/>
    <cellStyle name="20% - Акцент4 3 5 2" xfId="5613"/>
    <cellStyle name="20% - Акцент4 3 5 2 2" xfId="5614"/>
    <cellStyle name="20% - Акцент4 3 5 2 2 2" xfId="5615"/>
    <cellStyle name="20% - Акцент4 3 5 2 3" xfId="5616"/>
    <cellStyle name="20% - Акцент4 3 5 3" xfId="5617"/>
    <cellStyle name="20% - Акцент4 3 5 3 2" xfId="5618"/>
    <cellStyle name="20% - Акцент4 3 5 3 2 2" xfId="5619"/>
    <cellStyle name="20% - Акцент4 3 5 3 3" xfId="5620"/>
    <cellStyle name="20% - Акцент4 3 5 4" xfId="5621"/>
    <cellStyle name="20% - Акцент4 3 5 4 2" xfId="5622"/>
    <cellStyle name="20% - Акцент4 3 5 5" xfId="5623"/>
    <cellStyle name="20% - Акцент4 3 6" xfId="5624"/>
    <cellStyle name="20% - Акцент4 3 6 2" xfId="5625"/>
    <cellStyle name="20% - Акцент4 3 6 2 2" xfId="5626"/>
    <cellStyle name="20% - Акцент4 3 6 3" xfId="5627"/>
    <cellStyle name="20% - Акцент4 3 7" xfId="5628"/>
    <cellStyle name="20% - Акцент4 3 7 2" xfId="5629"/>
    <cellStyle name="20% - Акцент4 3 7 2 2" xfId="5630"/>
    <cellStyle name="20% - Акцент4 3 7 3" xfId="5631"/>
    <cellStyle name="20% - Акцент4 3 8" xfId="5632"/>
    <cellStyle name="20% - Акцент4 3 8 2" xfId="5633"/>
    <cellStyle name="20% - Акцент4 3 9" xfId="5634"/>
    <cellStyle name="20% - Акцент4 30" xfId="5635"/>
    <cellStyle name="20% - Акцент4 30 2" xfId="5636"/>
    <cellStyle name="20% - Акцент4 30 2 2" xfId="5637"/>
    <cellStyle name="20% - Акцент4 30 2 2 2" xfId="5638"/>
    <cellStyle name="20% - Акцент4 30 2 3" xfId="5639"/>
    <cellStyle name="20% - Акцент4 30 3" xfId="5640"/>
    <cellStyle name="20% - Акцент4 30 3 2" xfId="5641"/>
    <cellStyle name="20% - Акцент4 30 3 2 2" xfId="5642"/>
    <cellStyle name="20% - Акцент4 30 3 3" xfId="5643"/>
    <cellStyle name="20% - Акцент4 30 4" xfId="5644"/>
    <cellStyle name="20% - Акцент4 30 4 2" xfId="5645"/>
    <cellStyle name="20% - Акцент4 30 5" xfId="5646"/>
    <cellStyle name="20% - Акцент4 31" xfId="5647"/>
    <cellStyle name="20% - Акцент4 31 2" xfId="5648"/>
    <cellStyle name="20% - Акцент4 31 2 2" xfId="5649"/>
    <cellStyle name="20% - Акцент4 31 2 2 2" xfId="5650"/>
    <cellStyle name="20% - Акцент4 31 2 3" xfId="5651"/>
    <cellStyle name="20% - Акцент4 31 3" xfId="5652"/>
    <cellStyle name="20% - Акцент4 31 3 2" xfId="5653"/>
    <cellStyle name="20% - Акцент4 31 3 2 2" xfId="5654"/>
    <cellStyle name="20% - Акцент4 31 3 3" xfId="5655"/>
    <cellStyle name="20% - Акцент4 31 4" xfId="5656"/>
    <cellStyle name="20% - Акцент4 31 4 2" xfId="5657"/>
    <cellStyle name="20% - Акцент4 31 5" xfId="5658"/>
    <cellStyle name="20% - Акцент4 32" xfId="5659"/>
    <cellStyle name="20% - Акцент4 32 2" xfId="5660"/>
    <cellStyle name="20% - Акцент4 32 2 2" xfId="5661"/>
    <cellStyle name="20% - Акцент4 32 2 2 2" xfId="5662"/>
    <cellStyle name="20% - Акцент4 32 2 3" xfId="5663"/>
    <cellStyle name="20% - Акцент4 32 3" xfId="5664"/>
    <cellStyle name="20% - Акцент4 32 3 2" xfId="5665"/>
    <cellStyle name="20% - Акцент4 32 3 2 2" xfId="5666"/>
    <cellStyle name="20% - Акцент4 32 3 3" xfId="5667"/>
    <cellStyle name="20% - Акцент4 32 4" xfId="5668"/>
    <cellStyle name="20% - Акцент4 32 4 2" xfId="5669"/>
    <cellStyle name="20% - Акцент4 32 5" xfId="5670"/>
    <cellStyle name="20% - Акцент4 33" xfId="5671"/>
    <cellStyle name="20% - Акцент4 33 2" xfId="5672"/>
    <cellStyle name="20% - Акцент4 33 2 2" xfId="5673"/>
    <cellStyle name="20% - Акцент4 33 2 2 2" xfId="5674"/>
    <cellStyle name="20% - Акцент4 33 2 3" xfId="5675"/>
    <cellStyle name="20% - Акцент4 33 3" xfId="5676"/>
    <cellStyle name="20% - Акцент4 33 3 2" xfId="5677"/>
    <cellStyle name="20% - Акцент4 33 3 2 2" xfId="5678"/>
    <cellStyle name="20% - Акцент4 33 3 3" xfId="5679"/>
    <cellStyle name="20% - Акцент4 33 4" xfId="5680"/>
    <cellStyle name="20% - Акцент4 33 4 2" xfId="5681"/>
    <cellStyle name="20% - Акцент4 33 5" xfId="5682"/>
    <cellStyle name="20% - Акцент4 34" xfId="5683"/>
    <cellStyle name="20% - Акцент4 34 2" xfId="5684"/>
    <cellStyle name="20% - Акцент4 34 2 2" xfId="5685"/>
    <cellStyle name="20% - Акцент4 34 2 2 2" xfId="5686"/>
    <cellStyle name="20% - Акцент4 34 2 3" xfId="5687"/>
    <cellStyle name="20% - Акцент4 34 3" xfId="5688"/>
    <cellStyle name="20% - Акцент4 34 3 2" xfId="5689"/>
    <cellStyle name="20% - Акцент4 34 3 2 2" xfId="5690"/>
    <cellStyle name="20% - Акцент4 34 3 3" xfId="5691"/>
    <cellStyle name="20% - Акцент4 34 4" xfId="5692"/>
    <cellStyle name="20% - Акцент4 34 4 2" xfId="5693"/>
    <cellStyle name="20% - Акцент4 34 5" xfId="5694"/>
    <cellStyle name="20% - Акцент4 35" xfId="5695"/>
    <cellStyle name="20% - Акцент4 35 2" xfId="5696"/>
    <cellStyle name="20% - Акцент4 35 2 2" xfId="5697"/>
    <cellStyle name="20% - Акцент4 35 2 2 2" xfId="5698"/>
    <cellStyle name="20% - Акцент4 35 2 3" xfId="5699"/>
    <cellStyle name="20% - Акцент4 35 3" xfId="5700"/>
    <cellStyle name="20% - Акцент4 35 3 2" xfId="5701"/>
    <cellStyle name="20% - Акцент4 35 3 2 2" xfId="5702"/>
    <cellStyle name="20% - Акцент4 35 3 3" xfId="5703"/>
    <cellStyle name="20% - Акцент4 35 4" xfId="5704"/>
    <cellStyle name="20% - Акцент4 35 4 2" xfId="5705"/>
    <cellStyle name="20% - Акцент4 35 5" xfId="5706"/>
    <cellStyle name="20% - Акцент4 36" xfId="5707"/>
    <cellStyle name="20% - Акцент4 36 2" xfId="5708"/>
    <cellStyle name="20% - Акцент4 36 2 2" xfId="5709"/>
    <cellStyle name="20% - Акцент4 36 2 2 2" xfId="5710"/>
    <cellStyle name="20% - Акцент4 36 2 3" xfId="5711"/>
    <cellStyle name="20% - Акцент4 36 3" xfId="5712"/>
    <cellStyle name="20% - Акцент4 36 3 2" xfId="5713"/>
    <cellStyle name="20% - Акцент4 36 3 2 2" xfId="5714"/>
    <cellStyle name="20% - Акцент4 36 3 3" xfId="5715"/>
    <cellStyle name="20% - Акцент4 36 4" xfId="5716"/>
    <cellStyle name="20% - Акцент4 36 4 2" xfId="5717"/>
    <cellStyle name="20% - Акцент4 36 5" xfId="5718"/>
    <cellStyle name="20% - Акцент4 37" xfId="5719"/>
    <cellStyle name="20% - Акцент4 37 2" xfId="5720"/>
    <cellStyle name="20% - Акцент4 37 2 2" xfId="5721"/>
    <cellStyle name="20% - Акцент4 37 2 2 2" xfId="5722"/>
    <cellStyle name="20% - Акцент4 37 2 3" xfId="5723"/>
    <cellStyle name="20% - Акцент4 37 3" xfId="5724"/>
    <cellStyle name="20% - Акцент4 37 3 2" xfId="5725"/>
    <cellStyle name="20% - Акцент4 37 3 2 2" xfId="5726"/>
    <cellStyle name="20% - Акцент4 37 3 3" xfId="5727"/>
    <cellStyle name="20% - Акцент4 37 4" xfId="5728"/>
    <cellStyle name="20% - Акцент4 37 4 2" xfId="5729"/>
    <cellStyle name="20% - Акцент4 37 5" xfId="5730"/>
    <cellStyle name="20% - Акцент4 38" xfId="5731"/>
    <cellStyle name="20% - Акцент4 38 2" xfId="5732"/>
    <cellStyle name="20% - Акцент4 38 2 2" xfId="5733"/>
    <cellStyle name="20% - Акцент4 38 2 2 2" xfId="5734"/>
    <cellStyle name="20% - Акцент4 38 2 3" xfId="5735"/>
    <cellStyle name="20% - Акцент4 38 3" xfId="5736"/>
    <cellStyle name="20% - Акцент4 38 3 2" xfId="5737"/>
    <cellStyle name="20% - Акцент4 38 3 2 2" xfId="5738"/>
    <cellStyle name="20% - Акцент4 38 3 3" xfId="5739"/>
    <cellStyle name="20% - Акцент4 38 4" xfId="5740"/>
    <cellStyle name="20% - Акцент4 38 4 2" xfId="5741"/>
    <cellStyle name="20% - Акцент4 38 5" xfId="5742"/>
    <cellStyle name="20% - Акцент4 39" xfId="5743"/>
    <cellStyle name="20% - Акцент4 39 2" xfId="5744"/>
    <cellStyle name="20% - Акцент4 39 2 2" xfId="5745"/>
    <cellStyle name="20% - Акцент4 39 2 2 2" xfId="5746"/>
    <cellStyle name="20% - Акцент4 39 2 3" xfId="5747"/>
    <cellStyle name="20% - Акцент4 39 3" xfId="5748"/>
    <cellStyle name="20% - Акцент4 39 3 2" xfId="5749"/>
    <cellStyle name="20% - Акцент4 39 3 2 2" xfId="5750"/>
    <cellStyle name="20% - Акцент4 39 3 3" xfId="5751"/>
    <cellStyle name="20% - Акцент4 39 4" xfId="5752"/>
    <cellStyle name="20% - Акцент4 39 4 2" xfId="5753"/>
    <cellStyle name="20% - Акцент4 39 5" xfId="5754"/>
    <cellStyle name="20% - Акцент4 4" xfId="5755"/>
    <cellStyle name="20% - Акцент4 4 2" xfId="5756"/>
    <cellStyle name="20% - Акцент4 4 2 2" xfId="5757"/>
    <cellStyle name="20% - Акцент4 4 2 2 2" xfId="5758"/>
    <cellStyle name="20% - Акцент4 4 2 2 2 2" xfId="5759"/>
    <cellStyle name="20% - Акцент4 4 2 2 3" xfId="5760"/>
    <cellStyle name="20% - Акцент4 4 2 3" xfId="5761"/>
    <cellStyle name="20% - Акцент4 4 2 3 2" xfId="5762"/>
    <cellStyle name="20% - Акцент4 4 2 3 2 2" xfId="5763"/>
    <cellStyle name="20% - Акцент4 4 2 3 3" xfId="5764"/>
    <cellStyle name="20% - Акцент4 4 2 4" xfId="5765"/>
    <cellStyle name="20% - Акцент4 4 2 4 2" xfId="5766"/>
    <cellStyle name="20% - Акцент4 4 2 5" xfId="5767"/>
    <cellStyle name="20% - Акцент4 4 3" xfId="5768"/>
    <cellStyle name="20% - Акцент4 4 3 2" xfId="5769"/>
    <cellStyle name="20% - Акцент4 4 3 2 2" xfId="5770"/>
    <cellStyle name="20% - Акцент4 4 3 2 2 2" xfId="5771"/>
    <cellStyle name="20% - Акцент4 4 3 2 3" xfId="5772"/>
    <cellStyle name="20% - Акцент4 4 3 3" xfId="5773"/>
    <cellStyle name="20% - Акцент4 4 3 3 2" xfId="5774"/>
    <cellStyle name="20% - Акцент4 4 3 3 2 2" xfId="5775"/>
    <cellStyle name="20% - Акцент4 4 3 3 3" xfId="5776"/>
    <cellStyle name="20% - Акцент4 4 3 4" xfId="5777"/>
    <cellStyle name="20% - Акцент4 4 3 4 2" xfId="5778"/>
    <cellStyle name="20% - Акцент4 4 3 5" xfId="5779"/>
    <cellStyle name="20% - Акцент4 4 4" xfId="5780"/>
    <cellStyle name="20% - Акцент4 4 4 2" xfId="5781"/>
    <cellStyle name="20% - Акцент4 4 4 2 2" xfId="5782"/>
    <cellStyle name="20% - Акцент4 4 4 2 2 2" xfId="5783"/>
    <cellStyle name="20% - Акцент4 4 4 2 3" xfId="5784"/>
    <cellStyle name="20% - Акцент4 4 4 3" xfId="5785"/>
    <cellStyle name="20% - Акцент4 4 4 3 2" xfId="5786"/>
    <cellStyle name="20% - Акцент4 4 4 3 2 2" xfId="5787"/>
    <cellStyle name="20% - Акцент4 4 4 3 3" xfId="5788"/>
    <cellStyle name="20% - Акцент4 4 4 4" xfId="5789"/>
    <cellStyle name="20% - Акцент4 4 4 4 2" xfId="5790"/>
    <cellStyle name="20% - Акцент4 4 4 5" xfId="5791"/>
    <cellStyle name="20% - Акцент4 4 5" xfId="5792"/>
    <cellStyle name="20% - Акцент4 4 5 2" xfId="5793"/>
    <cellStyle name="20% - Акцент4 4 5 2 2" xfId="5794"/>
    <cellStyle name="20% - Акцент4 4 5 2 2 2" xfId="5795"/>
    <cellStyle name="20% - Акцент4 4 5 2 3" xfId="5796"/>
    <cellStyle name="20% - Акцент4 4 5 3" xfId="5797"/>
    <cellStyle name="20% - Акцент4 4 5 3 2" xfId="5798"/>
    <cellStyle name="20% - Акцент4 4 5 3 2 2" xfId="5799"/>
    <cellStyle name="20% - Акцент4 4 5 3 3" xfId="5800"/>
    <cellStyle name="20% - Акцент4 4 5 4" xfId="5801"/>
    <cellStyle name="20% - Акцент4 4 5 4 2" xfId="5802"/>
    <cellStyle name="20% - Акцент4 4 5 5" xfId="5803"/>
    <cellStyle name="20% - Акцент4 4 6" xfId="5804"/>
    <cellStyle name="20% - Акцент4 4 6 2" xfId="5805"/>
    <cellStyle name="20% - Акцент4 4 6 2 2" xfId="5806"/>
    <cellStyle name="20% - Акцент4 4 6 3" xfId="5807"/>
    <cellStyle name="20% - Акцент4 4 7" xfId="5808"/>
    <cellStyle name="20% - Акцент4 4 7 2" xfId="5809"/>
    <cellStyle name="20% - Акцент4 4 7 2 2" xfId="5810"/>
    <cellStyle name="20% - Акцент4 4 7 3" xfId="5811"/>
    <cellStyle name="20% - Акцент4 4 8" xfId="5812"/>
    <cellStyle name="20% - Акцент4 4 8 2" xfId="5813"/>
    <cellStyle name="20% - Акцент4 4 9" xfId="5814"/>
    <cellStyle name="20% - Акцент4 40" xfId="5815"/>
    <cellStyle name="20% - Акцент4 40 2" xfId="5816"/>
    <cellStyle name="20% - Акцент4 40 2 2" xfId="5817"/>
    <cellStyle name="20% - Акцент4 40 2 2 2" xfId="5818"/>
    <cellStyle name="20% - Акцент4 40 2 3" xfId="5819"/>
    <cellStyle name="20% - Акцент4 40 3" xfId="5820"/>
    <cellStyle name="20% - Акцент4 40 3 2" xfId="5821"/>
    <cellStyle name="20% - Акцент4 40 3 2 2" xfId="5822"/>
    <cellStyle name="20% - Акцент4 40 3 3" xfId="5823"/>
    <cellStyle name="20% - Акцент4 40 4" xfId="5824"/>
    <cellStyle name="20% - Акцент4 40 4 2" xfId="5825"/>
    <cellStyle name="20% - Акцент4 40 5" xfId="5826"/>
    <cellStyle name="20% - Акцент4 41" xfId="5827"/>
    <cellStyle name="20% - Акцент4 41 2" xfId="5828"/>
    <cellStyle name="20% - Акцент4 41 2 2" xfId="5829"/>
    <cellStyle name="20% - Акцент4 41 2 2 2" xfId="5830"/>
    <cellStyle name="20% - Акцент4 41 2 3" xfId="5831"/>
    <cellStyle name="20% - Акцент4 41 3" xfId="5832"/>
    <cellStyle name="20% - Акцент4 41 3 2" xfId="5833"/>
    <cellStyle name="20% - Акцент4 41 3 2 2" xfId="5834"/>
    <cellStyle name="20% - Акцент4 41 3 3" xfId="5835"/>
    <cellStyle name="20% - Акцент4 41 4" xfId="5836"/>
    <cellStyle name="20% - Акцент4 41 4 2" xfId="5837"/>
    <cellStyle name="20% - Акцент4 41 5" xfId="5838"/>
    <cellStyle name="20% - Акцент4 42" xfId="5839"/>
    <cellStyle name="20% - Акцент4 42 2" xfId="5840"/>
    <cellStyle name="20% - Акцент4 42 2 2" xfId="5841"/>
    <cellStyle name="20% - Акцент4 42 2 2 2" xfId="5842"/>
    <cellStyle name="20% - Акцент4 42 2 3" xfId="5843"/>
    <cellStyle name="20% - Акцент4 42 3" xfId="5844"/>
    <cellStyle name="20% - Акцент4 42 3 2" xfId="5845"/>
    <cellStyle name="20% - Акцент4 42 3 2 2" xfId="5846"/>
    <cellStyle name="20% - Акцент4 42 3 3" xfId="5847"/>
    <cellStyle name="20% - Акцент4 42 4" xfId="5848"/>
    <cellStyle name="20% - Акцент4 42 4 2" xfId="5849"/>
    <cellStyle name="20% - Акцент4 42 5" xfId="5850"/>
    <cellStyle name="20% - Акцент4 43" xfId="5851"/>
    <cellStyle name="20% - Акцент4 43 2" xfId="5852"/>
    <cellStyle name="20% - Акцент4 43 2 2" xfId="5853"/>
    <cellStyle name="20% - Акцент4 43 2 2 2" xfId="5854"/>
    <cellStyle name="20% - Акцент4 43 2 3" xfId="5855"/>
    <cellStyle name="20% - Акцент4 43 3" xfId="5856"/>
    <cellStyle name="20% - Акцент4 43 3 2" xfId="5857"/>
    <cellStyle name="20% - Акцент4 43 3 2 2" xfId="5858"/>
    <cellStyle name="20% - Акцент4 43 3 3" xfId="5859"/>
    <cellStyle name="20% - Акцент4 43 4" xfId="5860"/>
    <cellStyle name="20% - Акцент4 43 4 2" xfId="5861"/>
    <cellStyle name="20% - Акцент4 43 5" xfId="5862"/>
    <cellStyle name="20% - Акцент4 44" xfId="5863"/>
    <cellStyle name="20% - Акцент4 44 2" xfId="5864"/>
    <cellStyle name="20% - Акцент4 44 2 2" xfId="5865"/>
    <cellStyle name="20% - Акцент4 44 2 2 2" xfId="5866"/>
    <cellStyle name="20% - Акцент4 44 2 3" xfId="5867"/>
    <cellStyle name="20% - Акцент4 44 3" xfId="5868"/>
    <cellStyle name="20% - Акцент4 44 3 2" xfId="5869"/>
    <cellStyle name="20% - Акцент4 44 3 2 2" xfId="5870"/>
    <cellStyle name="20% - Акцент4 44 3 3" xfId="5871"/>
    <cellStyle name="20% - Акцент4 44 4" xfId="5872"/>
    <cellStyle name="20% - Акцент4 44 4 2" xfId="5873"/>
    <cellStyle name="20% - Акцент4 44 5" xfId="5874"/>
    <cellStyle name="20% - Акцент4 45" xfId="5875"/>
    <cellStyle name="20% - Акцент4 45 2" xfId="5876"/>
    <cellStyle name="20% - Акцент4 45 2 2" xfId="5877"/>
    <cellStyle name="20% - Акцент4 45 2 2 2" xfId="5878"/>
    <cellStyle name="20% - Акцент4 45 2 3" xfId="5879"/>
    <cellStyle name="20% - Акцент4 45 3" xfId="5880"/>
    <cellStyle name="20% - Акцент4 45 3 2" xfId="5881"/>
    <cellStyle name="20% - Акцент4 45 3 2 2" xfId="5882"/>
    <cellStyle name="20% - Акцент4 45 3 3" xfId="5883"/>
    <cellStyle name="20% - Акцент4 45 4" xfId="5884"/>
    <cellStyle name="20% - Акцент4 45 4 2" xfId="5885"/>
    <cellStyle name="20% - Акцент4 45 5" xfId="5886"/>
    <cellStyle name="20% - Акцент4 46" xfId="5887"/>
    <cellStyle name="20% - Акцент4 46 2" xfId="5888"/>
    <cellStyle name="20% - Акцент4 46 2 2" xfId="5889"/>
    <cellStyle name="20% - Акцент4 46 2 2 2" xfId="5890"/>
    <cellStyle name="20% - Акцент4 46 2 3" xfId="5891"/>
    <cellStyle name="20% - Акцент4 46 3" xfId="5892"/>
    <cellStyle name="20% - Акцент4 46 3 2" xfId="5893"/>
    <cellStyle name="20% - Акцент4 46 3 2 2" xfId="5894"/>
    <cellStyle name="20% - Акцент4 46 3 3" xfId="5895"/>
    <cellStyle name="20% - Акцент4 46 4" xfId="5896"/>
    <cellStyle name="20% - Акцент4 46 4 2" xfId="5897"/>
    <cellStyle name="20% - Акцент4 46 5" xfId="5898"/>
    <cellStyle name="20% - Акцент4 47" xfId="5899"/>
    <cellStyle name="20% - Акцент4 47 2" xfId="5900"/>
    <cellStyle name="20% - Акцент4 47 2 2" xfId="5901"/>
    <cellStyle name="20% - Акцент4 47 2 2 2" xfId="5902"/>
    <cellStyle name="20% - Акцент4 47 2 3" xfId="5903"/>
    <cellStyle name="20% - Акцент4 47 3" xfId="5904"/>
    <cellStyle name="20% - Акцент4 47 3 2" xfId="5905"/>
    <cellStyle name="20% - Акцент4 47 3 2 2" xfId="5906"/>
    <cellStyle name="20% - Акцент4 47 3 3" xfId="5907"/>
    <cellStyle name="20% - Акцент4 47 4" xfId="5908"/>
    <cellStyle name="20% - Акцент4 47 4 2" xfId="5909"/>
    <cellStyle name="20% - Акцент4 47 5" xfId="5910"/>
    <cellStyle name="20% - Акцент4 48" xfId="5911"/>
    <cellStyle name="20% - Акцент4 48 2" xfId="5912"/>
    <cellStyle name="20% - Акцент4 48 2 2" xfId="5913"/>
    <cellStyle name="20% - Акцент4 48 2 2 2" xfId="5914"/>
    <cellStyle name="20% - Акцент4 48 2 3" xfId="5915"/>
    <cellStyle name="20% - Акцент4 48 3" xfId="5916"/>
    <cellStyle name="20% - Акцент4 48 3 2" xfId="5917"/>
    <cellStyle name="20% - Акцент4 48 3 2 2" xfId="5918"/>
    <cellStyle name="20% - Акцент4 48 3 3" xfId="5919"/>
    <cellStyle name="20% - Акцент4 48 4" xfId="5920"/>
    <cellStyle name="20% - Акцент4 48 4 2" xfId="5921"/>
    <cellStyle name="20% - Акцент4 48 5" xfId="5922"/>
    <cellStyle name="20% - Акцент4 49" xfId="5923"/>
    <cellStyle name="20% - Акцент4 49 2" xfId="5924"/>
    <cellStyle name="20% - Акцент4 49 2 2" xfId="5925"/>
    <cellStyle name="20% - Акцент4 49 2 2 2" xfId="5926"/>
    <cellStyle name="20% - Акцент4 49 2 3" xfId="5927"/>
    <cellStyle name="20% - Акцент4 49 3" xfId="5928"/>
    <cellStyle name="20% - Акцент4 49 3 2" xfId="5929"/>
    <cellStyle name="20% - Акцент4 49 3 2 2" xfId="5930"/>
    <cellStyle name="20% - Акцент4 49 3 3" xfId="5931"/>
    <cellStyle name="20% - Акцент4 49 4" xfId="5932"/>
    <cellStyle name="20% - Акцент4 49 4 2" xfId="5933"/>
    <cellStyle name="20% - Акцент4 49 5" xfId="5934"/>
    <cellStyle name="20% - Акцент4 5" xfId="5935"/>
    <cellStyle name="20% - Акцент4 5 2" xfId="5936"/>
    <cellStyle name="20% - Акцент4 5 2 2" xfId="5937"/>
    <cellStyle name="20% - Акцент4 5 2 2 2" xfId="5938"/>
    <cellStyle name="20% - Акцент4 5 2 2 2 2" xfId="5939"/>
    <cellStyle name="20% - Акцент4 5 2 2 3" xfId="5940"/>
    <cellStyle name="20% - Акцент4 5 2 3" xfId="5941"/>
    <cellStyle name="20% - Акцент4 5 2 3 2" xfId="5942"/>
    <cellStyle name="20% - Акцент4 5 2 3 2 2" xfId="5943"/>
    <cellStyle name="20% - Акцент4 5 2 3 3" xfId="5944"/>
    <cellStyle name="20% - Акцент4 5 2 4" xfId="5945"/>
    <cellStyle name="20% - Акцент4 5 2 4 2" xfId="5946"/>
    <cellStyle name="20% - Акцент4 5 2 5" xfId="5947"/>
    <cellStyle name="20% - Акцент4 5 3" xfId="5948"/>
    <cellStyle name="20% - Акцент4 5 3 2" xfId="5949"/>
    <cellStyle name="20% - Акцент4 5 3 2 2" xfId="5950"/>
    <cellStyle name="20% - Акцент4 5 3 2 2 2" xfId="5951"/>
    <cellStyle name="20% - Акцент4 5 3 2 3" xfId="5952"/>
    <cellStyle name="20% - Акцент4 5 3 3" xfId="5953"/>
    <cellStyle name="20% - Акцент4 5 3 3 2" xfId="5954"/>
    <cellStyle name="20% - Акцент4 5 3 3 2 2" xfId="5955"/>
    <cellStyle name="20% - Акцент4 5 3 3 3" xfId="5956"/>
    <cellStyle name="20% - Акцент4 5 3 4" xfId="5957"/>
    <cellStyle name="20% - Акцент4 5 3 4 2" xfId="5958"/>
    <cellStyle name="20% - Акцент4 5 3 5" xfId="5959"/>
    <cellStyle name="20% - Акцент4 5 4" xfId="5960"/>
    <cellStyle name="20% - Акцент4 5 4 2" xfId="5961"/>
    <cellStyle name="20% - Акцент4 5 4 2 2" xfId="5962"/>
    <cellStyle name="20% - Акцент4 5 4 2 2 2" xfId="5963"/>
    <cellStyle name="20% - Акцент4 5 4 2 3" xfId="5964"/>
    <cellStyle name="20% - Акцент4 5 4 3" xfId="5965"/>
    <cellStyle name="20% - Акцент4 5 4 3 2" xfId="5966"/>
    <cellStyle name="20% - Акцент4 5 4 3 2 2" xfId="5967"/>
    <cellStyle name="20% - Акцент4 5 4 3 3" xfId="5968"/>
    <cellStyle name="20% - Акцент4 5 4 4" xfId="5969"/>
    <cellStyle name="20% - Акцент4 5 4 4 2" xfId="5970"/>
    <cellStyle name="20% - Акцент4 5 4 5" xfId="5971"/>
    <cellStyle name="20% - Акцент4 5 5" xfId="5972"/>
    <cellStyle name="20% - Акцент4 5 5 2" xfId="5973"/>
    <cellStyle name="20% - Акцент4 5 5 2 2" xfId="5974"/>
    <cellStyle name="20% - Акцент4 5 5 2 2 2" xfId="5975"/>
    <cellStyle name="20% - Акцент4 5 5 2 3" xfId="5976"/>
    <cellStyle name="20% - Акцент4 5 5 3" xfId="5977"/>
    <cellStyle name="20% - Акцент4 5 5 3 2" xfId="5978"/>
    <cellStyle name="20% - Акцент4 5 5 3 2 2" xfId="5979"/>
    <cellStyle name="20% - Акцент4 5 5 3 3" xfId="5980"/>
    <cellStyle name="20% - Акцент4 5 5 4" xfId="5981"/>
    <cellStyle name="20% - Акцент4 5 5 4 2" xfId="5982"/>
    <cellStyle name="20% - Акцент4 5 5 5" xfId="5983"/>
    <cellStyle name="20% - Акцент4 5 6" xfId="5984"/>
    <cellStyle name="20% - Акцент4 5 6 2" xfId="5985"/>
    <cellStyle name="20% - Акцент4 5 6 2 2" xfId="5986"/>
    <cellStyle name="20% - Акцент4 5 6 3" xfId="5987"/>
    <cellStyle name="20% - Акцент4 5 7" xfId="5988"/>
    <cellStyle name="20% - Акцент4 5 7 2" xfId="5989"/>
    <cellStyle name="20% - Акцент4 5 7 2 2" xfId="5990"/>
    <cellStyle name="20% - Акцент4 5 7 3" xfId="5991"/>
    <cellStyle name="20% - Акцент4 5 8" xfId="5992"/>
    <cellStyle name="20% - Акцент4 5 8 2" xfId="5993"/>
    <cellStyle name="20% - Акцент4 5 9" xfId="5994"/>
    <cellStyle name="20% - Акцент4 50" xfId="5995"/>
    <cellStyle name="20% - Акцент4 50 2" xfId="5996"/>
    <cellStyle name="20% - Акцент4 50 2 2" xfId="5997"/>
    <cellStyle name="20% - Акцент4 50 2 2 2" xfId="5998"/>
    <cellStyle name="20% - Акцент4 50 2 3" xfId="5999"/>
    <cellStyle name="20% - Акцент4 50 3" xfId="6000"/>
    <cellStyle name="20% - Акцент4 50 3 2" xfId="6001"/>
    <cellStyle name="20% - Акцент4 50 3 2 2" xfId="6002"/>
    <cellStyle name="20% - Акцент4 50 3 3" xfId="6003"/>
    <cellStyle name="20% - Акцент4 50 4" xfId="6004"/>
    <cellStyle name="20% - Акцент4 50 4 2" xfId="6005"/>
    <cellStyle name="20% - Акцент4 50 5" xfId="6006"/>
    <cellStyle name="20% - Акцент4 51" xfId="6007"/>
    <cellStyle name="20% - Акцент4 51 2" xfId="6008"/>
    <cellStyle name="20% - Акцент4 51 2 2" xfId="6009"/>
    <cellStyle name="20% - Акцент4 51 2 2 2" xfId="6010"/>
    <cellStyle name="20% - Акцент4 51 2 3" xfId="6011"/>
    <cellStyle name="20% - Акцент4 51 3" xfId="6012"/>
    <cellStyle name="20% - Акцент4 51 3 2" xfId="6013"/>
    <cellStyle name="20% - Акцент4 51 3 2 2" xfId="6014"/>
    <cellStyle name="20% - Акцент4 51 3 3" xfId="6015"/>
    <cellStyle name="20% - Акцент4 51 4" xfId="6016"/>
    <cellStyle name="20% - Акцент4 51 4 2" xfId="6017"/>
    <cellStyle name="20% - Акцент4 51 5" xfId="6018"/>
    <cellStyle name="20% - Акцент4 52" xfId="6019"/>
    <cellStyle name="20% - Акцент4 52 2" xfId="6020"/>
    <cellStyle name="20% - Акцент4 52 2 2" xfId="6021"/>
    <cellStyle name="20% - Акцент4 52 2 2 2" xfId="6022"/>
    <cellStyle name="20% - Акцент4 52 2 3" xfId="6023"/>
    <cellStyle name="20% - Акцент4 52 3" xfId="6024"/>
    <cellStyle name="20% - Акцент4 52 3 2" xfId="6025"/>
    <cellStyle name="20% - Акцент4 52 3 2 2" xfId="6026"/>
    <cellStyle name="20% - Акцент4 52 3 3" xfId="6027"/>
    <cellStyle name="20% - Акцент4 52 4" xfId="6028"/>
    <cellStyle name="20% - Акцент4 52 4 2" xfId="6029"/>
    <cellStyle name="20% - Акцент4 52 5" xfId="6030"/>
    <cellStyle name="20% - Акцент4 53" xfId="6031"/>
    <cellStyle name="20% - Акцент4 53 2" xfId="6032"/>
    <cellStyle name="20% - Акцент4 53 2 2" xfId="6033"/>
    <cellStyle name="20% - Акцент4 53 2 2 2" xfId="6034"/>
    <cellStyle name="20% - Акцент4 53 2 3" xfId="6035"/>
    <cellStyle name="20% - Акцент4 53 3" xfId="6036"/>
    <cellStyle name="20% - Акцент4 53 3 2" xfId="6037"/>
    <cellStyle name="20% - Акцент4 53 3 2 2" xfId="6038"/>
    <cellStyle name="20% - Акцент4 53 3 3" xfId="6039"/>
    <cellStyle name="20% - Акцент4 53 4" xfId="6040"/>
    <cellStyle name="20% - Акцент4 53 4 2" xfId="6041"/>
    <cellStyle name="20% - Акцент4 53 5" xfId="6042"/>
    <cellStyle name="20% - Акцент4 54" xfId="6043"/>
    <cellStyle name="20% - Акцент4 54 2" xfId="6044"/>
    <cellStyle name="20% - Акцент4 54 2 2" xfId="6045"/>
    <cellStyle name="20% - Акцент4 54 2 2 2" xfId="6046"/>
    <cellStyle name="20% - Акцент4 54 2 3" xfId="6047"/>
    <cellStyle name="20% - Акцент4 54 3" xfId="6048"/>
    <cellStyle name="20% - Акцент4 54 3 2" xfId="6049"/>
    <cellStyle name="20% - Акцент4 54 3 2 2" xfId="6050"/>
    <cellStyle name="20% - Акцент4 54 3 3" xfId="6051"/>
    <cellStyle name="20% - Акцент4 54 4" xfId="6052"/>
    <cellStyle name="20% - Акцент4 54 4 2" xfId="6053"/>
    <cellStyle name="20% - Акцент4 54 5" xfId="6054"/>
    <cellStyle name="20% - Акцент4 55" xfId="6055"/>
    <cellStyle name="20% - Акцент4 55 2" xfId="6056"/>
    <cellStyle name="20% - Акцент4 55 2 2" xfId="6057"/>
    <cellStyle name="20% - Акцент4 55 2 2 2" xfId="6058"/>
    <cellStyle name="20% - Акцент4 55 2 3" xfId="6059"/>
    <cellStyle name="20% - Акцент4 55 3" xfId="6060"/>
    <cellStyle name="20% - Акцент4 55 3 2" xfId="6061"/>
    <cellStyle name="20% - Акцент4 55 3 2 2" xfId="6062"/>
    <cellStyle name="20% - Акцент4 55 3 3" xfId="6063"/>
    <cellStyle name="20% - Акцент4 55 4" xfId="6064"/>
    <cellStyle name="20% - Акцент4 55 4 2" xfId="6065"/>
    <cellStyle name="20% - Акцент4 55 5" xfId="6066"/>
    <cellStyle name="20% - Акцент4 56" xfId="6067"/>
    <cellStyle name="20% - Акцент4 56 2" xfId="6068"/>
    <cellStyle name="20% - Акцент4 56 2 2" xfId="6069"/>
    <cellStyle name="20% - Акцент4 56 2 2 2" xfId="6070"/>
    <cellStyle name="20% - Акцент4 56 2 3" xfId="6071"/>
    <cellStyle name="20% - Акцент4 56 3" xfId="6072"/>
    <cellStyle name="20% - Акцент4 56 3 2" xfId="6073"/>
    <cellStyle name="20% - Акцент4 56 3 2 2" xfId="6074"/>
    <cellStyle name="20% - Акцент4 56 3 3" xfId="6075"/>
    <cellStyle name="20% - Акцент4 56 4" xfId="6076"/>
    <cellStyle name="20% - Акцент4 56 4 2" xfId="6077"/>
    <cellStyle name="20% - Акцент4 56 5" xfId="6078"/>
    <cellStyle name="20% - Акцент4 57" xfId="6079"/>
    <cellStyle name="20% - Акцент4 57 2" xfId="6080"/>
    <cellStyle name="20% - Акцент4 57 2 2" xfId="6081"/>
    <cellStyle name="20% - Акцент4 57 2 2 2" xfId="6082"/>
    <cellStyle name="20% - Акцент4 57 2 3" xfId="6083"/>
    <cellStyle name="20% - Акцент4 57 3" xfId="6084"/>
    <cellStyle name="20% - Акцент4 57 3 2" xfId="6085"/>
    <cellStyle name="20% - Акцент4 57 3 2 2" xfId="6086"/>
    <cellStyle name="20% - Акцент4 57 3 3" xfId="6087"/>
    <cellStyle name="20% - Акцент4 57 4" xfId="6088"/>
    <cellStyle name="20% - Акцент4 57 4 2" xfId="6089"/>
    <cellStyle name="20% - Акцент4 57 5" xfId="6090"/>
    <cellStyle name="20% - Акцент4 58" xfId="6091"/>
    <cellStyle name="20% - Акцент4 58 2" xfId="6092"/>
    <cellStyle name="20% - Акцент4 58 2 2" xfId="6093"/>
    <cellStyle name="20% - Акцент4 58 2 2 2" xfId="6094"/>
    <cellStyle name="20% - Акцент4 58 2 3" xfId="6095"/>
    <cellStyle name="20% - Акцент4 58 3" xfId="6096"/>
    <cellStyle name="20% - Акцент4 58 3 2" xfId="6097"/>
    <cellStyle name="20% - Акцент4 58 3 2 2" xfId="6098"/>
    <cellStyle name="20% - Акцент4 58 3 3" xfId="6099"/>
    <cellStyle name="20% - Акцент4 58 4" xfId="6100"/>
    <cellStyle name="20% - Акцент4 58 4 2" xfId="6101"/>
    <cellStyle name="20% - Акцент4 58 5" xfId="6102"/>
    <cellStyle name="20% - Акцент4 59" xfId="6103"/>
    <cellStyle name="20% - Акцент4 59 2" xfId="6104"/>
    <cellStyle name="20% - Акцент4 59 2 2" xfId="6105"/>
    <cellStyle name="20% - Акцент4 59 2 2 2" xfId="6106"/>
    <cellStyle name="20% - Акцент4 59 2 3" xfId="6107"/>
    <cellStyle name="20% - Акцент4 59 3" xfId="6108"/>
    <cellStyle name="20% - Акцент4 59 3 2" xfId="6109"/>
    <cellStyle name="20% - Акцент4 59 3 2 2" xfId="6110"/>
    <cellStyle name="20% - Акцент4 59 3 3" xfId="6111"/>
    <cellStyle name="20% - Акцент4 59 4" xfId="6112"/>
    <cellStyle name="20% - Акцент4 59 4 2" xfId="6113"/>
    <cellStyle name="20% - Акцент4 59 5" xfId="6114"/>
    <cellStyle name="20% - Акцент4 6" xfId="6115"/>
    <cellStyle name="20% - Акцент4 6 2" xfId="6116"/>
    <cellStyle name="20% - Акцент4 6 2 2" xfId="6117"/>
    <cellStyle name="20% - Акцент4 6 2 2 2" xfId="6118"/>
    <cellStyle name="20% - Акцент4 6 2 2 2 2" xfId="6119"/>
    <cellStyle name="20% - Акцент4 6 2 2 3" xfId="6120"/>
    <cellStyle name="20% - Акцент4 6 2 3" xfId="6121"/>
    <cellStyle name="20% - Акцент4 6 2 3 2" xfId="6122"/>
    <cellStyle name="20% - Акцент4 6 2 3 2 2" xfId="6123"/>
    <cellStyle name="20% - Акцент4 6 2 3 3" xfId="6124"/>
    <cellStyle name="20% - Акцент4 6 2 4" xfId="6125"/>
    <cellStyle name="20% - Акцент4 6 2 4 2" xfId="6126"/>
    <cellStyle name="20% - Акцент4 6 2 5" xfId="6127"/>
    <cellStyle name="20% - Акцент4 6 3" xfId="6128"/>
    <cellStyle name="20% - Акцент4 6 3 2" xfId="6129"/>
    <cellStyle name="20% - Акцент4 6 3 2 2" xfId="6130"/>
    <cellStyle name="20% - Акцент4 6 3 2 2 2" xfId="6131"/>
    <cellStyle name="20% - Акцент4 6 3 2 3" xfId="6132"/>
    <cellStyle name="20% - Акцент4 6 3 3" xfId="6133"/>
    <cellStyle name="20% - Акцент4 6 3 3 2" xfId="6134"/>
    <cellStyle name="20% - Акцент4 6 3 3 2 2" xfId="6135"/>
    <cellStyle name="20% - Акцент4 6 3 3 3" xfId="6136"/>
    <cellStyle name="20% - Акцент4 6 3 4" xfId="6137"/>
    <cellStyle name="20% - Акцент4 6 3 4 2" xfId="6138"/>
    <cellStyle name="20% - Акцент4 6 3 5" xfId="6139"/>
    <cellStyle name="20% - Акцент4 6 4" xfId="6140"/>
    <cellStyle name="20% - Акцент4 6 4 2" xfId="6141"/>
    <cellStyle name="20% - Акцент4 6 4 2 2" xfId="6142"/>
    <cellStyle name="20% - Акцент4 6 4 2 2 2" xfId="6143"/>
    <cellStyle name="20% - Акцент4 6 4 2 3" xfId="6144"/>
    <cellStyle name="20% - Акцент4 6 4 3" xfId="6145"/>
    <cellStyle name="20% - Акцент4 6 4 3 2" xfId="6146"/>
    <cellStyle name="20% - Акцент4 6 4 3 2 2" xfId="6147"/>
    <cellStyle name="20% - Акцент4 6 4 3 3" xfId="6148"/>
    <cellStyle name="20% - Акцент4 6 4 4" xfId="6149"/>
    <cellStyle name="20% - Акцент4 6 4 4 2" xfId="6150"/>
    <cellStyle name="20% - Акцент4 6 4 5" xfId="6151"/>
    <cellStyle name="20% - Акцент4 6 5" xfId="6152"/>
    <cellStyle name="20% - Акцент4 6 5 2" xfId="6153"/>
    <cellStyle name="20% - Акцент4 6 5 2 2" xfId="6154"/>
    <cellStyle name="20% - Акцент4 6 5 2 2 2" xfId="6155"/>
    <cellStyle name="20% - Акцент4 6 5 2 3" xfId="6156"/>
    <cellStyle name="20% - Акцент4 6 5 3" xfId="6157"/>
    <cellStyle name="20% - Акцент4 6 5 3 2" xfId="6158"/>
    <cellStyle name="20% - Акцент4 6 5 3 2 2" xfId="6159"/>
    <cellStyle name="20% - Акцент4 6 5 3 3" xfId="6160"/>
    <cellStyle name="20% - Акцент4 6 5 4" xfId="6161"/>
    <cellStyle name="20% - Акцент4 6 5 4 2" xfId="6162"/>
    <cellStyle name="20% - Акцент4 6 5 5" xfId="6163"/>
    <cellStyle name="20% - Акцент4 6 6" xfId="6164"/>
    <cellStyle name="20% - Акцент4 6 6 2" xfId="6165"/>
    <cellStyle name="20% - Акцент4 6 6 2 2" xfId="6166"/>
    <cellStyle name="20% - Акцент4 6 6 3" xfId="6167"/>
    <cellStyle name="20% - Акцент4 6 7" xfId="6168"/>
    <cellStyle name="20% - Акцент4 6 7 2" xfId="6169"/>
    <cellStyle name="20% - Акцент4 6 7 2 2" xfId="6170"/>
    <cellStyle name="20% - Акцент4 6 7 3" xfId="6171"/>
    <cellStyle name="20% - Акцент4 6 8" xfId="6172"/>
    <cellStyle name="20% - Акцент4 6 8 2" xfId="6173"/>
    <cellStyle name="20% - Акцент4 6 9" xfId="6174"/>
    <cellStyle name="20% - Акцент4 60" xfId="6175"/>
    <cellStyle name="20% - Акцент4 60 2" xfId="6176"/>
    <cellStyle name="20% - Акцент4 60 2 2" xfId="6177"/>
    <cellStyle name="20% - Акцент4 60 2 2 2" xfId="6178"/>
    <cellStyle name="20% - Акцент4 60 2 3" xfId="6179"/>
    <cellStyle name="20% - Акцент4 60 3" xfId="6180"/>
    <cellStyle name="20% - Акцент4 60 3 2" xfId="6181"/>
    <cellStyle name="20% - Акцент4 60 3 2 2" xfId="6182"/>
    <cellStyle name="20% - Акцент4 60 3 3" xfId="6183"/>
    <cellStyle name="20% - Акцент4 60 4" xfId="6184"/>
    <cellStyle name="20% - Акцент4 60 4 2" xfId="6185"/>
    <cellStyle name="20% - Акцент4 60 5" xfId="6186"/>
    <cellStyle name="20% - Акцент4 61" xfId="6187"/>
    <cellStyle name="20% - Акцент4 61 2" xfId="6188"/>
    <cellStyle name="20% - Акцент4 61 2 2" xfId="6189"/>
    <cellStyle name="20% - Акцент4 61 2 2 2" xfId="6190"/>
    <cellStyle name="20% - Акцент4 61 2 3" xfId="6191"/>
    <cellStyle name="20% - Акцент4 61 3" xfId="6192"/>
    <cellStyle name="20% - Акцент4 61 3 2" xfId="6193"/>
    <cellStyle name="20% - Акцент4 61 3 2 2" xfId="6194"/>
    <cellStyle name="20% - Акцент4 61 3 3" xfId="6195"/>
    <cellStyle name="20% - Акцент4 61 4" xfId="6196"/>
    <cellStyle name="20% - Акцент4 61 4 2" xfId="6197"/>
    <cellStyle name="20% - Акцент4 61 5" xfId="6198"/>
    <cellStyle name="20% - Акцент4 62" xfId="6199"/>
    <cellStyle name="20% - Акцент4 62 2" xfId="6200"/>
    <cellStyle name="20% - Акцент4 62 2 2" xfId="6201"/>
    <cellStyle name="20% - Акцент4 62 2 2 2" xfId="6202"/>
    <cellStyle name="20% - Акцент4 62 2 3" xfId="6203"/>
    <cellStyle name="20% - Акцент4 62 3" xfId="6204"/>
    <cellStyle name="20% - Акцент4 62 3 2" xfId="6205"/>
    <cellStyle name="20% - Акцент4 62 3 2 2" xfId="6206"/>
    <cellStyle name="20% - Акцент4 62 3 3" xfId="6207"/>
    <cellStyle name="20% - Акцент4 62 4" xfId="6208"/>
    <cellStyle name="20% - Акцент4 62 4 2" xfId="6209"/>
    <cellStyle name="20% - Акцент4 62 5" xfId="6210"/>
    <cellStyle name="20% - Акцент4 63" xfId="6211"/>
    <cellStyle name="20% - Акцент4 63 2" xfId="6212"/>
    <cellStyle name="20% - Акцент4 63 2 2" xfId="6213"/>
    <cellStyle name="20% - Акцент4 63 2 2 2" xfId="6214"/>
    <cellStyle name="20% - Акцент4 63 2 3" xfId="6215"/>
    <cellStyle name="20% - Акцент4 63 3" xfId="6216"/>
    <cellStyle name="20% - Акцент4 63 3 2" xfId="6217"/>
    <cellStyle name="20% - Акцент4 63 3 2 2" xfId="6218"/>
    <cellStyle name="20% - Акцент4 63 3 3" xfId="6219"/>
    <cellStyle name="20% - Акцент4 63 4" xfId="6220"/>
    <cellStyle name="20% - Акцент4 63 4 2" xfId="6221"/>
    <cellStyle name="20% - Акцент4 63 5" xfId="6222"/>
    <cellStyle name="20% - Акцент4 64" xfId="6223"/>
    <cellStyle name="20% - Акцент4 64 2" xfId="6224"/>
    <cellStyle name="20% - Акцент4 64 2 2" xfId="6225"/>
    <cellStyle name="20% - Акцент4 64 2 2 2" xfId="6226"/>
    <cellStyle name="20% - Акцент4 64 2 3" xfId="6227"/>
    <cellStyle name="20% - Акцент4 64 3" xfId="6228"/>
    <cellStyle name="20% - Акцент4 64 3 2" xfId="6229"/>
    <cellStyle name="20% - Акцент4 64 3 2 2" xfId="6230"/>
    <cellStyle name="20% - Акцент4 64 3 3" xfId="6231"/>
    <cellStyle name="20% - Акцент4 64 4" xfId="6232"/>
    <cellStyle name="20% - Акцент4 64 4 2" xfId="6233"/>
    <cellStyle name="20% - Акцент4 64 5" xfId="6234"/>
    <cellStyle name="20% - Акцент4 65" xfId="6235"/>
    <cellStyle name="20% - Акцент4 65 2" xfId="6236"/>
    <cellStyle name="20% - Акцент4 65 2 2" xfId="6237"/>
    <cellStyle name="20% - Акцент4 65 2 2 2" xfId="6238"/>
    <cellStyle name="20% - Акцент4 65 2 3" xfId="6239"/>
    <cellStyle name="20% - Акцент4 65 3" xfId="6240"/>
    <cellStyle name="20% - Акцент4 65 3 2" xfId="6241"/>
    <cellStyle name="20% - Акцент4 65 3 2 2" xfId="6242"/>
    <cellStyle name="20% - Акцент4 65 3 3" xfId="6243"/>
    <cellStyle name="20% - Акцент4 65 4" xfId="6244"/>
    <cellStyle name="20% - Акцент4 65 4 2" xfId="6245"/>
    <cellStyle name="20% - Акцент4 65 5" xfId="6246"/>
    <cellStyle name="20% - Акцент4 66" xfId="6247"/>
    <cellStyle name="20% - Акцент4 66 2" xfId="6248"/>
    <cellStyle name="20% - Акцент4 66 2 2" xfId="6249"/>
    <cellStyle name="20% - Акцент4 66 2 2 2" xfId="6250"/>
    <cellStyle name="20% - Акцент4 66 2 3" xfId="6251"/>
    <cellStyle name="20% - Акцент4 66 3" xfId="6252"/>
    <cellStyle name="20% - Акцент4 66 3 2" xfId="6253"/>
    <cellStyle name="20% - Акцент4 66 3 2 2" xfId="6254"/>
    <cellStyle name="20% - Акцент4 66 3 3" xfId="6255"/>
    <cellStyle name="20% - Акцент4 66 4" xfId="6256"/>
    <cellStyle name="20% - Акцент4 66 4 2" xfId="6257"/>
    <cellStyle name="20% - Акцент4 66 5" xfId="6258"/>
    <cellStyle name="20% - Акцент4 67" xfId="6259"/>
    <cellStyle name="20% - Акцент4 67 2" xfId="6260"/>
    <cellStyle name="20% - Акцент4 67 2 2" xfId="6261"/>
    <cellStyle name="20% - Акцент4 67 2 2 2" xfId="6262"/>
    <cellStyle name="20% - Акцент4 67 2 3" xfId="6263"/>
    <cellStyle name="20% - Акцент4 67 3" xfId="6264"/>
    <cellStyle name="20% - Акцент4 67 3 2" xfId="6265"/>
    <cellStyle name="20% - Акцент4 67 3 2 2" xfId="6266"/>
    <cellStyle name="20% - Акцент4 67 3 3" xfId="6267"/>
    <cellStyle name="20% - Акцент4 67 4" xfId="6268"/>
    <cellStyle name="20% - Акцент4 67 4 2" xfId="6269"/>
    <cellStyle name="20% - Акцент4 67 5" xfId="6270"/>
    <cellStyle name="20% - Акцент4 68" xfId="6271"/>
    <cellStyle name="20% - Акцент4 68 2" xfId="6272"/>
    <cellStyle name="20% - Акцент4 68 2 2" xfId="6273"/>
    <cellStyle name="20% - Акцент4 68 2 2 2" xfId="6274"/>
    <cellStyle name="20% - Акцент4 68 2 3" xfId="6275"/>
    <cellStyle name="20% - Акцент4 68 3" xfId="6276"/>
    <cellStyle name="20% - Акцент4 68 3 2" xfId="6277"/>
    <cellStyle name="20% - Акцент4 68 3 2 2" xfId="6278"/>
    <cellStyle name="20% - Акцент4 68 3 3" xfId="6279"/>
    <cellStyle name="20% - Акцент4 68 4" xfId="6280"/>
    <cellStyle name="20% - Акцент4 68 4 2" xfId="6281"/>
    <cellStyle name="20% - Акцент4 68 5" xfId="6282"/>
    <cellStyle name="20% - Акцент4 69" xfId="6283"/>
    <cellStyle name="20% - Акцент4 69 2" xfId="6284"/>
    <cellStyle name="20% - Акцент4 69 2 2" xfId="6285"/>
    <cellStyle name="20% - Акцент4 69 2 2 2" xfId="6286"/>
    <cellStyle name="20% - Акцент4 69 2 3" xfId="6287"/>
    <cellStyle name="20% - Акцент4 69 3" xfId="6288"/>
    <cellStyle name="20% - Акцент4 69 3 2" xfId="6289"/>
    <cellStyle name="20% - Акцент4 69 3 2 2" xfId="6290"/>
    <cellStyle name="20% - Акцент4 69 3 3" xfId="6291"/>
    <cellStyle name="20% - Акцент4 69 4" xfId="6292"/>
    <cellStyle name="20% - Акцент4 69 4 2" xfId="6293"/>
    <cellStyle name="20% - Акцент4 69 5" xfId="6294"/>
    <cellStyle name="20% - Акцент4 7" xfId="6295"/>
    <cellStyle name="20% - Акцент4 7 2" xfId="6296"/>
    <cellStyle name="20% - Акцент4 7 2 2" xfId="6297"/>
    <cellStyle name="20% - Акцент4 7 2 2 2" xfId="6298"/>
    <cellStyle name="20% - Акцент4 7 2 2 2 2" xfId="6299"/>
    <cellStyle name="20% - Акцент4 7 2 2 3" xfId="6300"/>
    <cellStyle name="20% - Акцент4 7 2 3" xfId="6301"/>
    <cellStyle name="20% - Акцент4 7 2 3 2" xfId="6302"/>
    <cellStyle name="20% - Акцент4 7 2 3 2 2" xfId="6303"/>
    <cellStyle name="20% - Акцент4 7 2 3 3" xfId="6304"/>
    <cellStyle name="20% - Акцент4 7 2 4" xfId="6305"/>
    <cellStyle name="20% - Акцент4 7 2 4 2" xfId="6306"/>
    <cellStyle name="20% - Акцент4 7 2 5" xfId="6307"/>
    <cellStyle name="20% - Акцент4 7 3" xfId="6308"/>
    <cellStyle name="20% - Акцент4 7 3 2" xfId="6309"/>
    <cellStyle name="20% - Акцент4 7 3 2 2" xfId="6310"/>
    <cellStyle name="20% - Акцент4 7 3 2 2 2" xfId="6311"/>
    <cellStyle name="20% - Акцент4 7 3 2 3" xfId="6312"/>
    <cellStyle name="20% - Акцент4 7 3 3" xfId="6313"/>
    <cellStyle name="20% - Акцент4 7 3 3 2" xfId="6314"/>
    <cellStyle name="20% - Акцент4 7 3 3 2 2" xfId="6315"/>
    <cellStyle name="20% - Акцент4 7 3 3 3" xfId="6316"/>
    <cellStyle name="20% - Акцент4 7 3 4" xfId="6317"/>
    <cellStyle name="20% - Акцент4 7 3 4 2" xfId="6318"/>
    <cellStyle name="20% - Акцент4 7 3 5" xfId="6319"/>
    <cellStyle name="20% - Акцент4 7 4" xfId="6320"/>
    <cellStyle name="20% - Акцент4 7 4 2" xfId="6321"/>
    <cellStyle name="20% - Акцент4 7 4 2 2" xfId="6322"/>
    <cellStyle name="20% - Акцент4 7 4 2 2 2" xfId="6323"/>
    <cellStyle name="20% - Акцент4 7 4 2 3" xfId="6324"/>
    <cellStyle name="20% - Акцент4 7 4 3" xfId="6325"/>
    <cellStyle name="20% - Акцент4 7 4 3 2" xfId="6326"/>
    <cellStyle name="20% - Акцент4 7 4 3 2 2" xfId="6327"/>
    <cellStyle name="20% - Акцент4 7 4 3 3" xfId="6328"/>
    <cellStyle name="20% - Акцент4 7 4 4" xfId="6329"/>
    <cellStyle name="20% - Акцент4 7 4 4 2" xfId="6330"/>
    <cellStyle name="20% - Акцент4 7 4 5" xfId="6331"/>
    <cellStyle name="20% - Акцент4 7 5" xfId="6332"/>
    <cellStyle name="20% - Акцент4 7 5 2" xfId="6333"/>
    <cellStyle name="20% - Акцент4 7 5 2 2" xfId="6334"/>
    <cellStyle name="20% - Акцент4 7 5 2 2 2" xfId="6335"/>
    <cellStyle name="20% - Акцент4 7 5 2 3" xfId="6336"/>
    <cellStyle name="20% - Акцент4 7 5 3" xfId="6337"/>
    <cellStyle name="20% - Акцент4 7 5 3 2" xfId="6338"/>
    <cellStyle name="20% - Акцент4 7 5 3 2 2" xfId="6339"/>
    <cellStyle name="20% - Акцент4 7 5 3 3" xfId="6340"/>
    <cellStyle name="20% - Акцент4 7 5 4" xfId="6341"/>
    <cellStyle name="20% - Акцент4 7 5 4 2" xfId="6342"/>
    <cellStyle name="20% - Акцент4 7 5 5" xfId="6343"/>
    <cellStyle name="20% - Акцент4 7 6" xfId="6344"/>
    <cellStyle name="20% - Акцент4 7 6 2" xfId="6345"/>
    <cellStyle name="20% - Акцент4 7 6 2 2" xfId="6346"/>
    <cellStyle name="20% - Акцент4 7 6 3" xfId="6347"/>
    <cellStyle name="20% - Акцент4 7 7" xfId="6348"/>
    <cellStyle name="20% - Акцент4 7 7 2" xfId="6349"/>
    <cellStyle name="20% - Акцент4 7 7 2 2" xfId="6350"/>
    <cellStyle name="20% - Акцент4 7 7 3" xfId="6351"/>
    <cellStyle name="20% - Акцент4 7 8" xfId="6352"/>
    <cellStyle name="20% - Акцент4 7 8 2" xfId="6353"/>
    <cellStyle name="20% - Акцент4 7 9" xfId="6354"/>
    <cellStyle name="20% - Акцент4 70" xfId="6355"/>
    <cellStyle name="20% - Акцент4 70 2" xfId="6356"/>
    <cellStyle name="20% - Акцент4 70 2 2" xfId="6357"/>
    <cellStyle name="20% - Акцент4 70 2 2 2" xfId="6358"/>
    <cellStyle name="20% - Акцент4 70 2 3" xfId="6359"/>
    <cellStyle name="20% - Акцент4 70 3" xfId="6360"/>
    <cellStyle name="20% - Акцент4 70 3 2" xfId="6361"/>
    <cellStyle name="20% - Акцент4 70 3 2 2" xfId="6362"/>
    <cellStyle name="20% - Акцент4 70 3 3" xfId="6363"/>
    <cellStyle name="20% - Акцент4 70 4" xfId="6364"/>
    <cellStyle name="20% - Акцент4 70 4 2" xfId="6365"/>
    <cellStyle name="20% - Акцент4 70 5" xfId="6366"/>
    <cellStyle name="20% - Акцент4 71" xfId="6367"/>
    <cellStyle name="20% - Акцент4 71 2" xfId="6368"/>
    <cellStyle name="20% - Акцент4 71 2 2" xfId="6369"/>
    <cellStyle name="20% - Акцент4 71 2 2 2" xfId="6370"/>
    <cellStyle name="20% - Акцент4 71 2 3" xfId="6371"/>
    <cellStyle name="20% - Акцент4 71 3" xfId="6372"/>
    <cellStyle name="20% - Акцент4 71 3 2" xfId="6373"/>
    <cellStyle name="20% - Акцент4 71 3 2 2" xfId="6374"/>
    <cellStyle name="20% - Акцент4 71 3 3" xfId="6375"/>
    <cellStyle name="20% - Акцент4 71 4" xfId="6376"/>
    <cellStyle name="20% - Акцент4 71 4 2" xfId="6377"/>
    <cellStyle name="20% - Акцент4 71 5" xfId="6378"/>
    <cellStyle name="20% - Акцент4 72" xfId="6379"/>
    <cellStyle name="20% - Акцент4 72 2" xfId="6380"/>
    <cellStyle name="20% - Акцент4 72 2 2" xfId="6381"/>
    <cellStyle name="20% - Акцент4 72 2 2 2" xfId="6382"/>
    <cellStyle name="20% - Акцент4 72 2 3" xfId="6383"/>
    <cellStyle name="20% - Акцент4 72 3" xfId="6384"/>
    <cellStyle name="20% - Акцент4 72 3 2" xfId="6385"/>
    <cellStyle name="20% - Акцент4 72 3 2 2" xfId="6386"/>
    <cellStyle name="20% - Акцент4 72 3 3" xfId="6387"/>
    <cellStyle name="20% - Акцент4 72 4" xfId="6388"/>
    <cellStyle name="20% - Акцент4 72 4 2" xfId="6389"/>
    <cellStyle name="20% - Акцент4 72 5" xfId="6390"/>
    <cellStyle name="20% - Акцент4 73" xfId="6391"/>
    <cellStyle name="20% - Акцент4 73 2" xfId="6392"/>
    <cellStyle name="20% - Акцент4 73 2 2" xfId="6393"/>
    <cellStyle name="20% - Акцент4 73 2 2 2" xfId="6394"/>
    <cellStyle name="20% - Акцент4 73 2 3" xfId="6395"/>
    <cellStyle name="20% - Акцент4 73 3" xfId="6396"/>
    <cellStyle name="20% - Акцент4 73 3 2" xfId="6397"/>
    <cellStyle name="20% - Акцент4 73 3 2 2" xfId="6398"/>
    <cellStyle name="20% - Акцент4 73 3 3" xfId="6399"/>
    <cellStyle name="20% - Акцент4 73 4" xfId="6400"/>
    <cellStyle name="20% - Акцент4 73 4 2" xfId="6401"/>
    <cellStyle name="20% - Акцент4 73 5" xfId="6402"/>
    <cellStyle name="20% - Акцент4 74" xfId="6403"/>
    <cellStyle name="20% - Акцент4 74 2" xfId="6404"/>
    <cellStyle name="20% - Акцент4 74 2 2" xfId="6405"/>
    <cellStyle name="20% - Акцент4 74 2 2 2" xfId="6406"/>
    <cellStyle name="20% - Акцент4 74 2 3" xfId="6407"/>
    <cellStyle name="20% - Акцент4 74 3" xfId="6408"/>
    <cellStyle name="20% - Акцент4 74 3 2" xfId="6409"/>
    <cellStyle name="20% - Акцент4 74 3 2 2" xfId="6410"/>
    <cellStyle name="20% - Акцент4 74 3 3" xfId="6411"/>
    <cellStyle name="20% - Акцент4 74 4" xfId="6412"/>
    <cellStyle name="20% - Акцент4 74 4 2" xfId="6413"/>
    <cellStyle name="20% - Акцент4 74 5" xfId="6414"/>
    <cellStyle name="20% - Акцент4 75" xfId="6415"/>
    <cellStyle name="20% - Акцент4 75 2" xfId="6416"/>
    <cellStyle name="20% - Акцент4 75 2 2" xfId="6417"/>
    <cellStyle name="20% - Акцент4 75 2 2 2" xfId="6418"/>
    <cellStyle name="20% - Акцент4 75 2 3" xfId="6419"/>
    <cellStyle name="20% - Акцент4 75 3" xfId="6420"/>
    <cellStyle name="20% - Акцент4 75 3 2" xfId="6421"/>
    <cellStyle name="20% - Акцент4 75 3 2 2" xfId="6422"/>
    <cellStyle name="20% - Акцент4 75 3 3" xfId="6423"/>
    <cellStyle name="20% - Акцент4 75 4" xfId="6424"/>
    <cellStyle name="20% - Акцент4 75 4 2" xfId="6425"/>
    <cellStyle name="20% - Акцент4 75 5" xfId="6426"/>
    <cellStyle name="20% - Акцент4 76" xfId="6427"/>
    <cellStyle name="20% - Акцент4 76 2" xfId="6428"/>
    <cellStyle name="20% - Акцент4 76 2 2" xfId="6429"/>
    <cellStyle name="20% - Акцент4 76 2 2 2" xfId="6430"/>
    <cellStyle name="20% - Акцент4 76 2 3" xfId="6431"/>
    <cellStyle name="20% - Акцент4 76 3" xfId="6432"/>
    <cellStyle name="20% - Акцент4 76 3 2" xfId="6433"/>
    <cellStyle name="20% - Акцент4 76 3 2 2" xfId="6434"/>
    <cellStyle name="20% - Акцент4 76 3 3" xfId="6435"/>
    <cellStyle name="20% - Акцент4 76 4" xfId="6436"/>
    <cellStyle name="20% - Акцент4 76 4 2" xfId="6437"/>
    <cellStyle name="20% - Акцент4 76 5" xfId="6438"/>
    <cellStyle name="20% - Акцент4 77" xfId="6439"/>
    <cellStyle name="20% - Акцент4 77 2" xfId="6440"/>
    <cellStyle name="20% - Акцент4 77 2 2" xfId="6441"/>
    <cellStyle name="20% - Акцент4 77 2 2 2" xfId="6442"/>
    <cellStyle name="20% - Акцент4 77 2 3" xfId="6443"/>
    <cellStyle name="20% - Акцент4 77 3" xfId="6444"/>
    <cellStyle name="20% - Акцент4 77 3 2" xfId="6445"/>
    <cellStyle name="20% - Акцент4 77 3 2 2" xfId="6446"/>
    <cellStyle name="20% - Акцент4 77 3 3" xfId="6447"/>
    <cellStyle name="20% - Акцент4 77 4" xfId="6448"/>
    <cellStyle name="20% - Акцент4 77 4 2" xfId="6449"/>
    <cellStyle name="20% - Акцент4 77 5" xfId="6450"/>
    <cellStyle name="20% - Акцент4 78" xfId="6451"/>
    <cellStyle name="20% - Акцент4 78 2" xfId="6452"/>
    <cellStyle name="20% - Акцент4 78 2 2" xfId="6453"/>
    <cellStyle name="20% - Акцент4 78 2 2 2" xfId="6454"/>
    <cellStyle name="20% - Акцент4 78 2 3" xfId="6455"/>
    <cellStyle name="20% - Акцент4 78 3" xfId="6456"/>
    <cellStyle name="20% - Акцент4 78 3 2" xfId="6457"/>
    <cellStyle name="20% - Акцент4 78 3 2 2" xfId="6458"/>
    <cellStyle name="20% - Акцент4 78 3 3" xfId="6459"/>
    <cellStyle name="20% - Акцент4 78 4" xfId="6460"/>
    <cellStyle name="20% - Акцент4 78 4 2" xfId="6461"/>
    <cellStyle name="20% - Акцент4 78 5" xfId="6462"/>
    <cellStyle name="20% - Акцент4 79" xfId="6463"/>
    <cellStyle name="20% - Акцент4 79 2" xfId="6464"/>
    <cellStyle name="20% - Акцент4 79 2 2" xfId="6465"/>
    <cellStyle name="20% - Акцент4 79 2 2 2" xfId="6466"/>
    <cellStyle name="20% - Акцент4 79 2 3" xfId="6467"/>
    <cellStyle name="20% - Акцент4 79 3" xfId="6468"/>
    <cellStyle name="20% - Акцент4 79 3 2" xfId="6469"/>
    <cellStyle name="20% - Акцент4 79 3 2 2" xfId="6470"/>
    <cellStyle name="20% - Акцент4 79 3 3" xfId="6471"/>
    <cellStyle name="20% - Акцент4 79 4" xfId="6472"/>
    <cellStyle name="20% - Акцент4 79 4 2" xfId="6473"/>
    <cellStyle name="20% - Акцент4 79 5" xfId="6474"/>
    <cellStyle name="20% - Акцент4 8" xfId="6475"/>
    <cellStyle name="20% - Акцент4 8 2" xfId="6476"/>
    <cellStyle name="20% - Акцент4 8 2 2" xfId="6477"/>
    <cellStyle name="20% - Акцент4 8 2 2 2" xfId="6478"/>
    <cellStyle name="20% - Акцент4 8 2 2 2 2" xfId="6479"/>
    <cellStyle name="20% - Акцент4 8 2 2 3" xfId="6480"/>
    <cellStyle name="20% - Акцент4 8 2 3" xfId="6481"/>
    <cellStyle name="20% - Акцент4 8 2 3 2" xfId="6482"/>
    <cellStyle name="20% - Акцент4 8 2 3 2 2" xfId="6483"/>
    <cellStyle name="20% - Акцент4 8 2 3 3" xfId="6484"/>
    <cellStyle name="20% - Акцент4 8 2 4" xfId="6485"/>
    <cellStyle name="20% - Акцент4 8 2 4 2" xfId="6486"/>
    <cellStyle name="20% - Акцент4 8 2 5" xfId="6487"/>
    <cellStyle name="20% - Акцент4 8 3" xfId="6488"/>
    <cellStyle name="20% - Акцент4 8 3 2" xfId="6489"/>
    <cellStyle name="20% - Акцент4 8 3 2 2" xfId="6490"/>
    <cellStyle name="20% - Акцент4 8 3 2 2 2" xfId="6491"/>
    <cellStyle name="20% - Акцент4 8 3 2 3" xfId="6492"/>
    <cellStyle name="20% - Акцент4 8 3 3" xfId="6493"/>
    <cellStyle name="20% - Акцент4 8 3 3 2" xfId="6494"/>
    <cellStyle name="20% - Акцент4 8 3 3 2 2" xfId="6495"/>
    <cellStyle name="20% - Акцент4 8 3 3 3" xfId="6496"/>
    <cellStyle name="20% - Акцент4 8 3 4" xfId="6497"/>
    <cellStyle name="20% - Акцент4 8 3 4 2" xfId="6498"/>
    <cellStyle name="20% - Акцент4 8 3 5" xfId="6499"/>
    <cellStyle name="20% - Акцент4 8 4" xfId="6500"/>
    <cellStyle name="20% - Акцент4 8 4 2" xfId="6501"/>
    <cellStyle name="20% - Акцент4 8 4 2 2" xfId="6502"/>
    <cellStyle name="20% - Акцент4 8 4 2 2 2" xfId="6503"/>
    <cellStyle name="20% - Акцент4 8 4 2 3" xfId="6504"/>
    <cellStyle name="20% - Акцент4 8 4 3" xfId="6505"/>
    <cellStyle name="20% - Акцент4 8 4 3 2" xfId="6506"/>
    <cellStyle name="20% - Акцент4 8 4 3 2 2" xfId="6507"/>
    <cellStyle name="20% - Акцент4 8 4 3 3" xfId="6508"/>
    <cellStyle name="20% - Акцент4 8 4 4" xfId="6509"/>
    <cellStyle name="20% - Акцент4 8 4 4 2" xfId="6510"/>
    <cellStyle name="20% - Акцент4 8 4 5" xfId="6511"/>
    <cellStyle name="20% - Акцент4 8 5" xfId="6512"/>
    <cellStyle name="20% - Акцент4 8 5 2" xfId="6513"/>
    <cellStyle name="20% - Акцент4 8 5 2 2" xfId="6514"/>
    <cellStyle name="20% - Акцент4 8 5 2 2 2" xfId="6515"/>
    <cellStyle name="20% - Акцент4 8 5 2 3" xfId="6516"/>
    <cellStyle name="20% - Акцент4 8 5 3" xfId="6517"/>
    <cellStyle name="20% - Акцент4 8 5 3 2" xfId="6518"/>
    <cellStyle name="20% - Акцент4 8 5 3 2 2" xfId="6519"/>
    <cellStyle name="20% - Акцент4 8 5 3 3" xfId="6520"/>
    <cellStyle name="20% - Акцент4 8 5 4" xfId="6521"/>
    <cellStyle name="20% - Акцент4 8 5 4 2" xfId="6522"/>
    <cellStyle name="20% - Акцент4 8 5 5" xfId="6523"/>
    <cellStyle name="20% - Акцент4 8 6" xfId="6524"/>
    <cellStyle name="20% - Акцент4 8 6 2" xfId="6525"/>
    <cellStyle name="20% - Акцент4 8 6 2 2" xfId="6526"/>
    <cellStyle name="20% - Акцент4 8 6 3" xfId="6527"/>
    <cellStyle name="20% - Акцент4 8 7" xfId="6528"/>
    <cellStyle name="20% - Акцент4 8 7 2" xfId="6529"/>
    <cellStyle name="20% - Акцент4 8 7 2 2" xfId="6530"/>
    <cellStyle name="20% - Акцент4 8 7 3" xfId="6531"/>
    <cellStyle name="20% - Акцент4 8 8" xfId="6532"/>
    <cellStyle name="20% - Акцент4 8 8 2" xfId="6533"/>
    <cellStyle name="20% - Акцент4 8 9" xfId="6534"/>
    <cellStyle name="20% - Акцент4 80" xfId="6535"/>
    <cellStyle name="20% - Акцент4 80 2" xfId="6536"/>
    <cellStyle name="20% - Акцент4 80 2 2" xfId="6537"/>
    <cellStyle name="20% - Акцент4 80 2 2 2" xfId="6538"/>
    <cellStyle name="20% - Акцент4 80 2 3" xfId="6539"/>
    <cellStyle name="20% - Акцент4 80 3" xfId="6540"/>
    <cellStyle name="20% - Акцент4 80 3 2" xfId="6541"/>
    <cellStyle name="20% - Акцент4 80 3 2 2" xfId="6542"/>
    <cellStyle name="20% - Акцент4 80 3 3" xfId="6543"/>
    <cellStyle name="20% - Акцент4 80 4" xfId="6544"/>
    <cellStyle name="20% - Акцент4 80 4 2" xfId="6545"/>
    <cellStyle name="20% - Акцент4 80 5" xfId="6546"/>
    <cellStyle name="20% - Акцент4 81" xfId="6547"/>
    <cellStyle name="20% - Акцент4 81 2" xfId="6548"/>
    <cellStyle name="20% - Акцент4 81 2 2" xfId="6549"/>
    <cellStyle name="20% - Акцент4 81 2 2 2" xfId="6550"/>
    <cellStyle name="20% - Акцент4 81 2 3" xfId="6551"/>
    <cellStyle name="20% - Акцент4 81 3" xfId="6552"/>
    <cellStyle name="20% - Акцент4 81 3 2" xfId="6553"/>
    <cellStyle name="20% - Акцент4 81 3 2 2" xfId="6554"/>
    <cellStyle name="20% - Акцент4 81 3 3" xfId="6555"/>
    <cellStyle name="20% - Акцент4 81 4" xfId="6556"/>
    <cellStyle name="20% - Акцент4 81 4 2" xfId="6557"/>
    <cellStyle name="20% - Акцент4 81 5" xfId="6558"/>
    <cellStyle name="20% - Акцент4 82" xfId="6559"/>
    <cellStyle name="20% - Акцент4 82 2" xfId="6560"/>
    <cellStyle name="20% - Акцент4 82 2 2" xfId="6561"/>
    <cellStyle name="20% - Акцент4 82 2 2 2" xfId="6562"/>
    <cellStyle name="20% - Акцент4 82 2 3" xfId="6563"/>
    <cellStyle name="20% - Акцент4 82 3" xfId="6564"/>
    <cellStyle name="20% - Акцент4 82 3 2" xfId="6565"/>
    <cellStyle name="20% - Акцент4 82 3 2 2" xfId="6566"/>
    <cellStyle name="20% - Акцент4 82 3 3" xfId="6567"/>
    <cellStyle name="20% - Акцент4 82 4" xfId="6568"/>
    <cellStyle name="20% - Акцент4 82 4 2" xfId="6569"/>
    <cellStyle name="20% - Акцент4 82 5" xfId="6570"/>
    <cellStyle name="20% - Акцент4 83" xfId="6571"/>
    <cellStyle name="20% - Акцент4 83 2" xfId="6572"/>
    <cellStyle name="20% - Акцент4 83 2 2" xfId="6573"/>
    <cellStyle name="20% - Акцент4 83 2 2 2" xfId="6574"/>
    <cellStyle name="20% - Акцент4 83 2 3" xfId="6575"/>
    <cellStyle name="20% - Акцент4 83 3" xfId="6576"/>
    <cellStyle name="20% - Акцент4 83 3 2" xfId="6577"/>
    <cellStyle name="20% - Акцент4 83 3 2 2" xfId="6578"/>
    <cellStyle name="20% - Акцент4 83 3 3" xfId="6579"/>
    <cellStyle name="20% - Акцент4 83 4" xfId="6580"/>
    <cellStyle name="20% - Акцент4 83 4 2" xfId="6581"/>
    <cellStyle name="20% - Акцент4 83 5" xfId="6582"/>
    <cellStyle name="20% - Акцент4 84" xfId="6583"/>
    <cellStyle name="20% - Акцент4 84 2" xfId="6584"/>
    <cellStyle name="20% - Акцент4 84 2 2" xfId="6585"/>
    <cellStyle name="20% - Акцент4 84 2 2 2" xfId="6586"/>
    <cellStyle name="20% - Акцент4 84 2 3" xfId="6587"/>
    <cellStyle name="20% - Акцент4 84 3" xfId="6588"/>
    <cellStyle name="20% - Акцент4 84 3 2" xfId="6589"/>
    <cellStyle name="20% - Акцент4 84 3 2 2" xfId="6590"/>
    <cellStyle name="20% - Акцент4 84 3 3" xfId="6591"/>
    <cellStyle name="20% - Акцент4 84 4" xfId="6592"/>
    <cellStyle name="20% - Акцент4 84 4 2" xfId="6593"/>
    <cellStyle name="20% - Акцент4 84 5" xfId="6594"/>
    <cellStyle name="20% - Акцент4 85" xfId="6595"/>
    <cellStyle name="20% - Акцент4 85 2" xfId="6596"/>
    <cellStyle name="20% - Акцент4 85 2 2" xfId="6597"/>
    <cellStyle name="20% - Акцент4 85 2 2 2" xfId="6598"/>
    <cellStyle name="20% - Акцент4 85 2 3" xfId="6599"/>
    <cellStyle name="20% - Акцент4 85 3" xfId="6600"/>
    <cellStyle name="20% - Акцент4 85 3 2" xfId="6601"/>
    <cellStyle name="20% - Акцент4 85 3 2 2" xfId="6602"/>
    <cellStyle name="20% - Акцент4 85 3 3" xfId="6603"/>
    <cellStyle name="20% - Акцент4 85 4" xfId="6604"/>
    <cellStyle name="20% - Акцент4 85 4 2" xfId="6605"/>
    <cellStyle name="20% - Акцент4 85 5" xfId="6606"/>
    <cellStyle name="20% - Акцент4 86" xfId="6607"/>
    <cellStyle name="20% - Акцент4 86 2" xfId="6608"/>
    <cellStyle name="20% - Акцент4 86 2 2" xfId="6609"/>
    <cellStyle name="20% - Акцент4 86 2 2 2" xfId="6610"/>
    <cellStyle name="20% - Акцент4 86 2 3" xfId="6611"/>
    <cellStyle name="20% - Акцент4 86 3" xfId="6612"/>
    <cellStyle name="20% - Акцент4 86 3 2" xfId="6613"/>
    <cellStyle name="20% - Акцент4 86 3 2 2" xfId="6614"/>
    <cellStyle name="20% - Акцент4 86 3 3" xfId="6615"/>
    <cellStyle name="20% - Акцент4 86 4" xfId="6616"/>
    <cellStyle name="20% - Акцент4 86 4 2" xfId="6617"/>
    <cellStyle name="20% - Акцент4 86 5" xfId="6618"/>
    <cellStyle name="20% - Акцент4 87" xfId="6619"/>
    <cellStyle name="20% - Акцент4 87 2" xfId="6620"/>
    <cellStyle name="20% - Акцент4 87 2 2" xfId="6621"/>
    <cellStyle name="20% - Акцент4 87 2 2 2" xfId="6622"/>
    <cellStyle name="20% - Акцент4 87 2 3" xfId="6623"/>
    <cellStyle name="20% - Акцент4 87 3" xfId="6624"/>
    <cellStyle name="20% - Акцент4 87 3 2" xfId="6625"/>
    <cellStyle name="20% - Акцент4 87 3 2 2" xfId="6626"/>
    <cellStyle name="20% - Акцент4 87 3 3" xfId="6627"/>
    <cellStyle name="20% - Акцент4 87 4" xfId="6628"/>
    <cellStyle name="20% - Акцент4 87 4 2" xfId="6629"/>
    <cellStyle name="20% - Акцент4 87 5" xfId="6630"/>
    <cellStyle name="20% - Акцент4 88" xfId="6631"/>
    <cellStyle name="20% - Акцент4 88 2" xfId="6632"/>
    <cellStyle name="20% - Акцент4 88 2 2" xfId="6633"/>
    <cellStyle name="20% - Акцент4 88 3" xfId="6634"/>
    <cellStyle name="20% - Акцент4 89" xfId="6635"/>
    <cellStyle name="20% - Акцент4 89 2" xfId="6636"/>
    <cellStyle name="20% - Акцент4 89 2 2" xfId="6637"/>
    <cellStyle name="20% - Акцент4 89 3" xfId="6638"/>
    <cellStyle name="20% - Акцент4 9" xfId="6639"/>
    <cellStyle name="20% - Акцент4 9 2" xfId="6640"/>
    <cellStyle name="20% - Акцент4 9 2 2" xfId="6641"/>
    <cellStyle name="20% - Акцент4 9 2 2 2" xfId="6642"/>
    <cellStyle name="20% - Акцент4 9 2 2 2 2" xfId="6643"/>
    <cellStyle name="20% - Акцент4 9 2 2 3" xfId="6644"/>
    <cellStyle name="20% - Акцент4 9 2 3" xfId="6645"/>
    <cellStyle name="20% - Акцент4 9 2 3 2" xfId="6646"/>
    <cellStyle name="20% - Акцент4 9 2 3 2 2" xfId="6647"/>
    <cellStyle name="20% - Акцент4 9 2 3 3" xfId="6648"/>
    <cellStyle name="20% - Акцент4 9 2 4" xfId="6649"/>
    <cellStyle name="20% - Акцент4 9 2 4 2" xfId="6650"/>
    <cellStyle name="20% - Акцент4 9 2 5" xfId="6651"/>
    <cellStyle name="20% - Акцент4 9 3" xfId="6652"/>
    <cellStyle name="20% - Акцент4 9 3 2" xfId="6653"/>
    <cellStyle name="20% - Акцент4 9 3 2 2" xfId="6654"/>
    <cellStyle name="20% - Акцент4 9 3 2 2 2" xfId="6655"/>
    <cellStyle name="20% - Акцент4 9 3 2 3" xfId="6656"/>
    <cellStyle name="20% - Акцент4 9 3 3" xfId="6657"/>
    <cellStyle name="20% - Акцент4 9 3 3 2" xfId="6658"/>
    <cellStyle name="20% - Акцент4 9 3 3 2 2" xfId="6659"/>
    <cellStyle name="20% - Акцент4 9 3 3 3" xfId="6660"/>
    <cellStyle name="20% - Акцент4 9 3 4" xfId="6661"/>
    <cellStyle name="20% - Акцент4 9 3 4 2" xfId="6662"/>
    <cellStyle name="20% - Акцент4 9 3 5" xfId="6663"/>
    <cellStyle name="20% - Акцент4 9 4" xfId="6664"/>
    <cellStyle name="20% - Акцент4 9 4 2" xfId="6665"/>
    <cellStyle name="20% - Акцент4 9 4 2 2" xfId="6666"/>
    <cellStyle name="20% - Акцент4 9 4 2 2 2" xfId="6667"/>
    <cellStyle name="20% - Акцент4 9 4 2 3" xfId="6668"/>
    <cellStyle name="20% - Акцент4 9 4 3" xfId="6669"/>
    <cellStyle name="20% - Акцент4 9 4 3 2" xfId="6670"/>
    <cellStyle name="20% - Акцент4 9 4 3 2 2" xfId="6671"/>
    <cellStyle name="20% - Акцент4 9 4 3 3" xfId="6672"/>
    <cellStyle name="20% - Акцент4 9 4 4" xfId="6673"/>
    <cellStyle name="20% - Акцент4 9 4 4 2" xfId="6674"/>
    <cellStyle name="20% - Акцент4 9 4 5" xfId="6675"/>
    <cellStyle name="20% - Акцент4 9 5" xfId="6676"/>
    <cellStyle name="20% - Акцент4 9 5 2" xfId="6677"/>
    <cellStyle name="20% - Акцент4 9 5 2 2" xfId="6678"/>
    <cellStyle name="20% - Акцент4 9 5 2 2 2" xfId="6679"/>
    <cellStyle name="20% - Акцент4 9 5 2 3" xfId="6680"/>
    <cellStyle name="20% - Акцент4 9 5 3" xfId="6681"/>
    <cellStyle name="20% - Акцент4 9 5 3 2" xfId="6682"/>
    <cellStyle name="20% - Акцент4 9 5 3 2 2" xfId="6683"/>
    <cellStyle name="20% - Акцент4 9 5 3 3" xfId="6684"/>
    <cellStyle name="20% - Акцент4 9 5 4" xfId="6685"/>
    <cellStyle name="20% - Акцент4 9 5 4 2" xfId="6686"/>
    <cellStyle name="20% - Акцент4 9 5 5" xfId="6687"/>
    <cellStyle name="20% - Акцент4 9 6" xfId="6688"/>
    <cellStyle name="20% - Акцент4 9 6 2" xfId="6689"/>
    <cellStyle name="20% - Акцент4 9 6 2 2" xfId="6690"/>
    <cellStyle name="20% - Акцент4 9 6 3" xfId="6691"/>
    <cellStyle name="20% - Акцент4 9 7" xfId="6692"/>
    <cellStyle name="20% - Акцент4 9 7 2" xfId="6693"/>
    <cellStyle name="20% - Акцент4 9 7 2 2" xfId="6694"/>
    <cellStyle name="20% - Акцент4 9 7 3" xfId="6695"/>
    <cellStyle name="20% - Акцент4 9 8" xfId="6696"/>
    <cellStyle name="20% - Акцент4 9 8 2" xfId="6697"/>
    <cellStyle name="20% - Акцент4 9 9" xfId="6698"/>
    <cellStyle name="20% - Акцент4 90" xfId="6699"/>
    <cellStyle name="20% - Акцент4 90 2" xfId="6700"/>
    <cellStyle name="20% - Акцент4 90 2 2" xfId="6701"/>
    <cellStyle name="20% - Акцент4 90 3" xfId="6702"/>
    <cellStyle name="20% - Акцент4 91" xfId="6703"/>
    <cellStyle name="20% - Акцент4 91 2" xfId="6704"/>
    <cellStyle name="20% - Акцент4 91 2 2" xfId="6705"/>
    <cellStyle name="20% - Акцент4 91 3" xfId="6706"/>
    <cellStyle name="20% - Акцент4 92" xfId="6707"/>
    <cellStyle name="20% - Акцент4 92 2" xfId="6708"/>
    <cellStyle name="20% - Акцент4 92 2 2" xfId="6709"/>
    <cellStyle name="20% - Акцент4 92 3" xfId="6710"/>
    <cellStyle name="20% - Акцент4 93" xfId="6711"/>
    <cellStyle name="20% - Акцент4 93 2" xfId="6712"/>
    <cellStyle name="20% - Акцент4 93 2 2" xfId="6713"/>
    <cellStyle name="20% - Акцент4 93 3" xfId="6714"/>
    <cellStyle name="20% - Акцент4 94" xfId="6715"/>
    <cellStyle name="20% - Акцент4 94 2" xfId="6716"/>
    <cellStyle name="20% - Акцент4 94 2 2" xfId="6717"/>
    <cellStyle name="20% - Акцент4 94 3" xfId="6718"/>
    <cellStyle name="20% - Акцент4 95" xfId="6719"/>
    <cellStyle name="20% - Акцент4 95 2" xfId="6720"/>
    <cellStyle name="20% - Акцент4 95 2 2" xfId="6721"/>
    <cellStyle name="20% - Акцент4 95 3" xfId="6722"/>
    <cellStyle name="20% - Акцент4 96" xfId="6723"/>
    <cellStyle name="20% - Акцент4 96 2" xfId="6724"/>
    <cellStyle name="20% - Акцент4 96 2 2" xfId="6725"/>
    <cellStyle name="20% - Акцент4 96 3" xfId="6726"/>
    <cellStyle name="20% - Акцент4 97" xfId="6727"/>
    <cellStyle name="20% - Акцент4 97 2" xfId="6728"/>
    <cellStyle name="20% - Акцент4 97 2 2" xfId="6729"/>
    <cellStyle name="20% - Акцент4 97 3" xfId="6730"/>
    <cellStyle name="20% - Акцент4 98" xfId="6731"/>
    <cellStyle name="20% - Акцент4 98 2" xfId="6732"/>
    <cellStyle name="20% - Акцент4 98 2 2" xfId="6733"/>
    <cellStyle name="20% - Акцент4 98 3" xfId="6734"/>
    <cellStyle name="20% - Акцент4 99" xfId="6735"/>
    <cellStyle name="20% - Акцент4 99 2" xfId="6736"/>
    <cellStyle name="20% - Акцент4 99 2 2" xfId="6737"/>
    <cellStyle name="20% - Акцент4 99 3" xfId="6738"/>
    <cellStyle name="20% - Акцент5" xfId="6739" builtinId="46" customBuiltin="1"/>
    <cellStyle name="20% - Акцент5 10" xfId="6740"/>
    <cellStyle name="20% - Акцент5 10 2" xfId="6741"/>
    <cellStyle name="20% - Акцент5 10 2 2" xfId="6742"/>
    <cellStyle name="20% - Акцент5 10 2 2 2" xfId="6743"/>
    <cellStyle name="20% - Акцент5 10 2 3" xfId="6744"/>
    <cellStyle name="20% - Акцент5 10 3" xfId="6745"/>
    <cellStyle name="20% - Акцент5 10 3 2" xfId="6746"/>
    <cellStyle name="20% - Акцент5 10 3 2 2" xfId="6747"/>
    <cellStyle name="20% - Акцент5 10 3 3" xfId="6748"/>
    <cellStyle name="20% - Акцент5 10 4" xfId="6749"/>
    <cellStyle name="20% - Акцент5 10 4 2" xfId="6750"/>
    <cellStyle name="20% - Акцент5 10 5" xfId="6751"/>
    <cellStyle name="20% - Акцент5 100" xfId="6752"/>
    <cellStyle name="20% - Акцент5 100 2" xfId="6753"/>
    <cellStyle name="20% - Акцент5 100 2 2" xfId="6754"/>
    <cellStyle name="20% - Акцент5 100 3" xfId="6755"/>
    <cellStyle name="20% - Акцент5 101" xfId="6756"/>
    <cellStyle name="20% - Акцент5 101 2" xfId="6757"/>
    <cellStyle name="20% - Акцент5 101 2 2" xfId="6758"/>
    <cellStyle name="20% - Акцент5 101 3" xfId="6759"/>
    <cellStyle name="20% - Акцент5 102" xfId="6760"/>
    <cellStyle name="20% - Акцент5 102 2" xfId="6761"/>
    <cellStyle name="20% - Акцент5 102 2 2" xfId="6762"/>
    <cellStyle name="20% - Акцент5 102 3" xfId="6763"/>
    <cellStyle name="20% - Акцент5 103" xfId="6764"/>
    <cellStyle name="20% - Акцент5 103 2" xfId="6765"/>
    <cellStyle name="20% - Акцент5 103 2 2" xfId="6766"/>
    <cellStyle name="20% - Акцент5 103 3" xfId="6767"/>
    <cellStyle name="20% - Акцент5 104" xfId="6768"/>
    <cellStyle name="20% - Акцент5 104 2" xfId="6769"/>
    <cellStyle name="20% - Акцент5 104 2 2" xfId="6770"/>
    <cellStyle name="20% - Акцент5 104 3" xfId="6771"/>
    <cellStyle name="20% - Акцент5 105" xfId="6772"/>
    <cellStyle name="20% - Акцент5 105 2" xfId="6773"/>
    <cellStyle name="20% - Акцент5 105 2 2" xfId="6774"/>
    <cellStyle name="20% - Акцент5 105 3" xfId="6775"/>
    <cellStyle name="20% - Акцент5 106" xfId="6776"/>
    <cellStyle name="20% - Акцент5 106 2" xfId="6777"/>
    <cellStyle name="20% - Акцент5 106 2 2" xfId="6778"/>
    <cellStyle name="20% - Акцент5 106 3" xfId="6779"/>
    <cellStyle name="20% - Акцент5 107" xfId="6780"/>
    <cellStyle name="20% - Акцент5 107 2" xfId="6781"/>
    <cellStyle name="20% - Акцент5 107 2 2" xfId="6782"/>
    <cellStyle name="20% - Акцент5 107 3" xfId="6783"/>
    <cellStyle name="20% - Акцент5 108" xfId="6784"/>
    <cellStyle name="20% - Акцент5 108 2" xfId="6785"/>
    <cellStyle name="20% - Акцент5 108 2 2" xfId="6786"/>
    <cellStyle name="20% - Акцент5 108 3" xfId="6787"/>
    <cellStyle name="20% - Акцент5 109" xfId="6788"/>
    <cellStyle name="20% - Акцент5 109 2" xfId="6789"/>
    <cellStyle name="20% - Акцент5 109 2 2" xfId="6790"/>
    <cellStyle name="20% - Акцент5 109 3" xfId="6791"/>
    <cellStyle name="20% - Акцент5 11" xfId="6792"/>
    <cellStyle name="20% - Акцент5 11 2" xfId="6793"/>
    <cellStyle name="20% - Акцент5 11 2 2" xfId="6794"/>
    <cellStyle name="20% - Акцент5 11 2 2 2" xfId="6795"/>
    <cellStyle name="20% - Акцент5 11 2 3" xfId="6796"/>
    <cellStyle name="20% - Акцент5 11 3" xfId="6797"/>
    <cellStyle name="20% - Акцент5 11 3 2" xfId="6798"/>
    <cellStyle name="20% - Акцент5 11 3 2 2" xfId="6799"/>
    <cellStyle name="20% - Акцент5 11 3 3" xfId="6800"/>
    <cellStyle name="20% - Акцент5 11 4" xfId="6801"/>
    <cellStyle name="20% - Акцент5 11 4 2" xfId="6802"/>
    <cellStyle name="20% - Акцент5 11 5" xfId="6803"/>
    <cellStyle name="20% - Акцент5 110" xfId="6804"/>
    <cellStyle name="20% - Акцент5 110 2" xfId="6805"/>
    <cellStyle name="20% - Акцент5 110 2 2" xfId="6806"/>
    <cellStyle name="20% - Акцент5 110 3" xfId="6807"/>
    <cellStyle name="20% - Акцент5 111" xfId="6808"/>
    <cellStyle name="20% - Акцент5 111 2" xfId="6809"/>
    <cellStyle name="20% - Акцент5 111 2 2" xfId="6810"/>
    <cellStyle name="20% - Акцент5 111 3" xfId="6811"/>
    <cellStyle name="20% - Акцент5 112" xfId="6812"/>
    <cellStyle name="20% - Акцент5 112 2" xfId="6813"/>
    <cellStyle name="20% - Акцент5 112 2 2" xfId="6814"/>
    <cellStyle name="20% - Акцент5 112 3" xfId="6815"/>
    <cellStyle name="20% - Акцент5 113" xfId="6816"/>
    <cellStyle name="20% - Акцент5 113 2" xfId="6817"/>
    <cellStyle name="20% - Акцент5 113 2 2" xfId="6818"/>
    <cellStyle name="20% - Акцент5 113 3" xfId="6819"/>
    <cellStyle name="20% - Акцент5 114" xfId="6820"/>
    <cellStyle name="20% - Акцент5 114 2" xfId="6821"/>
    <cellStyle name="20% - Акцент5 114 2 2" xfId="6822"/>
    <cellStyle name="20% - Акцент5 114 3" xfId="6823"/>
    <cellStyle name="20% - Акцент5 115" xfId="6824"/>
    <cellStyle name="20% - Акцент5 115 2" xfId="6825"/>
    <cellStyle name="20% - Акцент5 115 2 2" xfId="6826"/>
    <cellStyle name="20% - Акцент5 115 3" xfId="6827"/>
    <cellStyle name="20% - Акцент5 116" xfId="6828"/>
    <cellStyle name="20% - Акцент5 116 2" xfId="6829"/>
    <cellStyle name="20% - Акцент5 116 2 2" xfId="6830"/>
    <cellStyle name="20% - Акцент5 116 3" xfId="6831"/>
    <cellStyle name="20% - Акцент5 117" xfId="6832"/>
    <cellStyle name="20% - Акцент5 117 2" xfId="6833"/>
    <cellStyle name="20% - Акцент5 117 2 2" xfId="6834"/>
    <cellStyle name="20% - Акцент5 117 3" xfId="6835"/>
    <cellStyle name="20% - Акцент5 118" xfId="6836"/>
    <cellStyle name="20% - Акцент5 118 2" xfId="6837"/>
    <cellStyle name="20% - Акцент5 118 2 2" xfId="6838"/>
    <cellStyle name="20% - Акцент5 118 3" xfId="6839"/>
    <cellStyle name="20% - Акцент5 119" xfId="6840"/>
    <cellStyle name="20% - Акцент5 119 2" xfId="6841"/>
    <cellStyle name="20% - Акцент5 119 2 2" xfId="6842"/>
    <cellStyle name="20% - Акцент5 119 3" xfId="6843"/>
    <cellStyle name="20% - Акцент5 12" xfId="6844"/>
    <cellStyle name="20% - Акцент5 12 2" xfId="6845"/>
    <cellStyle name="20% - Акцент5 12 2 2" xfId="6846"/>
    <cellStyle name="20% - Акцент5 12 2 2 2" xfId="6847"/>
    <cellStyle name="20% - Акцент5 12 2 3" xfId="6848"/>
    <cellStyle name="20% - Акцент5 12 3" xfId="6849"/>
    <cellStyle name="20% - Акцент5 12 3 2" xfId="6850"/>
    <cellStyle name="20% - Акцент5 12 3 2 2" xfId="6851"/>
    <cellStyle name="20% - Акцент5 12 3 3" xfId="6852"/>
    <cellStyle name="20% - Акцент5 12 4" xfId="6853"/>
    <cellStyle name="20% - Акцент5 12 4 2" xfId="6854"/>
    <cellStyle name="20% - Акцент5 12 5" xfId="6855"/>
    <cellStyle name="20% - Акцент5 120" xfId="6856"/>
    <cellStyle name="20% - Акцент5 120 2" xfId="6857"/>
    <cellStyle name="20% - Акцент5 120 2 2" xfId="6858"/>
    <cellStyle name="20% - Акцент5 120 3" xfId="6859"/>
    <cellStyle name="20% - Акцент5 121" xfId="6860"/>
    <cellStyle name="20% - Акцент5 121 2" xfId="6861"/>
    <cellStyle name="20% - Акцент5 121 2 2" xfId="6862"/>
    <cellStyle name="20% - Акцент5 121 3" xfId="6863"/>
    <cellStyle name="20% - Акцент5 122" xfId="6864"/>
    <cellStyle name="20% - Акцент5 122 2" xfId="6865"/>
    <cellStyle name="20% - Акцент5 122 2 2" xfId="6866"/>
    <cellStyle name="20% - Акцент5 122 3" xfId="6867"/>
    <cellStyle name="20% - Акцент5 123" xfId="6868"/>
    <cellStyle name="20% - Акцент5 123 2" xfId="6869"/>
    <cellStyle name="20% - Акцент5 123 2 2" xfId="6870"/>
    <cellStyle name="20% - Акцент5 123 3" xfId="6871"/>
    <cellStyle name="20% - Акцент5 124" xfId="6872"/>
    <cellStyle name="20% - Акцент5 124 2" xfId="6873"/>
    <cellStyle name="20% - Акцент5 124 2 2" xfId="6874"/>
    <cellStyle name="20% - Акцент5 124 3" xfId="6875"/>
    <cellStyle name="20% - Акцент5 125" xfId="6876"/>
    <cellStyle name="20% - Акцент5 125 2" xfId="6877"/>
    <cellStyle name="20% - Акцент5 125 2 2" xfId="6878"/>
    <cellStyle name="20% - Акцент5 125 3" xfId="6879"/>
    <cellStyle name="20% - Акцент5 126" xfId="6880"/>
    <cellStyle name="20% - Акцент5 126 2" xfId="6881"/>
    <cellStyle name="20% - Акцент5 126 2 2" xfId="6882"/>
    <cellStyle name="20% - Акцент5 126 3" xfId="6883"/>
    <cellStyle name="20% - Акцент5 127" xfId="6884"/>
    <cellStyle name="20% - Акцент5 127 2" xfId="6885"/>
    <cellStyle name="20% - Акцент5 127 2 2" xfId="6886"/>
    <cellStyle name="20% - Акцент5 127 3" xfId="6887"/>
    <cellStyle name="20% - Акцент5 128" xfId="6888"/>
    <cellStyle name="20% - Акцент5 128 2" xfId="6889"/>
    <cellStyle name="20% - Акцент5 128 2 2" xfId="6890"/>
    <cellStyle name="20% - Акцент5 128 3" xfId="6891"/>
    <cellStyle name="20% - Акцент5 129" xfId="6892"/>
    <cellStyle name="20% - Акцент5 129 2" xfId="6893"/>
    <cellStyle name="20% - Акцент5 129 2 2" xfId="6894"/>
    <cellStyle name="20% - Акцент5 129 3" xfId="6895"/>
    <cellStyle name="20% - Акцент5 13" xfId="6896"/>
    <cellStyle name="20% - Акцент5 13 2" xfId="6897"/>
    <cellStyle name="20% - Акцент5 13 2 2" xfId="6898"/>
    <cellStyle name="20% - Акцент5 13 2 2 2" xfId="6899"/>
    <cellStyle name="20% - Акцент5 13 2 3" xfId="6900"/>
    <cellStyle name="20% - Акцент5 13 3" xfId="6901"/>
    <cellStyle name="20% - Акцент5 13 3 2" xfId="6902"/>
    <cellStyle name="20% - Акцент5 13 3 2 2" xfId="6903"/>
    <cellStyle name="20% - Акцент5 13 3 3" xfId="6904"/>
    <cellStyle name="20% - Акцент5 13 4" xfId="6905"/>
    <cellStyle name="20% - Акцент5 13 4 2" xfId="6906"/>
    <cellStyle name="20% - Акцент5 13 5" xfId="6907"/>
    <cellStyle name="20% - Акцент5 130" xfId="6908"/>
    <cellStyle name="20% - Акцент5 130 2" xfId="6909"/>
    <cellStyle name="20% - Акцент5 130 2 2" xfId="6910"/>
    <cellStyle name="20% - Акцент5 130 3" xfId="6911"/>
    <cellStyle name="20% - Акцент5 131" xfId="6912"/>
    <cellStyle name="20% - Акцент5 131 2" xfId="6913"/>
    <cellStyle name="20% - Акцент5 131 2 2" xfId="6914"/>
    <cellStyle name="20% - Акцент5 131 3" xfId="6915"/>
    <cellStyle name="20% - Акцент5 132" xfId="6916"/>
    <cellStyle name="20% - Акцент5 132 2" xfId="6917"/>
    <cellStyle name="20% - Акцент5 132 2 2" xfId="6918"/>
    <cellStyle name="20% - Акцент5 132 3" xfId="6919"/>
    <cellStyle name="20% - Акцент5 133" xfId="6920"/>
    <cellStyle name="20% - Акцент5 133 2" xfId="6921"/>
    <cellStyle name="20% - Акцент5 133 2 2" xfId="6922"/>
    <cellStyle name="20% - Акцент5 133 3" xfId="6923"/>
    <cellStyle name="20% - Акцент5 134" xfId="6924"/>
    <cellStyle name="20% - Акцент5 134 2" xfId="6925"/>
    <cellStyle name="20% - Акцент5 134 2 2" xfId="6926"/>
    <cellStyle name="20% - Акцент5 134 3" xfId="6927"/>
    <cellStyle name="20% - Акцент5 135" xfId="6928"/>
    <cellStyle name="20% - Акцент5 135 2" xfId="6929"/>
    <cellStyle name="20% - Акцент5 135 2 2" xfId="6930"/>
    <cellStyle name="20% - Акцент5 135 3" xfId="6931"/>
    <cellStyle name="20% - Акцент5 136" xfId="6932"/>
    <cellStyle name="20% - Акцент5 136 2" xfId="6933"/>
    <cellStyle name="20% - Акцент5 136 2 2" xfId="6934"/>
    <cellStyle name="20% - Акцент5 136 3" xfId="6935"/>
    <cellStyle name="20% - Акцент5 137" xfId="6936"/>
    <cellStyle name="20% - Акцент5 138" xfId="6937"/>
    <cellStyle name="20% - Акцент5 14" xfId="6938"/>
    <cellStyle name="20% - Акцент5 14 2" xfId="6939"/>
    <cellStyle name="20% - Акцент5 14 2 2" xfId="6940"/>
    <cellStyle name="20% - Акцент5 14 2 2 2" xfId="6941"/>
    <cellStyle name="20% - Акцент5 14 2 3" xfId="6942"/>
    <cellStyle name="20% - Акцент5 14 3" xfId="6943"/>
    <cellStyle name="20% - Акцент5 14 3 2" xfId="6944"/>
    <cellStyle name="20% - Акцент5 14 3 2 2" xfId="6945"/>
    <cellStyle name="20% - Акцент5 14 3 3" xfId="6946"/>
    <cellStyle name="20% - Акцент5 14 4" xfId="6947"/>
    <cellStyle name="20% - Акцент5 14 4 2" xfId="6948"/>
    <cellStyle name="20% - Акцент5 14 5" xfId="6949"/>
    <cellStyle name="20% - Акцент5 15" xfId="6950"/>
    <cellStyle name="20% - Акцент5 15 2" xfId="6951"/>
    <cellStyle name="20% - Акцент5 15 2 2" xfId="6952"/>
    <cellStyle name="20% - Акцент5 15 2 2 2" xfId="6953"/>
    <cellStyle name="20% - Акцент5 15 2 3" xfId="6954"/>
    <cellStyle name="20% - Акцент5 15 3" xfId="6955"/>
    <cellStyle name="20% - Акцент5 15 3 2" xfId="6956"/>
    <cellStyle name="20% - Акцент5 15 3 2 2" xfId="6957"/>
    <cellStyle name="20% - Акцент5 15 3 3" xfId="6958"/>
    <cellStyle name="20% - Акцент5 15 4" xfId="6959"/>
    <cellStyle name="20% - Акцент5 15 4 2" xfId="6960"/>
    <cellStyle name="20% - Акцент5 15 5" xfId="6961"/>
    <cellStyle name="20% - Акцент5 16" xfId="6962"/>
    <cellStyle name="20% - Акцент5 16 2" xfId="6963"/>
    <cellStyle name="20% - Акцент5 16 2 2" xfId="6964"/>
    <cellStyle name="20% - Акцент5 16 2 2 2" xfId="6965"/>
    <cellStyle name="20% - Акцент5 16 2 3" xfId="6966"/>
    <cellStyle name="20% - Акцент5 16 3" xfId="6967"/>
    <cellStyle name="20% - Акцент5 16 3 2" xfId="6968"/>
    <cellStyle name="20% - Акцент5 16 3 2 2" xfId="6969"/>
    <cellStyle name="20% - Акцент5 16 3 3" xfId="6970"/>
    <cellStyle name="20% - Акцент5 16 4" xfId="6971"/>
    <cellStyle name="20% - Акцент5 16 4 2" xfId="6972"/>
    <cellStyle name="20% - Акцент5 16 5" xfId="6973"/>
    <cellStyle name="20% - Акцент5 17" xfId="6974"/>
    <cellStyle name="20% - Акцент5 17 2" xfId="6975"/>
    <cellStyle name="20% - Акцент5 17 2 2" xfId="6976"/>
    <cellStyle name="20% - Акцент5 17 2 2 2" xfId="6977"/>
    <cellStyle name="20% - Акцент5 17 2 3" xfId="6978"/>
    <cellStyle name="20% - Акцент5 17 3" xfId="6979"/>
    <cellStyle name="20% - Акцент5 17 3 2" xfId="6980"/>
    <cellStyle name="20% - Акцент5 17 3 2 2" xfId="6981"/>
    <cellStyle name="20% - Акцент5 17 3 3" xfId="6982"/>
    <cellStyle name="20% - Акцент5 17 4" xfId="6983"/>
    <cellStyle name="20% - Акцент5 17 4 2" xfId="6984"/>
    <cellStyle name="20% - Акцент5 17 5" xfId="6985"/>
    <cellStyle name="20% - Акцент5 18" xfId="6986"/>
    <cellStyle name="20% - Акцент5 18 2" xfId="6987"/>
    <cellStyle name="20% - Акцент5 18 2 2" xfId="6988"/>
    <cellStyle name="20% - Акцент5 18 2 2 2" xfId="6989"/>
    <cellStyle name="20% - Акцент5 18 2 3" xfId="6990"/>
    <cellStyle name="20% - Акцент5 18 3" xfId="6991"/>
    <cellStyle name="20% - Акцент5 18 3 2" xfId="6992"/>
    <cellStyle name="20% - Акцент5 18 3 2 2" xfId="6993"/>
    <cellStyle name="20% - Акцент5 18 3 3" xfId="6994"/>
    <cellStyle name="20% - Акцент5 18 4" xfId="6995"/>
    <cellStyle name="20% - Акцент5 18 4 2" xfId="6996"/>
    <cellStyle name="20% - Акцент5 18 5" xfId="6997"/>
    <cellStyle name="20% - Акцент5 19" xfId="6998"/>
    <cellStyle name="20% - Акцент5 19 2" xfId="6999"/>
    <cellStyle name="20% - Акцент5 19 2 2" xfId="7000"/>
    <cellStyle name="20% - Акцент5 19 2 2 2" xfId="7001"/>
    <cellStyle name="20% - Акцент5 19 2 3" xfId="7002"/>
    <cellStyle name="20% - Акцент5 19 3" xfId="7003"/>
    <cellStyle name="20% - Акцент5 19 3 2" xfId="7004"/>
    <cellStyle name="20% - Акцент5 19 3 2 2" xfId="7005"/>
    <cellStyle name="20% - Акцент5 19 3 3" xfId="7006"/>
    <cellStyle name="20% - Акцент5 19 4" xfId="7007"/>
    <cellStyle name="20% - Акцент5 19 4 2" xfId="7008"/>
    <cellStyle name="20% - Акцент5 19 5" xfId="7009"/>
    <cellStyle name="20% - Акцент5 2" xfId="7010"/>
    <cellStyle name="20% - Акцент5 2 10" xfId="7011"/>
    <cellStyle name="20% - Акцент5 2 10 2" xfId="7012"/>
    <cellStyle name="20% - Акцент5 2 10 2 2" xfId="7013"/>
    <cellStyle name="20% - Акцент5 2 10 3" xfId="7014"/>
    <cellStyle name="20% - Акцент5 2 11" xfId="7015"/>
    <cellStyle name="20% - Акцент5 2 11 2" xfId="7016"/>
    <cellStyle name="20% - Акцент5 2 11 2 2" xfId="7017"/>
    <cellStyle name="20% - Акцент5 2 11 3" xfId="7018"/>
    <cellStyle name="20% - Акцент5 2 12" xfId="7019"/>
    <cellStyle name="20% - Акцент5 2 12 2" xfId="7020"/>
    <cellStyle name="20% - Акцент5 2 12 2 2" xfId="7021"/>
    <cellStyle name="20% - Акцент5 2 12 3" xfId="7022"/>
    <cellStyle name="20% - Акцент5 2 13" xfId="7023"/>
    <cellStyle name="20% - Акцент5 2 13 2" xfId="7024"/>
    <cellStyle name="20% - Акцент5 2 13 2 2" xfId="7025"/>
    <cellStyle name="20% - Акцент5 2 13 3" xfId="7026"/>
    <cellStyle name="20% - Акцент5 2 14" xfId="7027"/>
    <cellStyle name="20% - Акцент5 2 14 2" xfId="7028"/>
    <cellStyle name="20% - Акцент5 2 14 2 2" xfId="7029"/>
    <cellStyle name="20% - Акцент5 2 14 3" xfId="7030"/>
    <cellStyle name="20% - Акцент5 2 15" xfId="7031"/>
    <cellStyle name="20% - Акцент5 2 15 2" xfId="7032"/>
    <cellStyle name="20% - Акцент5 2 15 2 2" xfId="7033"/>
    <cellStyle name="20% - Акцент5 2 15 3" xfId="7034"/>
    <cellStyle name="20% - Акцент5 2 16" xfId="7035"/>
    <cellStyle name="20% - Акцент5 2 16 2" xfId="7036"/>
    <cellStyle name="20% - Акцент5 2 16 2 2" xfId="7037"/>
    <cellStyle name="20% - Акцент5 2 16 3" xfId="7038"/>
    <cellStyle name="20% - Акцент5 2 17" xfId="7039"/>
    <cellStyle name="20% - Акцент5 2 17 2" xfId="7040"/>
    <cellStyle name="20% - Акцент5 2 17 2 2" xfId="7041"/>
    <cellStyle name="20% - Акцент5 2 17 3" xfId="7042"/>
    <cellStyle name="20% - Акцент5 2 18" xfId="7043"/>
    <cellStyle name="20% - Акцент5 2 18 2" xfId="7044"/>
    <cellStyle name="20% - Акцент5 2 18 2 2" xfId="7045"/>
    <cellStyle name="20% - Акцент5 2 18 3" xfId="7046"/>
    <cellStyle name="20% - Акцент5 2 19" xfId="7047"/>
    <cellStyle name="20% - Акцент5 2 19 2" xfId="7048"/>
    <cellStyle name="20% - Акцент5 2 19 2 2" xfId="7049"/>
    <cellStyle name="20% - Акцент5 2 19 3" xfId="7050"/>
    <cellStyle name="20% - Акцент5 2 2" xfId="7051"/>
    <cellStyle name="20% - Акцент5 2 2 2" xfId="7052"/>
    <cellStyle name="20% - Акцент5 2 2 2 2" xfId="7053"/>
    <cellStyle name="20% - Акцент5 2 2 2 2 2" xfId="7054"/>
    <cellStyle name="20% - Акцент5 2 2 2 3" xfId="7055"/>
    <cellStyle name="20% - Акцент5 2 2 3" xfId="7056"/>
    <cellStyle name="20% - Акцент5 2 2 3 2" xfId="7057"/>
    <cellStyle name="20% - Акцент5 2 2 3 2 2" xfId="7058"/>
    <cellStyle name="20% - Акцент5 2 2 3 3" xfId="7059"/>
    <cellStyle name="20% - Акцент5 2 2 4" xfId="7060"/>
    <cellStyle name="20% - Акцент5 2 2 4 2" xfId="7061"/>
    <cellStyle name="20% - Акцент5 2 2 5" xfId="7062"/>
    <cellStyle name="20% - Акцент5 2 20" xfId="7063"/>
    <cellStyle name="20% - Акцент5 2 20 2" xfId="7064"/>
    <cellStyle name="20% - Акцент5 2 20 2 2" xfId="7065"/>
    <cellStyle name="20% - Акцент5 2 20 3" xfId="7066"/>
    <cellStyle name="20% - Акцент5 2 21" xfId="7067"/>
    <cellStyle name="20% - Акцент5 2 21 2" xfId="7068"/>
    <cellStyle name="20% - Акцент5 2 21 2 2" xfId="7069"/>
    <cellStyle name="20% - Акцент5 2 21 3" xfId="7070"/>
    <cellStyle name="20% - Акцент5 2 22" xfId="7071"/>
    <cellStyle name="20% - Акцент5 2 22 2" xfId="7072"/>
    <cellStyle name="20% - Акцент5 2 22 2 2" xfId="7073"/>
    <cellStyle name="20% - Акцент5 2 22 3" xfId="7074"/>
    <cellStyle name="20% - Акцент5 2 23" xfId="7075"/>
    <cellStyle name="20% - Акцент5 2 23 2" xfId="7076"/>
    <cellStyle name="20% - Акцент5 2 23 2 2" xfId="7077"/>
    <cellStyle name="20% - Акцент5 2 23 3" xfId="7078"/>
    <cellStyle name="20% - Акцент5 2 24" xfId="7079"/>
    <cellStyle name="20% - Акцент5 2 24 2" xfId="7080"/>
    <cellStyle name="20% - Акцент5 2 24 2 2" xfId="7081"/>
    <cellStyle name="20% - Акцент5 2 24 3" xfId="7082"/>
    <cellStyle name="20% - Акцент5 2 25" xfId="7083"/>
    <cellStyle name="20% - Акцент5 2 25 2" xfId="7084"/>
    <cellStyle name="20% - Акцент5 2 26" xfId="7085"/>
    <cellStyle name="20% - Акцент5 2 3" xfId="7086"/>
    <cellStyle name="20% - Акцент5 2 3 2" xfId="7087"/>
    <cellStyle name="20% - Акцент5 2 3 2 2" xfId="7088"/>
    <cellStyle name="20% - Акцент5 2 3 2 2 2" xfId="7089"/>
    <cellStyle name="20% - Акцент5 2 3 2 3" xfId="7090"/>
    <cellStyle name="20% - Акцент5 2 3 3" xfId="7091"/>
    <cellStyle name="20% - Акцент5 2 3 3 2" xfId="7092"/>
    <cellStyle name="20% - Акцент5 2 3 3 2 2" xfId="7093"/>
    <cellStyle name="20% - Акцент5 2 3 3 3" xfId="7094"/>
    <cellStyle name="20% - Акцент5 2 3 4" xfId="7095"/>
    <cellStyle name="20% - Акцент5 2 3 4 2" xfId="7096"/>
    <cellStyle name="20% - Акцент5 2 3 5" xfId="7097"/>
    <cellStyle name="20% - Акцент5 2 4" xfId="7098"/>
    <cellStyle name="20% - Акцент5 2 4 2" xfId="7099"/>
    <cellStyle name="20% - Акцент5 2 4 2 2" xfId="7100"/>
    <cellStyle name="20% - Акцент5 2 4 2 2 2" xfId="7101"/>
    <cellStyle name="20% - Акцент5 2 4 2 3" xfId="7102"/>
    <cellStyle name="20% - Акцент5 2 4 3" xfId="7103"/>
    <cellStyle name="20% - Акцент5 2 4 3 2" xfId="7104"/>
    <cellStyle name="20% - Акцент5 2 4 3 2 2" xfId="7105"/>
    <cellStyle name="20% - Акцент5 2 4 3 3" xfId="7106"/>
    <cellStyle name="20% - Акцент5 2 4 4" xfId="7107"/>
    <cellStyle name="20% - Акцент5 2 4 4 2" xfId="7108"/>
    <cellStyle name="20% - Акцент5 2 4 5" xfId="7109"/>
    <cellStyle name="20% - Акцент5 2 5" xfId="7110"/>
    <cellStyle name="20% - Акцент5 2 5 2" xfId="7111"/>
    <cellStyle name="20% - Акцент5 2 5 2 2" xfId="7112"/>
    <cellStyle name="20% - Акцент5 2 5 2 2 2" xfId="7113"/>
    <cellStyle name="20% - Акцент5 2 5 2 3" xfId="7114"/>
    <cellStyle name="20% - Акцент5 2 5 3" xfId="7115"/>
    <cellStyle name="20% - Акцент5 2 5 3 2" xfId="7116"/>
    <cellStyle name="20% - Акцент5 2 5 3 2 2" xfId="7117"/>
    <cellStyle name="20% - Акцент5 2 5 3 3" xfId="7118"/>
    <cellStyle name="20% - Акцент5 2 5 4" xfId="7119"/>
    <cellStyle name="20% - Акцент5 2 5 4 2" xfId="7120"/>
    <cellStyle name="20% - Акцент5 2 5 5" xfId="7121"/>
    <cellStyle name="20% - Акцент5 2 6" xfId="7122"/>
    <cellStyle name="20% - Акцент5 2 6 2" xfId="7123"/>
    <cellStyle name="20% - Акцент5 2 6 2 2" xfId="7124"/>
    <cellStyle name="20% - Акцент5 2 6 3" xfId="7125"/>
    <cellStyle name="20% - Акцент5 2 7" xfId="7126"/>
    <cellStyle name="20% - Акцент5 2 7 2" xfId="7127"/>
    <cellStyle name="20% - Акцент5 2 7 2 2" xfId="7128"/>
    <cellStyle name="20% - Акцент5 2 7 3" xfId="7129"/>
    <cellStyle name="20% - Акцент5 2 8" xfId="7130"/>
    <cellStyle name="20% - Акцент5 2 8 2" xfId="7131"/>
    <cellStyle name="20% - Акцент5 2 8 2 2" xfId="7132"/>
    <cellStyle name="20% - Акцент5 2 8 3" xfId="7133"/>
    <cellStyle name="20% - Акцент5 2 9" xfId="7134"/>
    <cellStyle name="20% - Акцент5 2 9 2" xfId="7135"/>
    <cellStyle name="20% - Акцент5 2 9 2 2" xfId="7136"/>
    <cellStyle name="20% - Акцент5 2 9 3" xfId="7137"/>
    <cellStyle name="20% - Акцент5 20" xfId="7138"/>
    <cellStyle name="20% - Акцент5 20 2" xfId="7139"/>
    <cellStyle name="20% - Акцент5 20 2 2" xfId="7140"/>
    <cellStyle name="20% - Акцент5 20 2 2 2" xfId="7141"/>
    <cellStyle name="20% - Акцент5 20 2 3" xfId="7142"/>
    <cellStyle name="20% - Акцент5 20 3" xfId="7143"/>
    <cellStyle name="20% - Акцент5 20 3 2" xfId="7144"/>
    <cellStyle name="20% - Акцент5 20 3 2 2" xfId="7145"/>
    <cellStyle name="20% - Акцент5 20 3 3" xfId="7146"/>
    <cellStyle name="20% - Акцент5 20 4" xfId="7147"/>
    <cellStyle name="20% - Акцент5 20 4 2" xfId="7148"/>
    <cellStyle name="20% - Акцент5 20 5" xfId="7149"/>
    <cellStyle name="20% - Акцент5 21" xfId="7150"/>
    <cellStyle name="20% - Акцент5 21 2" xfId="7151"/>
    <cellStyle name="20% - Акцент5 21 2 2" xfId="7152"/>
    <cellStyle name="20% - Акцент5 21 2 2 2" xfId="7153"/>
    <cellStyle name="20% - Акцент5 21 2 3" xfId="7154"/>
    <cellStyle name="20% - Акцент5 21 3" xfId="7155"/>
    <cellStyle name="20% - Акцент5 21 3 2" xfId="7156"/>
    <cellStyle name="20% - Акцент5 21 3 2 2" xfId="7157"/>
    <cellStyle name="20% - Акцент5 21 3 3" xfId="7158"/>
    <cellStyle name="20% - Акцент5 21 4" xfId="7159"/>
    <cellStyle name="20% - Акцент5 21 4 2" xfId="7160"/>
    <cellStyle name="20% - Акцент5 21 5" xfId="7161"/>
    <cellStyle name="20% - Акцент5 22" xfId="7162"/>
    <cellStyle name="20% - Акцент5 22 2" xfId="7163"/>
    <cellStyle name="20% - Акцент5 22 2 2" xfId="7164"/>
    <cellStyle name="20% - Акцент5 22 2 2 2" xfId="7165"/>
    <cellStyle name="20% - Акцент5 22 2 3" xfId="7166"/>
    <cellStyle name="20% - Акцент5 22 3" xfId="7167"/>
    <cellStyle name="20% - Акцент5 22 3 2" xfId="7168"/>
    <cellStyle name="20% - Акцент5 22 3 2 2" xfId="7169"/>
    <cellStyle name="20% - Акцент5 22 3 3" xfId="7170"/>
    <cellStyle name="20% - Акцент5 22 4" xfId="7171"/>
    <cellStyle name="20% - Акцент5 22 4 2" xfId="7172"/>
    <cellStyle name="20% - Акцент5 22 5" xfId="7173"/>
    <cellStyle name="20% - Акцент5 23" xfId="7174"/>
    <cellStyle name="20% - Акцент5 23 2" xfId="7175"/>
    <cellStyle name="20% - Акцент5 23 2 2" xfId="7176"/>
    <cellStyle name="20% - Акцент5 23 2 2 2" xfId="7177"/>
    <cellStyle name="20% - Акцент5 23 2 3" xfId="7178"/>
    <cellStyle name="20% - Акцент5 23 3" xfId="7179"/>
    <cellStyle name="20% - Акцент5 23 3 2" xfId="7180"/>
    <cellStyle name="20% - Акцент5 23 3 2 2" xfId="7181"/>
    <cellStyle name="20% - Акцент5 23 3 3" xfId="7182"/>
    <cellStyle name="20% - Акцент5 23 4" xfId="7183"/>
    <cellStyle name="20% - Акцент5 23 4 2" xfId="7184"/>
    <cellStyle name="20% - Акцент5 23 5" xfId="7185"/>
    <cellStyle name="20% - Акцент5 24" xfId="7186"/>
    <cellStyle name="20% - Акцент5 24 2" xfId="7187"/>
    <cellStyle name="20% - Акцент5 24 2 2" xfId="7188"/>
    <cellStyle name="20% - Акцент5 24 2 2 2" xfId="7189"/>
    <cellStyle name="20% - Акцент5 24 2 3" xfId="7190"/>
    <cellStyle name="20% - Акцент5 24 3" xfId="7191"/>
    <cellStyle name="20% - Акцент5 24 3 2" xfId="7192"/>
    <cellStyle name="20% - Акцент5 24 3 2 2" xfId="7193"/>
    <cellStyle name="20% - Акцент5 24 3 3" xfId="7194"/>
    <cellStyle name="20% - Акцент5 24 4" xfId="7195"/>
    <cellStyle name="20% - Акцент5 24 4 2" xfId="7196"/>
    <cellStyle name="20% - Акцент5 24 5" xfId="7197"/>
    <cellStyle name="20% - Акцент5 25" xfId="7198"/>
    <cellStyle name="20% - Акцент5 25 2" xfId="7199"/>
    <cellStyle name="20% - Акцент5 25 2 2" xfId="7200"/>
    <cellStyle name="20% - Акцент5 25 2 2 2" xfId="7201"/>
    <cellStyle name="20% - Акцент5 25 2 3" xfId="7202"/>
    <cellStyle name="20% - Акцент5 25 3" xfId="7203"/>
    <cellStyle name="20% - Акцент5 25 3 2" xfId="7204"/>
    <cellStyle name="20% - Акцент5 25 3 2 2" xfId="7205"/>
    <cellStyle name="20% - Акцент5 25 3 3" xfId="7206"/>
    <cellStyle name="20% - Акцент5 25 4" xfId="7207"/>
    <cellStyle name="20% - Акцент5 25 4 2" xfId="7208"/>
    <cellStyle name="20% - Акцент5 25 5" xfId="7209"/>
    <cellStyle name="20% - Акцент5 26" xfId="7210"/>
    <cellStyle name="20% - Акцент5 26 2" xfId="7211"/>
    <cellStyle name="20% - Акцент5 26 2 2" xfId="7212"/>
    <cellStyle name="20% - Акцент5 26 2 2 2" xfId="7213"/>
    <cellStyle name="20% - Акцент5 26 2 3" xfId="7214"/>
    <cellStyle name="20% - Акцент5 26 3" xfId="7215"/>
    <cellStyle name="20% - Акцент5 26 3 2" xfId="7216"/>
    <cellStyle name="20% - Акцент5 26 3 2 2" xfId="7217"/>
    <cellStyle name="20% - Акцент5 26 3 3" xfId="7218"/>
    <cellStyle name="20% - Акцент5 26 4" xfId="7219"/>
    <cellStyle name="20% - Акцент5 26 4 2" xfId="7220"/>
    <cellStyle name="20% - Акцент5 26 5" xfId="7221"/>
    <cellStyle name="20% - Акцент5 27" xfId="7222"/>
    <cellStyle name="20% - Акцент5 27 2" xfId="7223"/>
    <cellStyle name="20% - Акцент5 27 2 2" xfId="7224"/>
    <cellStyle name="20% - Акцент5 27 2 2 2" xfId="7225"/>
    <cellStyle name="20% - Акцент5 27 2 3" xfId="7226"/>
    <cellStyle name="20% - Акцент5 27 3" xfId="7227"/>
    <cellStyle name="20% - Акцент5 27 3 2" xfId="7228"/>
    <cellStyle name="20% - Акцент5 27 3 2 2" xfId="7229"/>
    <cellStyle name="20% - Акцент5 27 3 3" xfId="7230"/>
    <cellStyle name="20% - Акцент5 27 4" xfId="7231"/>
    <cellStyle name="20% - Акцент5 27 4 2" xfId="7232"/>
    <cellStyle name="20% - Акцент5 27 5" xfId="7233"/>
    <cellStyle name="20% - Акцент5 28" xfId="7234"/>
    <cellStyle name="20% - Акцент5 28 2" xfId="7235"/>
    <cellStyle name="20% - Акцент5 28 2 2" xfId="7236"/>
    <cellStyle name="20% - Акцент5 28 2 2 2" xfId="7237"/>
    <cellStyle name="20% - Акцент5 28 2 3" xfId="7238"/>
    <cellStyle name="20% - Акцент5 28 3" xfId="7239"/>
    <cellStyle name="20% - Акцент5 28 3 2" xfId="7240"/>
    <cellStyle name="20% - Акцент5 28 3 2 2" xfId="7241"/>
    <cellStyle name="20% - Акцент5 28 3 3" xfId="7242"/>
    <cellStyle name="20% - Акцент5 28 4" xfId="7243"/>
    <cellStyle name="20% - Акцент5 28 4 2" xfId="7244"/>
    <cellStyle name="20% - Акцент5 28 5" xfId="7245"/>
    <cellStyle name="20% - Акцент5 29" xfId="7246"/>
    <cellStyle name="20% - Акцент5 29 2" xfId="7247"/>
    <cellStyle name="20% - Акцент5 29 2 2" xfId="7248"/>
    <cellStyle name="20% - Акцент5 29 2 2 2" xfId="7249"/>
    <cellStyle name="20% - Акцент5 29 2 3" xfId="7250"/>
    <cellStyle name="20% - Акцент5 29 3" xfId="7251"/>
    <cellStyle name="20% - Акцент5 29 3 2" xfId="7252"/>
    <cellStyle name="20% - Акцент5 29 3 2 2" xfId="7253"/>
    <cellStyle name="20% - Акцент5 29 3 3" xfId="7254"/>
    <cellStyle name="20% - Акцент5 29 4" xfId="7255"/>
    <cellStyle name="20% - Акцент5 29 4 2" xfId="7256"/>
    <cellStyle name="20% - Акцент5 29 5" xfId="7257"/>
    <cellStyle name="20% - Акцент5 3" xfId="7258"/>
    <cellStyle name="20% - Акцент5 3 2" xfId="7259"/>
    <cellStyle name="20% - Акцент5 3 2 2" xfId="7260"/>
    <cellStyle name="20% - Акцент5 3 2 2 2" xfId="7261"/>
    <cellStyle name="20% - Акцент5 3 2 2 2 2" xfId="7262"/>
    <cellStyle name="20% - Акцент5 3 2 2 3" xfId="7263"/>
    <cellStyle name="20% - Акцент5 3 2 3" xfId="7264"/>
    <cellStyle name="20% - Акцент5 3 2 3 2" xfId="7265"/>
    <cellStyle name="20% - Акцент5 3 2 3 2 2" xfId="7266"/>
    <cellStyle name="20% - Акцент5 3 2 3 3" xfId="7267"/>
    <cellStyle name="20% - Акцент5 3 2 4" xfId="7268"/>
    <cellStyle name="20% - Акцент5 3 2 4 2" xfId="7269"/>
    <cellStyle name="20% - Акцент5 3 2 5" xfId="7270"/>
    <cellStyle name="20% - Акцент5 3 3" xfId="7271"/>
    <cellStyle name="20% - Акцент5 3 3 2" xfId="7272"/>
    <cellStyle name="20% - Акцент5 3 3 2 2" xfId="7273"/>
    <cellStyle name="20% - Акцент5 3 3 2 2 2" xfId="7274"/>
    <cellStyle name="20% - Акцент5 3 3 2 3" xfId="7275"/>
    <cellStyle name="20% - Акцент5 3 3 3" xfId="7276"/>
    <cellStyle name="20% - Акцент5 3 3 3 2" xfId="7277"/>
    <cellStyle name="20% - Акцент5 3 3 3 2 2" xfId="7278"/>
    <cellStyle name="20% - Акцент5 3 3 3 3" xfId="7279"/>
    <cellStyle name="20% - Акцент5 3 3 4" xfId="7280"/>
    <cellStyle name="20% - Акцент5 3 3 4 2" xfId="7281"/>
    <cellStyle name="20% - Акцент5 3 3 5" xfId="7282"/>
    <cellStyle name="20% - Акцент5 3 4" xfId="7283"/>
    <cellStyle name="20% - Акцент5 3 4 2" xfId="7284"/>
    <cellStyle name="20% - Акцент5 3 4 2 2" xfId="7285"/>
    <cellStyle name="20% - Акцент5 3 4 2 2 2" xfId="7286"/>
    <cellStyle name="20% - Акцент5 3 4 2 3" xfId="7287"/>
    <cellStyle name="20% - Акцент5 3 4 3" xfId="7288"/>
    <cellStyle name="20% - Акцент5 3 4 3 2" xfId="7289"/>
    <cellStyle name="20% - Акцент5 3 4 3 2 2" xfId="7290"/>
    <cellStyle name="20% - Акцент5 3 4 3 3" xfId="7291"/>
    <cellStyle name="20% - Акцент5 3 4 4" xfId="7292"/>
    <cellStyle name="20% - Акцент5 3 4 4 2" xfId="7293"/>
    <cellStyle name="20% - Акцент5 3 4 5" xfId="7294"/>
    <cellStyle name="20% - Акцент5 3 5" xfId="7295"/>
    <cellStyle name="20% - Акцент5 3 5 2" xfId="7296"/>
    <cellStyle name="20% - Акцент5 3 5 2 2" xfId="7297"/>
    <cellStyle name="20% - Акцент5 3 5 2 2 2" xfId="7298"/>
    <cellStyle name="20% - Акцент5 3 5 2 3" xfId="7299"/>
    <cellStyle name="20% - Акцент5 3 5 3" xfId="7300"/>
    <cellStyle name="20% - Акцент5 3 5 3 2" xfId="7301"/>
    <cellStyle name="20% - Акцент5 3 5 3 2 2" xfId="7302"/>
    <cellStyle name="20% - Акцент5 3 5 3 3" xfId="7303"/>
    <cellStyle name="20% - Акцент5 3 5 4" xfId="7304"/>
    <cellStyle name="20% - Акцент5 3 5 4 2" xfId="7305"/>
    <cellStyle name="20% - Акцент5 3 5 5" xfId="7306"/>
    <cellStyle name="20% - Акцент5 3 6" xfId="7307"/>
    <cellStyle name="20% - Акцент5 3 6 2" xfId="7308"/>
    <cellStyle name="20% - Акцент5 3 6 2 2" xfId="7309"/>
    <cellStyle name="20% - Акцент5 3 6 3" xfId="7310"/>
    <cellStyle name="20% - Акцент5 3 7" xfId="7311"/>
    <cellStyle name="20% - Акцент5 3 7 2" xfId="7312"/>
    <cellStyle name="20% - Акцент5 3 7 2 2" xfId="7313"/>
    <cellStyle name="20% - Акцент5 3 7 3" xfId="7314"/>
    <cellStyle name="20% - Акцент5 3 8" xfId="7315"/>
    <cellStyle name="20% - Акцент5 3 8 2" xfId="7316"/>
    <cellStyle name="20% - Акцент5 3 9" xfId="7317"/>
    <cellStyle name="20% - Акцент5 30" xfId="7318"/>
    <cellStyle name="20% - Акцент5 30 2" xfId="7319"/>
    <cellStyle name="20% - Акцент5 30 2 2" xfId="7320"/>
    <cellStyle name="20% - Акцент5 30 2 2 2" xfId="7321"/>
    <cellStyle name="20% - Акцент5 30 2 3" xfId="7322"/>
    <cellStyle name="20% - Акцент5 30 3" xfId="7323"/>
    <cellStyle name="20% - Акцент5 30 3 2" xfId="7324"/>
    <cellStyle name="20% - Акцент5 30 3 2 2" xfId="7325"/>
    <cellStyle name="20% - Акцент5 30 3 3" xfId="7326"/>
    <cellStyle name="20% - Акцент5 30 4" xfId="7327"/>
    <cellStyle name="20% - Акцент5 30 4 2" xfId="7328"/>
    <cellStyle name="20% - Акцент5 30 5" xfId="7329"/>
    <cellStyle name="20% - Акцент5 31" xfId="7330"/>
    <cellStyle name="20% - Акцент5 31 2" xfId="7331"/>
    <cellStyle name="20% - Акцент5 31 2 2" xfId="7332"/>
    <cellStyle name="20% - Акцент5 31 2 2 2" xfId="7333"/>
    <cellStyle name="20% - Акцент5 31 2 3" xfId="7334"/>
    <cellStyle name="20% - Акцент5 31 3" xfId="7335"/>
    <cellStyle name="20% - Акцент5 31 3 2" xfId="7336"/>
    <cellStyle name="20% - Акцент5 31 3 2 2" xfId="7337"/>
    <cellStyle name="20% - Акцент5 31 3 3" xfId="7338"/>
    <cellStyle name="20% - Акцент5 31 4" xfId="7339"/>
    <cellStyle name="20% - Акцент5 31 4 2" xfId="7340"/>
    <cellStyle name="20% - Акцент5 31 5" xfId="7341"/>
    <cellStyle name="20% - Акцент5 32" xfId="7342"/>
    <cellStyle name="20% - Акцент5 32 2" xfId="7343"/>
    <cellStyle name="20% - Акцент5 32 2 2" xfId="7344"/>
    <cellStyle name="20% - Акцент5 32 2 2 2" xfId="7345"/>
    <cellStyle name="20% - Акцент5 32 2 3" xfId="7346"/>
    <cellStyle name="20% - Акцент5 32 3" xfId="7347"/>
    <cellStyle name="20% - Акцент5 32 3 2" xfId="7348"/>
    <cellStyle name="20% - Акцент5 32 3 2 2" xfId="7349"/>
    <cellStyle name="20% - Акцент5 32 3 3" xfId="7350"/>
    <cellStyle name="20% - Акцент5 32 4" xfId="7351"/>
    <cellStyle name="20% - Акцент5 32 4 2" xfId="7352"/>
    <cellStyle name="20% - Акцент5 32 5" xfId="7353"/>
    <cellStyle name="20% - Акцент5 33" xfId="7354"/>
    <cellStyle name="20% - Акцент5 33 2" xfId="7355"/>
    <cellStyle name="20% - Акцент5 33 2 2" xfId="7356"/>
    <cellStyle name="20% - Акцент5 33 2 2 2" xfId="7357"/>
    <cellStyle name="20% - Акцент5 33 2 3" xfId="7358"/>
    <cellStyle name="20% - Акцент5 33 3" xfId="7359"/>
    <cellStyle name="20% - Акцент5 33 3 2" xfId="7360"/>
    <cellStyle name="20% - Акцент5 33 3 2 2" xfId="7361"/>
    <cellStyle name="20% - Акцент5 33 3 3" xfId="7362"/>
    <cellStyle name="20% - Акцент5 33 4" xfId="7363"/>
    <cellStyle name="20% - Акцент5 33 4 2" xfId="7364"/>
    <cellStyle name="20% - Акцент5 33 5" xfId="7365"/>
    <cellStyle name="20% - Акцент5 34" xfId="7366"/>
    <cellStyle name="20% - Акцент5 34 2" xfId="7367"/>
    <cellStyle name="20% - Акцент5 34 2 2" xfId="7368"/>
    <cellStyle name="20% - Акцент5 34 2 2 2" xfId="7369"/>
    <cellStyle name="20% - Акцент5 34 2 3" xfId="7370"/>
    <cellStyle name="20% - Акцент5 34 3" xfId="7371"/>
    <cellStyle name="20% - Акцент5 34 3 2" xfId="7372"/>
    <cellStyle name="20% - Акцент5 34 3 2 2" xfId="7373"/>
    <cellStyle name="20% - Акцент5 34 3 3" xfId="7374"/>
    <cellStyle name="20% - Акцент5 34 4" xfId="7375"/>
    <cellStyle name="20% - Акцент5 34 4 2" xfId="7376"/>
    <cellStyle name="20% - Акцент5 34 5" xfId="7377"/>
    <cellStyle name="20% - Акцент5 35" xfId="7378"/>
    <cellStyle name="20% - Акцент5 35 2" xfId="7379"/>
    <cellStyle name="20% - Акцент5 35 2 2" xfId="7380"/>
    <cellStyle name="20% - Акцент5 35 2 2 2" xfId="7381"/>
    <cellStyle name="20% - Акцент5 35 2 3" xfId="7382"/>
    <cellStyle name="20% - Акцент5 35 3" xfId="7383"/>
    <cellStyle name="20% - Акцент5 35 3 2" xfId="7384"/>
    <cellStyle name="20% - Акцент5 35 3 2 2" xfId="7385"/>
    <cellStyle name="20% - Акцент5 35 3 3" xfId="7386"/>
    <cellStyle name="20% - Акцент5 35 4" xfId="7387"/>
    <cellStyle name="20% - Акцент5 35 4 2" xfId="7388"/>
    <cellStyle name="20% - Акцент5 35 5" xfId="7389"/>
    <cellStyle name="20% - Акцент5 36" xfId="7390"/>
    <cellStyle name="20% - Акцент5 36 2" xfId="7391"/>
    <cellStyle name="20% - Акцент5 36 2 2" xfId="7392"/>
    <cellStyle name="20% - Акцент5 36 2 2 2" xfId="7393"/>
    <cellStyle name="20% - Акцент5 36 2 3" xfId="7394"/>
    <cellStyle name="20% - Акцент5 36 3" xfId="7395"/>
    <cellStyle name="20% - Акцент5 36 3 2" xfId="7396"/>
    <cellStyle name="20% - Акцент5 36 3 2 2" xfId="7397"/>
    <cellStyle name="20% - Акцент5 36 3 3" xfId="7398"/>
    <cellStyle name="20% - Акцент5 36 4" xfId="7399"/>
    <cellStyle name="20% - Акцент5 36 4 2" xfId="7400"/>
    <cellStyle name="20% - Акцент5 36 5" xfId="7401"/>
    <cellStyle name="20% - Акцент5 37" xfId="7402"/>
    <cellStyle name="20% - Акцент5 37 2" xfId="7403"/>
    <cellStyle name="20% - Акцент5 37 2 2" xfId="7404"/>
    <cellStyle name="20% - Акцент5 37 2 2 2" xfId="7405"/>
    <cellStyle name="20% - Акцент5 37 2 3" xfId="7406"/>
    <cellStyle name="20% - Акцент5 37 3" xfId="7407"/>
    <cellStyle name="20% - Акцент5 37 3 2" xfId="7408"/>
    <cellStyle name="20% - Акцент5 37 3 2 2" xfId="7409"/>
    <cellStyle name="20% - Акцент5 37 3 3" xfId="7410"/>
    <cellStyle name="20% - Акцент5 37 4" xfId="7411"/>
    <cellStyle name="20% - Акцент5 37 4 2" xfId="7412"/>
    <cellStyle name="20% - Акцент5 37 5" xfId="7413"/>
    <cellStyle name="20% - Акцент5 38" xfId="7414"/>
    <cellStyle name="20% - Акцент5 38 2" xfId="7415"/>
    <cellStyle name="20% - Акцент5 38 2 2" xfId="7416"/>
    <cellStyle name="20% - Акцент5 38 2 2 2" xfId="7417"/>
    <cellStyle name="20% - Акцент5 38 2 3" xfId="7418"/>
    <cellStyle name="20% - Акцент5 38 3" xfId="7419"/>
    <cellStyle name="20% - Акцент5 38 3 2" xfId="7420"/>
    <cellStyle name="20% - Акцент5 38 3 2 2" xfId="7421"/>
    <cellStyle name="20% - Акцент5 38 3 3" xfId="7422"/>
    <cellStyle name="20% - Акцент5 38 4" xfId="7423"/>
    <cellStyle name="20% - Акцент5 38 4 2" xfId="7424"/>
    <cellStyle name="20% - Акцент5 38 5" xfId="7425"/>
    <cellStyle name="20% - Акцент5 39" xfId="7426"/>
    <cellStyle name="20% - Акцент5 39 2" xfId="7427"/>
    <cellStyle name="20% - Акцент5 39 2 2" xfId="7428"/>
    <cellStyle name="20% - Акцент5 39 2 2 2" xfId="7429"/>
    <cellStyle name="20% - Акцент5 39 2 3" xfId="7430"/>
    <cellStyle name="20% - Акцент5 39 3" xfId="7431"/>
    <cellStyle name="20% - Акцент5 39 3 2" xfId="7432"/>
    <cellStyle name="20% - Акцент5 39 3 2 2" xfId="7433"/>
    <cellStyle name="20% - Акцент5 39 3 3" xfId="7434"/>
    <cellStyle name="20% - Акцент5 39 4" xfId="7435"/>
    <cellStyle name="20% - Акцент5 39 4 2" xfId="7436"/>
    <cellStyle name="20% - Акцент5 39 5" xfId="7437"/>
    <cellStyle name="20% - Акцент5 4" xfId="7438"/>
    <cellStyle name="20% - Акцент5 4 2" xfId="7439"/>
    <cellStyle name="20% - Акцент5 4 2 2" xfId="7440"/>
    <cellStyle name="20% - Акцент5 4 2 2 2" xfId="7441"/>
    <cellStyle name="20% - Акцент5 4 2 2 2 2" xfId="7442"/>
    <cellStyle name="20% - Акцент5 4 2 2 3" xfId="7443"/>
    <cellStyle name="20% - Акцент5 4 2 3" xfId="7444"/>
    <cellStyle name="20% - Акцент5 4 2 3 2" xfId="7445"/>
    <cellStyle name="20% - Акцент5 4 2 3 2 2" xfId="7446"/>
    <cellStyle name="20% - Акцент5 4 2 3 3" xfId="7447"/>
    <cellStyle name="20% - Акцент5 4 2 4" xfId="7448"/>
    <cellStyle name="20% - Акцент5 4 2 4 2" xfId="7449"/>
    <cellStyle name="20% - Акцент5 4 2 5" xfId="7450"/>
    <cellStyle name="20% - Акцент5 4 3" xfId="7451"/>
    <cellStyle name="20% - Акцент5 4 3 2" xfId="7452"/>
    <cellStyle name="20% - Акцент5 4 3 2 2" xfId="7453"/>
    <cellStyle name="20% - Акцент5 4 3 2 2 2" xfId="7454"/>
    <cellStyle name="20% - Акцент5 4 3 2 3" xfId="7455"/>
    <cellStyle name="20% - Акцент5 4 3 3" xfId="7456"/>
    <cellStyle name="20% - Акцент5 4 3 3 2" xfId="7457"/>
    <cellStyle name="20% - Акцент5 4 3 3 2 2" xfId="7458"/>
    <cellStyle name="20% - Акцент5 4 3 3 3" xfId="7459"/>
    <cellStyle name="20% - Акцент5 4 3 4" xfId="7460"/>
    <cellStyle name="20% - Акцент5 4 3 4 2" xfId="7461"/>
    <cellStyle name="20% - Акцент5 4 3 5" xfId="7462"/>
    <cellStyle name="20% - Акцент5 4 4" xfId="7463"/>
    <cellStyle name="20% - Акцент5 4 4 2" xfId="7464"/>
    <cellStyle name="20% - Акцент5 4 4 2 2" xfId="7465"/>
    <cellStyle name="20% - Акцент5 4 4 2 2 2" xfId="7466"/>
    <cellStyle name="20% - Акцент5 4 4 2 3" xfId="7467"/>
    <cellStyle name="20% - Акцент5 4 4 3" xfId="7468"/>
    <cellStyle name="20% - Акцент5 4 4 3 2" xfId="7469"/>
    <cellStyle name="20% - Акцент5 4 4 3 2 2" xfId="7470"/>
    <cellStyle name="20% - Акцент5 4 4 3 3" xfId="7471"/>
    <cellStyle name="20% - Акцент5 4 4 4" xfId="7472"/>
    <cellStyle name="20% - Акцент5 4 4 4 2" xfId="7473"/>
    <cellStyle name="20% - Акцент5 4 4 5" xfId="7474"/>
    <cellStyle name="20% - Акцент5 4 5" xfId="7475"/>
    <cellStyle name="20% - Акцент5 4 5 2" xfId="7476"/>
    <cellStyle name="20% - Акцент5 4 5 2 2" xfId="7477"/>
    <cellStyle name="20% - Акцент5 4 5 2 2 2" xfId="7478"/>
    <cellStyle name="20% - Акцент5 4 5 2 3" xfId="7479"/>
    <cellStyle name="20% - Акцент5 4 5 3" xfId="7480"/>
    <cellStyle name="20% - Акцент5 4 5 3 2" xfId="7481"/>
    <cellStyle name="20% - Акцент5 4 5 3 2 2" xfId="7482"/>
    <cellStyle name="20% - Акцент5 4 5 3 3" xfId="7483"/>
    <cellStyle name="20% - Акцент5 4 5 4" xfId="7484"/>
    <cellStyle name="20% - Акцент5 4 5 4 2" xfId="7485"/>
    <cellStyle name="20% - Акцент5 4 5 5" xfId="7486"/>
    <cellStyle name="20% - Акцент5 4 6" xfId="7487"/>
    <cellStyle name="20% - Акцент5 4 6 2" xfId="7488"/>
    <cellStyle name="20% - Акцент5 4 6 2 2" xfId="7489"/>
    <cellStyle name="20% - Акцент5 4 6 3" xfId="7490"/>
    <cellStyle name="20% - Акцент5 4 7" xfId="7491"/>
    <cellStyle name="20% - Акцент5 4 7 2" xfId="7492"/>
    <cellStyle name="20% - Акцент5 4 7 2 2" xfId="7493"/>
    <cellStyle name="20% - Акцент5 4 7 3" xfId="7494"/>
    <cellStyle name="20% - Акцент5 4 8" xfId="7495"/>
    <cellStyle name="20% - Акцент5 4 8 2" xfId="7496"/>
    <cellStyle name="20% - Акцент5 4 9" xfId="7497"/>
    <cellStyle name="20% - Акцент5 40" xfId="7498"/>
    <cellStyle name="20% - Акцент5 40 2" xfId="7499"/>
    <cellStyle name="20% - Акцент5 40 2 2" xfId="7500"/>
    <cellStyle name="20% - Акцент5 40 2 2 2" xfId="7501"/>
    <cellStyle name="20% - Акцент5 40 2 3" xfId="7502"/>
    <cellStyle name="20% - Акцент5 40 3" xfId="7503"/>
    <cellStyle name="20% - Акцент5 40 3 2" xfId="7504"/>
    <cellStyle name="20% - Акцент5 40 3 2 2" xfId="7505"/>
    <cellStyle name="20% - Акцент5 40 3 3" xfId="7506"/>
    <cellStyle name="20% - Акцент5 40 4" xfId="7507"/>
    <cellStyle name="20% - Акцент5 40 4 2" xfId="7508"/>
    <cellStyle name="20% - Акцент5 40 5" xfId="7509"/>
    <cellStyle name="20% - Акцент5 41" xfId="7510"/>
    <cellStyle name="20% - Акцент5 41 2" xfId="7511"/>
    <cellStyle name="20% - Акцент5 41 2 2" xfId="7512"/>
    <cellStyle name="20% - Акцент5 41 2 2 2" xfId="7513"/>
    <cellStyle name="20% - Акцент5 41 2 3" xfId="7514"/>
    <cellStyle name="20% - Акцент5 41 3" xfId="7515"/>
    <cellStyle name="20% - Акцент5 41 3 2" xfId="7516"/>
    <cellStyle name="20% - Акцент5 41 3 2 2" xfId="7517"/>
    <cellStyle name="20% - Акцент5 41 3 3" xfId="7518"/>
    <cellStyle name="20% - Акцент5 41 4" xfId="7519"/>
    <cellStyle name="20% - Акцент5 41 4 2" xfId="7520"/>
    <cellStyle name="20% - Акцент5 41 5" xfId="7521"/>
    <cellStyle name="20% - Акцент5 42" xfId="7522"/>
    <cellStyle name="20% - Акцент5 42 2" xfId="7523"/>
    <cellStyle name="20% - Акцент5 42 2 2" xfId="7524"/>
    <cellStyle name="20% - Акцент5 42 2 2 2" xfId="7525"/>
    <cellStyle name="20% - Акцент5 42 2 3" xfId="7526"/>
    <cellStyle name="20% - Акцент5 42 3" xfId="7527"/>
    <cellStyle name="20% - Акцент5 42 3 2" xfId="7528"/>
    <cellStyle name="20% - Акцент5 42 3 2 2" xfId="7529"/>
    <cellStyle name="20% - Акцент5 42 3 3" xfId="7530"/>
    <cellStyle name="20% - Акцент5 42 4" xfId="7531"/>
    <cellStyle name="20% - Акцент5 42 4 2" xfId="7532"/>
    <cellStyle name="20% - Акцент5 42 5" xfId="7533"/>
    <cellStyle name="20% - Акцент5 43" xfId="7534"/>
    <cellStyle name="20% - Акцент5 43 2" xfId="7535"/>
    <cellStyle name="20% - Акцент5 43 2 2" xfId="7536"/>
    <cellStyle name="20% - Акцент5 43 2 2 2" xfId="7537"/>
    <cellStyle name="20% - Акцент5 43 2 3" xfId="7538"/>
    <cellStyle name="20% - Акцент5 43 3" xfId="7539"/>
    <cellStyle name="20% - Акцент5 43 3 2" xfId="7540"/>
    <cellStyle name="20% - Акцент5 43 3 2 2" xfId="7541"/>
    <cellStyle name="20% - Акцент5 43 3 3" xfId="7542"/>
    <cellStyle name="20% - Акцент5 43 4" xfId="7543"/>
    <cellStyle name="20% - Акцент5 43 4 2" xfId="7544"/>
    <cellStyle name="20% - Акцент5 43 5" xfId="7545"/>
    <cellStyle name="20% - Акцент5 44" xfId="7546"/>
    <cellStyle name="20% - Акцент5 44 2" xfId="7547"/>
    <cellStyle name="20% - Акцент5 44 2 2" xfId="7548"/>
    <cellStyle name="20% - Акцент5 44 2 2 2" xfId="7549"/>
    <cellStyle name="20% - Акцент5 44 2 3" xfId="7550"/>
    <cellStyle name="20% - Акцент5 44 3" xfId="7551"/>
    <cellStyle name="20% - Акцент5 44 3 2" xfId="7552"/>
    <cellStyle name="20% - Акцент5 44 3 2 2" xfId="7553"/>
    <cellStyle name="20% - Акцент5 44 3 3" xfId="7554"/>
    <cellStyle name="20% - Акцент5 44 4" xfId="7555"/>
    <cellStyle name="20% - Акцент5 44 4 2" xfId="7556"/>
    <cellStyle name="20% - Акцент5 44 5" xfId="7557"/>
    <cellStyle name="20% - Акцент5 45" xfId="7558"/>
    <cellStyle name="20% - Акцент5 45 2" xfId="7559"/>
    <cellStyle name="20% - Акцент5 45 2 2" xfId="7560"/>
    <cellStyle name="20% - Акцент5 45 2 2 2" xfId="7561"/>
    <cellStyle name="20% - Акцент5 45 2 3" xfId="7562"/>
    <cellStyle name="20% - Акцент5 45 3" xfId="7563"/>
    <cellStyle name="20% - Акцент5 45 3 2" xfId="7564"/>
    <cellStyle name="20% - Акцент5 45 3 2 2" xfId="7565"/>
    <cellStyle name="20% - Акцент5 45 3 3" xfId="7566"/>
    <cellStyle name="20% - Акцент5 45 4" xfId="7567"/>
    <cellStyle name="20% - Акцент5 45 4 2" xfId="7568"/>
    <cellStyle name="20% - Акцент5 45 5" xfId="7569"/>
    <cellStyle name="20% - Акцент5 46" xfId="7570"/>
    <cellStyle name="20% - Акцент5 46 2" xfId="7571"/>
    <cellStyle name="20% - Акцент5 46 2 2" xfId="7572"/>
    <cellStyle name="20% - Акцент5 46 2 2 2" xfId="7573"/>
    <cellStyle name="20% - Акцент5 46 2 3" xfId="7574"/>
    <cellStyle name="20% - Акцент5 46 3" xfId="7575"/>
    <cellStyle name="20% - Акцент5 46 3 2" xfId="7576"/>
    <cellStyle name="20% - Акцент5 46 3 2 2" xfId="7577"/>
    <cellStyle name="20% - Акцент5 46 3 3" xfId="7578"/>
    <cellStyle name="20% - Акцент5 46 4" xfId="7579"/>
    <cellStyle name="20% - Акцент5 46 4 2" xfId="7580"/>
    <cellStyle name="20% - Акцент5 46 5" xfId="7581"/>
    <cellStyle name="20% - Акцент5 47" xfId="7582"/>
    <cellStyle name="20% - Акцент5 47 2" xfId="7583"/>
    <cellStyle name="20% - Акцент5 47 2 2" xfId="7584"/>
    <cellStyle name="20% - Акцент5 47 2 2 2" xfId="7585"/>
    <cellStyle name="20% - Акцент5 47 2 3" xfId="7586"/>
    <cellStyle name="20% - Акцент5 47 3" xfId="7587"/>
    <cellStyle name="20% - Акцент5 47 3 2" xfId="7588"/>
    <cellStyle name="20% - Акцент5 47 3 2 2" xfId="7589"/>
    <cellStyle name="20% - Акцент5 47 3 3" xfId="7590"/>
    <cellStyle name="20% - Акцент5 47 4" xfId="7591"/>
    <cellStyle name="20% - Акцент5 47 4 2" xfId="7592"/>
    <cellStyle name="20% - Акцент5 47 5" xfId="7593"/>
    <cellStyle name="20% - Акцент5 48" xfId="7594"/>
    <cellStyle name="20% - Акцент5 48 2" xfId="7595"/>
    <cellStyle name="20% - Акцент5 48 2 2" xfId="7596"/>
    <cellStyle name="20% - Акцент5 48 2 2 2" xfId="7597"/>
    <cellStyle name="20% - Акцент5 48 2 3" xfId="7598"/>
    <cellStyle name="20% - Акцент5 48 3" xfId="7599"/>
    <cellStyle name="20% - Акцент5 48 3 2" xfId="7600"/>
    <cellStyle name="20% - Акцент5 48 3 2 2" xfId="7601"/>
    <cellStyle name="20% - Акцент5 48 3 3" xfId="7602"/>
    <cellStyle name="20% - Акцент5 48 4" xfId="7603"/>
    <cellStyle name="20% - Акцент5 48 4 2" xfId="7604"/>
    <cellStyle name="20% - Акцент5 48 5" xfId="7605"/>
    <cellStyle name="20% - Акцент5 49" xfId="7606"/>
    <cellStyle name="20% - Акцент5 49 2" xfId="7607"/>
    <cellStyle name="20% - Акцент5 49 2 2" xfId="7608"/>
    <cellStyle name="20% - Акцент5 49 2 2 2" xfId="7609"/>
    <cellStyle name="20% - Акцент5 49 2 3" xfId="7610"/>
    <cellStyle name="20% - Акцент5 49 3" xfId="7611"/>
    <cellStyle name="20% - Акцент5 49 3 2" xfId="7612"/>
    <cellStyle name="20% - Акцент5 49 3 2 2" xfId="7613"/>
    <cellStyle name="20% - Акцент5 49 3 3" xfId="7614"/>
    <cellStyle name="20% - Акцент5 49 4" xfId="7615"/>
    <cellStyle name="20% - Акцент5 49 4 2" xfId="7616"/>
    <cellStyle name="20% - Акцент5 49 5" xfId="7617"/>
    <cellStyle name="20% - Акцент5 5" xfId="7618"/>
    <cellStyle name="20% - Акцент5 5 2" xfId="7619"/>
    <cellStyle name="20% - Акцент5 5 2 2" xfId="7620"/>
    <cellStyle name="20% - Акцент5 5 2 2 2" xfId="7621"/>
    <cellStyle name="20% - Акцент5 5 2 2 2 2" xfId="7622"/>
    <cellStyle name="20% - Акцент5 5 2 2 3" xfId="7623"/>
    <cellStyle name="20% - Акцент5 5 2 3" xfId="7624"/>
    <cellStyle name="20% - Акцент5 5 2 3 2" xfId="7625"/>
    <cellStyle name="20% - Акцент5 5 2 3 2 2" xfId="7626"/>
    <cellStyle name="20% - Акцент5 5 2 3 3" xfId="7627"/>
    <cellStyle name="20% - Акцент5 5 2 4" xfId="7628"/>
    <cellStyle name="20% - Акцент5 5 2 4 2" xfId="7629"/>
    <cellStyle name="20% - Акцент5 5 2 5" xfId="7630"/>
    <cellStyle name="20% - Акцент5 5 3" xfId="7631"/>
    <cellStyle name="20% - Акцент5 5 3 2" xfId="7632"/>
    <cellStyle name="20% - Акцент5 5 3 2 2" xfId="7633"/>
    <cellStyle name="20% - Акцент5 5 3 2 2 2" xfId="7634"/>
    <cellStyle name="20% - Акцент5 5 3 2 3" xfId="7635"/>
    <cellStyle name="20% - Акцент5 5 3 3" xfId="7636"/>
    <cellStyle name="20% - Акцент5 5 3 3 2" xfId="7637"/>
    <cellStyle name="20% - Акцент5 5 3 3 2 2" xfId="7638"/>
    <cellStyle name="20% - Акцент5 5 3 3 3" xfId="7639"/>
    <cellStyle name="20% - Акцент5 5 3 4" xfId="7640"/>
    <cellStyle name="20% - Акцент5 5 3 4 2" xfId="7641"/>
    <cellStyle name="20% - Акцент5 5 3 5" xfId="7642"/>
    <cellStyle name="20% - Акцент5 5 4" xfId="7643"/>
    <cellStyle name="20% - Акцент5 5 4 2" xfId="7644"/>
    <cellStyle name="20% - Акцент5 5 4 2 2" xfId="7645"/>
    <cellStyle name="20% - Акцент5 5 4 2 2 2" xfId="7646"/>
    <cellStyle name="20% - Акцент5 5 4 2 3" xfId="7647"/>
    <cellStyle name="20% - Акцент5 5 4 3" xfId="7648"/>
    <cellStyle name="20% - Акцент5 5 4 3 2" xfId="7649"/>
    <cellStyle name="20% - Акцент5 5 4 3 2 2" xfId="7650"/>
    <cellStyle name="20% - Акцент5 5 4 3 3" xfId="7651"/>
    <cellStyle name="20% - Акцент5 5 4 4" xfId="7652"/>
    <cellStyle name="20% - Акцент5 5 4 4 2" xfId="7653"/>
    <cellStyle name="20% - Акцент5 5 4 5" xfId="7654"/>
    <cellStyle name="20% - Акцент5 5 5" xfId="7655"/>
    <cellStyle name="20% - Акцент5 5 5 2" xfId="7656"/>
    <cellStyle name="20% - Акцент5 5 5 2 2" xfId="7657"/>
    <cellStyle name="20% - Акцент5 5 5 2 2 2" xfId="7658"/>
    <cellStyle name="20% - Акцент5 5 5 2 3" xfId="7659"/>
    <cellStyle name="20% - Акцент5 5 5 3" xfId="7660"/>
    <cellStyle name="20% - Акцент5 5 5 3 2" xfId="7661"/>
    <cellStyle name="20% - Акцент5 5 5 3 2 2" xfId="7662"/>
    <cellStyle name="20% - Акцент5 5 5 3 3" xfId="7663"/>
    <cellStyle name="20% - Акцент5 5 5 4" xfId="7664"/>
    <cellStyle name="20% - Акцент5 5 5 4 2" xfId="7665"/>
    <cellStyle name="20% - Акцент5 5 5 5" xfId="7666"/>
    <cellStyle name="20% - Акцент5 5 6" xfId="7667"/>
    <cellStyle name="20% - Акцент5 5 6 2" xfId="7668"/>
    <cellStyle name="20% - Акцент5 5 6 2 2" xfId="7669"/>
    <cellStyle name="20% - Акцент5 5 6 3" xfId="7670"/>
    <cellStyle name="20% - Акцент5 5 7" xfId="7671"/>
    <cellStyle name="20% - Акцент5 5 7 2" xfId="7672"/>
    <cellStyle name="20% - Акцент5 5 7 2 2" xfId="7673"/>
    <cellStyle name="20% - Акцент5 5 7 3" xfId="7674"/>
    <cellStyle name="20% - Акцент5 5 8" xfId="7675"/>
    <cellStyle name="20% - Акцент5 5 8 2" xfId="7676"/>
    <cellStyle name="20% - Акцент5 5 9" xfId="7677"/>
    <cellStyle name="20% - Акцент5 50" xfId="7678"/>
    <cellStyle name="20% - Акцент5 50 2" xfId="7679"/>
    <cellStyle name="20% - Акцент5 50 2 2" xfId="7680"/>
    <cellStyle name="20% - Акцент5 50 2 2 2" xfId="7681"/>
    <cellStyle name="20% - Акцент5 50 2 3" xfId="7682"/>
    <cellStyle name="20% - Акцент5 50 3" xfId="7683"/>
    <cellStyle name="20% - Акцент5 50 3 2" xfId="7684"/>
    <cellStyle name="20% - Акцент5 50 3 2 2" xfId="7685"/>
    <cellStyle name="20% - Акцент5 50 3 3" xfId="7686"/>
    <cellStyle name="20% - Акцент5 50 4" xfId="7687"/>
    <cellStyle name="20% - Акцент5 50 4 2" xfId="7688"/>
    <cellStyle name="20% - Акцент5 50 5" xfId="7689"/>
    <cellStyle name="20% - Акцент5 51" xfId="7690"/>
    <cellStyle name="20% - Акцент5 51 2" xfId="7691"/>
    <cellStyle name="20% - Акцент5 51 2 2" xfId="7692"/>
    <cellStyle name="20% - Акцент5 51 2 2 2" xfId="7693"/>
    <cellStyle name="20% - Акцент5 51 2 3" xfId="7694"/>
    <cellStyle name="20% - Акцент5 51 3" xfId="7695"/>
    <cellStyle name="20% - Акцент5 51 3 2" xfId="7696"/>
    <cellStyle name="20% - Акцент5 51 3 2 2" xfId="7697"/>
    <cellStyle name="20% - Акцент5 51 3 3" xfId="7698"/>
    <cellStyle name="20% - Акцент5 51 4" xfId="7699"/>
    <cellStyle name="20% - Акцент5 51 4 2" xfId="7700"/>
    <cellStyle name="20% - Акцент5 51 5" xfId="7701"/>
    <cellStyle name="20% - Акцент5 52" xfId="7702"/>
    <cellStyle name="20% - Акцент5 52 2" xfId="7703"/>
    <cellStyle name="20% - Акцент5 52 2 2" xfId="7704"/>
    <cellStyle name="20% - Акцент5 52 2 2 2" xfId="7705"/>
    <cellStyle name="20% - Акцент5 52 2 3" xfId="7706"/>
    <cellStyle name="20% - Акцент5 52 3" xfId="7707"/>
    <cellStyle name="20% - Акцент5 52 3 2" xfId="7708"/>
    <cellStyle name="20% - Акцент5 52 3 2 2" xfId="7709"/>
    <cellStyle name="20% - Акцент5 52 3 3" xfId="7710"/>
    <cellStyle name="20% - Акцент5 52 4" xfId="7711"/>
    <cellStyle name="20% - Акцент5 52 4 2" xfId="7712"/>
    <cellStyle name="20% - Акцент5 52 5" xfId="7713"/>
    <cellStyle name="20% - Акцент5 53" xfId="7714"/>
    <cellStyle name="20% - Акцент5 53 2" xfId="7715"/>
    <cellStyle name="20% - Акцент5 53 2 2" xfId="7716"/>
    <cellStyle name="20% - Акцент5 53 2 2 2" xfId="7717"/>
    <cellStyle name="20% - Акцент5 53 2 3" xfId="7718"/>
    <cellStyle name="20% - Акцент5 53 3" xfId="7719"/>
    <cellStyle name="20% - Акцент5 53 3 2" xfId="7720"/>
    <cellStyle name="20% - Акцент5 53 3 2 2" xfId="7721"/>
    <cellStyle name="20% - Акцент5 53 3 3" xfId="7722"/>
    <cellStyle name="20% - Акцент5 53 4" xfId="7723"/>
    <cellStyle name="20% - Акцент5 53 4 2" xfId="7724"/>
    <cellStyle name="20% - Акцент5 53 5" xfId="7725"/>
    <cellStyle name="20% - Акцент5 54" xfId="7726"/>
    <cellStyle name="20% - Акцент5 54 2" xfId="7727"/>
    <cellStyle name="20% - Акцент5 54 2 2" xfId="7728"/>
    <cellStyle name="20% - Акцент5 54 2 2 2" xfId="7729"/>
    <cellStyle name="20% - Акцент5 54 2 3" xfId="7730"/>
    <cellStyle name="20% - Акцент5 54 3" xfId="7731"/>
    <cellStyle name="20% - Акцент5 54 3 2" xfId="7732"/>
    <cellStyle name="20% - Акцент5 54 3 2 2" xfId="7733"/>
    <cellStyle name="20% - Акцент5 54 3 3" xfId="7734"/>
    <cellStyle name="20% - Акцент5 54 4" xfId="7735"/>
    <cellStyle name="20% - Акцент5 54 4 2" xfId="7736"/>
    <cellStyle name="20% - Акцент5 54 5" xfId="7737"/>
    <cellStyle name="20% - Акцент5 55" xfId="7738"/>
    <cellStyle name="20% - Акцент5 55 2" xfId="7739"/>
    <cellStyle name="20% - Акцент5 55 2 2" xfId="7740"/>
    <cellStyle name="20% - Акцент5 55 2 2 2" xfId="7741"/>
    <cellStyle name="20% - Акцент5 55 2 3" xfId="7742"/>
    <cellStyle name="20% - Акцент5 55 3" xfId="7743"/>
    <cellStyle name="20% - Акцент5 55 3 2" xfId="7744"/>
    <cellStyle name="20% - Акцент5 55 3 2 2" xfId="7745"/>
    <cellStyle name="20% - Акцент5 55 3 3" xfId="7746"/>
    <cellStyle name="20% - Акцент5 55 4" xfId="7747"/>
    <cellStyle name="20% - Акцент5 55 4 2" xfId="7748"/>
    <cellStyle name="20% - Акцент5 55 5" xfId="7749"/>
    <cellStyle name="20% - Акцент5 56" xfId="7750"/>
    <cellStyle name="20% - Акцент5 56 2" xfId="7751"/>
    <cellStyle name="20% - Акцент5 56 2 2" xfId="7752"/>
    <cellStyle name="20% - Акцент5 56 2 2 2" xfId="7753"/>
    <cellStyle name="20% - Акцент5 56 2 3" xfId="7754"/>
    <cellStyle name="20% - Акцент5 56 3" xfId="7755"/>
    <cellStyle name="20% - Акцент5 56 3 2" xfId="7756"/>
    <cellStyle name="20% - Акцент5 56 3 2 2" xfId="7757"/>
    <cellStyle name="20% - Акцент5 56 3 3" xfId="7758"/>
    <cellStyle name="20% - Акцент5 56 4" xfId="7759"/>
    <cellStyle name="20% - Акцент5 56 4 2" xfId="7760"/>
    <cellStyle name="20% - Акцент5 56 5" xfId="7761"/>
    <cellStyle name="20% - Акцент5 57" xfId="7762"/>
    <cellStyle name="20% - Акцент5 57 2" xfId="7763"/>
    <cellStyle name="20% - Акцент5 57 2 2" xfId="7764"/>
    <cellStyle name="20% - Акцент5 57 2 2 2" xfId="7765"/>
    <cellStyle name="20% - Акцент5 57 2 3" xfId="7766"/>
    <cellStyle name="20% - Акцент5 57 3" xfId="7767"/>
    <cellStyle name="20% - Акцент5 57 3 2" xfId="7768"/>
    <cellStyle name="20% - Акцент5 57 3 2 2" xfId="7769"/>
    <cellStyle name="20% - Акцент5 57 3 3" xfId="7770"/>
    <cellStyle name="20% - Акцент5 57 4" xfId="7771"/>
    <cellStyle name="20% - Акцент5 57 4 2" xfId="7772"/>
    <cellStyle name="20% - Акцент5 57 5" xfId="7773"/>
    <cellStyle name="20% - Акцент5 58" xfId="7774"/>
    <cellStyle name="20% - Акцент5 58 2" xfId="7775"/>
    <cellStyle name="20% - Акцент5 58 2 2" xfId="7776"/>
    <cellStyle name="20% - Акцент5 58 2 2 2" xfId="7777"/>
    <cellStyle name="20% - Акцент5 58 2 3" xfId="7778"/>
    <cellStyle name="20% - Акцент5 58 3" xfId="7779"/>
    <cellStyle name="20% - Акцент5 58 3 2" xfId="7780"/>
    <cellStyle name="20% - Акцент5 58 3 2 2" xfId="7781"/>
    <cellStyle name="20% - Акцент5 58 3 3" xfId="7782"/>
    <cellStyle name="20% - Акцент5 58 4" xfId="7783"/>
    <cellStyle name="20% - Акцент5 58 4 2" xfId="7784"/>
    <cellStyle name="20% - Акцент5 58 5" xfId="7785"/>
    <cellStyle name="20% - Акцент5 59" xfId="7786"/>
    <cellStyle name="20% - Акцент5 59 2" xfId="7787"/>
    <cellStyle name="20% - Акцент5 59 2 2" xfId="7788"/>
    <cellStyle name="20% - Акцент5 59 2 2 2" xfId="7789"/>
    <cellStyle name="20% - Акцент5 59 2 3" xfId="7790"/>
    <cellStyle name="20% - Акцент5 59 3" xfId="7791"/>
    <cellStyle name="20% - Акцент5 59 3 2" xfId="7792"/>
    <cellStyle name="20% - Акцент5 59 3 2 2" xfId="7793"/>
    <cellStyle name="20% - Акцент5 59 3 3" xfId="7794"/>
    <cellStyle name="20% - Акцент5 59 4" xfId="7795"/>
    <cellStyle name="20% - Акцент5 59 4 2" xfId="7796"/>
    <cellStyle name="20% - Акцент5 59 5" xfId="7797"/>
    <cellStyle name="20% - Акцент5 6" xfId="7798"/>
    <cellStyle name="20% - Акцент5 6 2" xfId="7799"/>
    <cellStyle name="20% - Акцент5 6 2 2" xfId="7800"/>
    <cellStyle name="20% - Акцент5 6 2 2 2" xfId="7801"/>
    <cellStyle name="20% - Акцент5 6 2 2 2 2" xfId="7802"/>
    <cellStyle name="20% - Акцент5 6 2 2 3" xfId="7803"/>
    <cellStyle name="20% - Акцент5 6 2 3" xfId="7804"/>
    <cellStyle name="20% - Акцент5 6 2 3 2" xfId="7805"/>
    <cellStyle name="20% - Акцент5 6 2 3 2 2" xfId="7806"/>
    <cellStyle name="20% - Акцент5 6 2 3 3" xfId="7807"/>
    <cellStyle name="20% - Акцент5 6 2 4" xfId="7808"/>
    <cellStyle name="20% - Акцент5 6 2 4 2" xfId="7809"/>
    <cellStyle name="20% - Акцент5 6 2 5" xfId="7810"/>
    <cellStyle name="20% - Акцент5 6 3" xfId="7811"/>
    <cellStyle name="20% - Акцент5 6 3 2" xfId="7812"/>
    <cellStyle name="20% - Акцент5 6 3 2 2" xfId="7813"/>
    <cellStyle name="20% - Акцент5 6 3 2 2 2" xfId="7814"/>
    <cellStyle name="20% - Акцент5 6 3 2 3" xfId="7815"/>
    <cellStyle name="20% - Акцент5 6 3 3" xfId="7816"/>
    <cellStyle name="20% - Акцент5 6 3 3 2" xfId="7817"/>
    <cellStyle name="20% - Акцент5 6 3 3 2 2" xfId="7818"/>
    <cellStyle name="20% - Акцент5 6 3 3 3" xfId="7819"/>
    <cellStyle name="20% - Акцент5 6 3 4" xfId="7820"/>
    <cellStyle name="20% - Акцент5 6 3 4 2" xfId="7821"/>
    <cellStyle name="20% - Акцент5 6 3 5" xfId="7822"/>
    <cellStyle name="20% - Акцент5 6 4" xfId="7823"/>
    <cellStyle name="20% - Акцент5 6 4 2" xfId="7824"/>
    <cellStyle name="20% - Акцент5 6 4 2 2" xfId="7825"/>
    <cellStyle name="20% - Акцент5 6 4 2 2 2" xfId="7826"/>
    <cellStyle name="20% - Акцент5 6 4 2 3" xfId="7827"/>
    <cellStyle name="20% - Акцент5 6 4 3" xfId="7828"/>
    <cellStyle name="20% - Акцент5 6 4 3 2" xfId="7829"/>
    <cellStyle name="20% - Акцент5 6 4 3 2 2" xfId="7830"/>
    <cellStyle name="20% - Акцент5 6 4 3 3" xfId="7831"/>
    <cellStyle name="20% - Акцент5 6 4 4" xfId="7832"/>
    <cellStyle name="20% - Акцент5 6 4 4 2" xfId="7833"/>
    <cellStyle name="20% - Акцент5 6 4 5" xfId="7834"/>
    <cellStyle name="20% - Акцент5 6 5" xfId="7835"/>
    <cellStyle name="20% - Акцент5 6 5 2" xfId="7836"/>
    <cellStyle name="20% - Акцент5 6 5 2 2" xfId="7837"/>
    <cellStyle name="20% - Акцент5 6 5 2 2 2" xfId="7838"/>
    <cellStyle name="20% - Акцент5 6 5 2 3" xfId="7839"/>
    <cellStyle name="20% - Акцент5 6 5 3" xfId="7840"/>
    <cellStyle name="20% - Акцент5 6 5 3 2" xfId="7841"/>
    <cellStyle name="20% - Акцент5 6 5 3 2 2" xfId="7842"/>
    <cellStyle name="20% - Акцент5 6 5 3 3" xfId="7843"/>
    <cellStyle name="20% - Акцент5 6 5 4" xfId="7844"/>
    <cellStyle name="20% - Акцент5 6 5 4 2" xfId="7845"/>
    <cellStyle name="20% - Акцент5 6 5 5" xfId="7846"/>
    <cellStyle name="20% - Акцент5 6 6" xfId="7847"/>
    <cellStyle name="20% - Акцент5 6 6 2" xfId="7848"/>
    <cellStyle name="20% - Акцент5 6 6 2 2" xfId="7849"/>
    <cellStyle name="20% - Акцент5 6 6 3" xfId="7850"/>
    <cellStyle name="20% - Акцент5 6 7" xfId="7851"/>
    <cellStyle name="20% - Акцент5 6 7 2" xfId="7852"/>
    <cellStyle name="20% - Акцент5 6 7 2 2" xfId="7853"/>
    <cellStyle name="20% - Акцент5 6 7 3" xfId="7854"/>
    <cellStyle name="20% - Акцент5 6 8" xfId="7855"/>
    <cellStyle name="20% - Акцент5 6 8 2" xfId="7856"/>
    <cellStyle name="20% - Акцент5 6 9" xfId="7857"/>
    <cellStyle name="20% - Акцент5 60" xfId="7858"/>
    <cellStyle name="20% - Акцент5 60 2" xfId="7859"/>
    <cellStyle name="20% - Акцент5 60 2 2" xfId="7860"/>
    <cellStyle name="20% - Акцент5 60 2 2 2" xfId="7861"/>
    <cellStyle name="20% - Акцент5 60 2 3" xfId="7862"/>
    <cellStyle name="20% - Акцент5 60 3" xfId="7863"/>
    <cellStyle name="20% - Акцент5 60 3 2" xfId="7864"/>
    <cellStyle name="20% - Акцент5 60 3 2 2" xfId="7865"/>
    <cellStyle name="20% - Акцент5 60 3 3" xfId="7866"/>
    <cellStyle name="20% - Акцент5 60 4" xfId="7867"/>
    <cellStyle name="20% - Акцент5 60 4 2" xfId="7868"/>
    <cellStyle name="20% - Акцент5 60 5" xfId="7869"/>
    <cellStyle name="20% - Акцент5 61" xfId="7870"/>
    <cellStyle name="20% - Акцент5 61 2" xfId="7871"/>
    <cellStyle name="20% - Акцент5 61 2 2" xfId="7872"/>
    <cellStyle name="20% - Акцент5 61 2 2 2" xfId="7873"/>
    <cellStyle name="20% - Акцент5 61 2 3" xfId="7874"/>
    <cellStyle name="20% - Акцент5 61 3" xfId="7875"/>
    <cellStyle name="20% - Акцент5 61 3 2" xfId="7876"/>
    <cellStyle name="20% - Акцент5 61 3 2 2" xfId="7877"/>
    <cellStyle name="20% - Акцент5 61 3 3" xfId="7878"/>
    <cellStyle name="20% - Акцент5 61 4" xfId="7879"/>
    <cellStyle name="20% - Акцент5 61 4 2" xfId="7880"/>
    <cellStyle name="20% - Акцент5 61 5" xfId="7881"/>
    <cellStyle name="20% - Акцент5 62" xfId="7882"/>
    <cellStyle name="20% - Акцент5 62 2" xfId="7883"/>
    <cellStyle name="20% - Акцент5 62 2 2" xfId="7884"/>
    <cellStyle name="20% - Акцент5 62 2 2 2" xfId="7885"/>
    <cellStyle name="20% - Акцент5 62 2 3" xfId="7886"/>
    <cellStyle name="20% - Акцент5 62 3" xfId="7887"/>
    <cellStyle name="20% - Акцент5 62 3 2" xfId="7888"/>
    <cellStyle name="20% - Акцент5 62 3 2 2" xfId="7889"/>
    <cellStyle name="20% - Акцент5 62 3 3" xfId="7890"/>
    <cellStyle name="20% - Акцент5 62 4" xfId="7891"/>
    <cellStyle name="20% - Акцент5 62 4 2" xfId="7892"/>
    <cellStyle name="20% - Акцент5 62 5" xfId="7893"/>
    <cellStyle name="20% - Акцент5 63" xfId="7894"/>
    <cellStyle name="20% - Акцент5 63 2" xfId="7895"/>
    <cellStyle name="20% - Акцент5 63 2 2" xfId="7896"/>
    <cellStyle name="20% - Акцент5 63 2 2 2" xfId="7897"/>
    <cellStyle name="20% - Акцент5 63 2 3" xfId="7898"/>
    <cellStyle name="20% - Акцент5 63 3" xfId="7899"/>
    <cellStyle name="20% - Акцент5 63 3 2" xfId="7900"/>
    <cellStyle name="20% - Акцент5 63 3 2 2" xfId="7901"/>
    <cellStyle name="20% - Акцент5 63 3 3" xfId="7902"/>
    <cellStyle name="20% - Акцент5 63 4" xfId="7903"/>
    <cellStyle name="20% - Акцент5 63 4 2" xfId="7904"/>
    <cellStyle name="20% - Акцент5 63 5" xfId="7905"/>
    <cellStyle name="20% - Акцент5 64" xfId="7906"/>
    <cellStyle name="20% - Акцент5 64 2" xfId="7907"/>
    <cellStyle name="20% - Акцент5 64 2 2" xfId="7908"/>
    <cellStyle name="20% - Акцент5 64 2 2 2" xfId="7909"/>
    <cellStyle name="20% - Акцент5 64 2 3" xfId="7910"/>
    <cellStyle name="20% - Акцент5 64 3" xfId="7911"/>
    <cellStyle name="20% - Акцент5 64 3 2" xfId="7912"/>
    <cellStyle name="20% - Акцент5 64 3 2 2" xfId="7913"/>
    <cellStyle name="20% - Акцент5 64 3 3" xfId="7914"/>
    <cellStyle name="20% - Акцент5 64 4" xfId="7915"/>
    <cellStyle name="20% - Акцент5 64 4 2" xfId="7916"/>
    <cellStyle name="20% - Акцент5 64 5" xfId="7917"/>
    <cellStyle name="20% - Акцент5 65" xfId="7918"/>
    <cellStyle name="20% - Акцент5 65 2" xfId="7919"/>
    <cellStyle name="20% - Акцент5 65 2 2" xfId="7920"/>
    <cellStyle name="20% - Акцент5 65 2 2 2" xfId="7921"/>
    <cellStyle name="20% - Акцент5 65 2 3" xfId="7922"/>
    <cellStyle name="20% - Акцент5 65 3" xfId="7923"/>
    <cellStyle name="20% - Акцент5 65 3 2" xfId="7924"/>
    <cellStyle name="20% - Акцент5 65 3 2 2" xfId="7925"/>
    <cellStyle name="20% - Акцент5 65 3 3" xfId="7926"/>
    <cellStyle name="20% - Акцент5 65 4" xfId="7927"/>
    <cellStyle name="20% - Акцент5 65 4 2" xfId="7928"/>
    <cellStyle name="20% - Акцент5 65 5" xfId="7929"/>
    <cellStyle name="20% - Акцент5 66" xfId="7930"/>
    <cellStyle name="20% - Акцент5 66 2" xfId="7931"/>
    <cellStyle name="20% - Акцент5 66 2 2" xfId="7932"/>
    <cellStyle name="20% - Акцент5 66 2 2 2" xfId="7933"/>
    <cellStyle name="20% - Акцент5 66 2 3" xfId="7934"/>
    <cellStyle name="20% - Акцент5 66 3" xfId="7935"/>
    <cellStyle name="20% - Акцент5 66 3 2" xfId="7936"/>
    <cellStyle name="20% - Акцент5 66 3 2 2" xfId="7937"/>
    <cellStyle name="20% - Акцент5 66 3 3" xfId="7938"/>
    <cellStyle name="20% - Акцент5 66 4" xfId="7939"/>
    <cellStyle name="20% - Акцент5 66 4 2" xfId="7940"/>
    <cellStyle name="20% - Акцент5 66 5" xfId="7941"/>
    <cellStyle name="20% - Акцент5 67" xfId="7942"/>
    <cellStyle name="20% - Акцент5 67 2" xfId="7943"/>
    <cellStyle name="20% - Акцент5 67 2 2" xfId="7944"/>
    <cellStyle name="20% - Акцент5 67 2 2 2" xfId="7945"/>
    <cellStyle name="20% - Акцент5 67 2 3" xfId="7946"/>
    <cellStyle name="20% - Акцент5 67 3" xfId="7947"/>
    <cellStyle name="20% - Акцент5 67 3 2" xfId="7948"/>
    <cellStyle name="20% - Акцент5 67 3 2 2" xfId="7949"/>
    <cellStyle name="20% - Акцент5 67 3 3" xfId="7950"/>
    <cellStyle name="20% - Акцент5 67 4" xfId="7951"/>
    <cellStyle name="20% - Акцент5 67 4 2" xfId="7952"/>
    <cellStyle name="20% - Акцент5 67 5" xfId="7953"/>
    <cellStyle name="20% - Акцент5 68" xfId="7954"/>
    <cellStyle name="20% - Акцент5 68 2" xfId="7955"/>
    <cellStyle name="20% - Акцент5 68 2 2" xfId="7956"/>
    <cellStyle name="20% - Акцент5 68 2 2 2" xfId="7957"/>
    <cellStyle name="20% - Акцент5 68 2 3" xfId="7958"/>
    <cellStyle name="20% - Акцент5 68 3" xfId="7959"/>
    <cellStyle name="20% - Акцент5 68 3 2" xfId="7960"/>
    <cellStyle name="20% - Акцент5 68 3 2 2" xfId="7961"/>
    <cellStyle name="20% - Акцент5 68 3 3" xfId="7962"/>
    <cellStyle name="20% - Акцент5 68 4" xfId="7963"/>
    <cellStyle name="20% - Акцент5 68 4 2" xfId="7964"/>
    <cellStyle name="20% - Акцент5 68 5" xfId="7965"/>
    <cellStyle name="20% - Акцент5 69" xfId="7966"/>
    <cellStyle name="20% - Акцент5 69 2" xfId="7967"/>
    <cellStyle name="20% - Акцент5 69 2 2" xfId="7968"/>
    <cellStyle name="20% - Акцент5 69 2 2 2" xfId="7969"/>
    <cellStyle name="20% - Акцент5 69 2 3" xfId="7970"/>
    <cellStyle name="20% - Акцент5 69 3" xfId="7971"/>
    <cellStyle name="20% - Акцент5 69 3 2" xfId="7972"/>
    <cellStyle name="20% - Акцент5 69 3 2 2" xfId="7973"/>
    <cellStyle name="20% - Акцент5 69 3 3" xfId="7974"/>
    <cellStyle name="20% - Акцент5 69 4" xfId="7975"/>
    <cellStyle name="20% - Акцент5 69 4 2" xfId="7976"/>
    <cellStyle name="20% - Акцент5 69 5" xfId="7977"/>
    <cellStyle name="20% - Акцент5 7" xfId="7978"/>
    <cellStyle name="20% - Акцент5 7 2" xfId="7979"/>
    <cellStyle name="20% - Акцент5 7 2 2" xfId="7980"/>
    <cellStyle name="20% - Акцент5 7 2 2 2" xfId="7981"/>
    <cellStyle name="20% - Акцент5 7 2 2 2 2" xfId="7982"/>
    <cellStyle name="20% - Акцент5 7 2 2 3" xfId="7983"/>
    <cellStyle name="20% - Акцент5 7 2 3" xfId="7984"/>
    <cellStyle name="20% - Акцент5 7 2 3 2" xfId="7985"/>
    <cellStyle name="20% - Акцент5 7 2 3 2 2" xfId="7986"/>
    <cellStyle name="20% - Акцент5 7 2 3 3" xfId="7987"/>
    <cellStyle name="20% - Акцент5 7 2 4" xfId="7988"/>
    <cellStyle name="20% - Акцент5 7 2 4 2" xfId="7989"/>
    <cellStyle name="20% - Акцент5 7 2 5" xfId="7990"/>
    <cellStyle name="20% - Акцент5 7 3" xfId="7991"/>
    <cellStyle name="20% - Акцент5 7 3 2" xfId="7992"/>
    <cellStyle name="20% - Акцент5 7 3 2 2" xfId="7993"/>
    <cellStyle name="20% - Акцент5 7 3 2 2 2" xfId="7994"/>
    <cellStyle name="20% - Акцент5 7 3 2 3" xfId="7995"/>
    <cellStyle name="20% - Акцент5 7 3 3" xfId="7996"/>
    <cellStyle name="20% - Акцент5 7 3 3 2" xfId="7997"/>
    <cellStyle name="20% - Акцент5 7 3 3 2 2" xfId="7998"/>
    <cellStyle name="20% - Акцент5 7 3 3 3" xfId="7999"/>
    <cellStyle name="20% - Акцент5 7 3 4" xfId="8000"/>
    <cellStyle name="20% - Акцент5 7 3 4 2" xfId="8001"/>
    <cellStyle name="20% - Акцент5 7 3 5" xfId="8002"/>
    <cellStyle name="20% - Акцент5 7 4" xfId="8003"/>
    <cellStyle name="20% - Акцент5 7 4 2" xfId="8004"/>
    <cellStyle name="20% - Акцент5 7 4 2 2" xfId="8005"/>
    <cellStyle name="20% - Акцент5 7 4 2 2 2" xfId="8006"/>
    <cellStyle name="20% - Акцент5 7 4 2 3" xfId="8007"/>
    <cellStyle name="20% - Акцент5 7 4 3" xfId="8008"/>
    <cellStyle name="20% - Акцент5 7 4 3 2" xfId="8009"/>
    <cellStyle name="20% - Акцент5 7 4 3 2 2" xfId="8010"/>
    <cellStyle name="20% - Акцент5 7 4 3 3" xfId="8011"/>
    <cellStyle name="20% - Акцент5 7 4 4" xfId="8012"/>
    <cellStyle name="20% - Акцент5 7 4 4 2" xfId="8013"/>
    <cellStyle name="20% - Акцент5 7 4 5" xfId="8014"/>
    <cellStyle name="20% - Акцент5 7 5" xfId="8015"/>
    <cellStyle name="20% - Акцент5 7 5 2" xfId="8016"/>
    <cellStyle name="20% - Акцент5 7 5 2 2" xfId="8017"/>
    <cellStyle name="20% - Акцент5 7 5 2 2 2" xfId="8018"/>
    <cellStyle name="20% - Акцент5 7 5 2 3" xfId="8019"/>
    <cellStyle name="20% - Акцент5 7 5 3" xfId="8020"/>
    <cellStyle name="20% - Акцент5 7 5 3 2" xfId="8021"/>
    <cellStyle name="20% - Акцент5 7 5 3 2 2" xfId="8022"/>
    <cellStyle name="20% - Акцент5 7 5 3 3" xfId="8023"/>
    <cellStyle name="20% - Акцент5 7 5 4" xfId="8024"/>
    <cellStyle name="20% - Акцент5 7 5 4 2" xfId="8025"/>
    <cellStyle name="20% - Акцент5 7 5 5" xfId="8026"/>
    <cellStyle name="20% - Акцент5 7 6" xfId="8027"/>
    <cellStyle name="20% - Акцент5 7 6 2" xfId="8028"/>
    <cellStyle name="20% - Акцент5 7 6 2 2" xfId="8029"/>
    <cellStyle name="20% - Акцент5 7 6 3" xfId="8030"/>
    <cellStyle name="20% - Акцент5 7 7" xfId="8031"/>
    <cellStyle name="20% - Акцент5 7 7 2" xfId="8032"/>
    <cellStyle name="20% - Акцент5 7 7 2 2" xfId="8033"/>
    <cellStyle name="20% - Акцент5 7 7 3" xfId="8034"/>
    <cellStyle name="20% - Акцент5 7 8" xfId="8035"/>
    <cellStyle name="20% - Акцент5 7 8 2" xfId="8036"/>
    <cellStyle name="20% - Акцент5 7 9" xfId="8037"/>
    <cellStyle name="20% - Акцент5 70" xfId="8038"/>
    <cellStyle name="20% - Акцент5 70 2" xfId="8039"/>
    <cellStyle name="20% - Акцент5 70 2 2" xfId="8040"/>
    <cellStyle name="20% - Акцент5 70 2 2 2" xfId="8041"/>
    <cellStyle name="20% - Акцент5 70 2 3" xfId="8042"/>
    <cellStyle name="20% - Акцент5 70 3" xfId="8043"/>
    <cellStyle name="20% - Акцент5 70 3 2" xfId="8044"/>
    <cellStyle name="20% - Акцент5 70 3 2 2" xfId="8045"/>
    <cellStyle name="20% - Акцент5 70 3 3" xfId="8046"/>
    <cellStyle name="20% - Акцент5 70 4" xfId="8047"/>
    <cellStyle name="20% - Акцент5 70 4 2" xfId="8048"/>
    <cellStyle name="20% - Акцент5 70 5" xfId="8049"/>
    <cellStyle name="20% - Акцент5 71" xfId="8050"/>
    <cellStyle name="20% - Акцент5 71 2" xfId="8051"/>
    <cellStyle name="20% - Акцент5 71 2 2" xfId="8052"/>
    <cellStyle name="20% - Акцент5 71 2 2 2" xfId="8053"/>
    <cellStyle name="20% - Акцент5 71 2 3" xfId="8054"/>
    <cellStyle name="20% - Акцент5 71 3" xfId="8055"/>
    <cellStyle name="20% - Акцент5 71 3 2" xfId="8056"/>
    <cellStyle name="20% - Акцент5 71 3 2 2" xfId="8057"/>
    <cellStyle name="20% - Акцент5 71 3 3" xfId="8058"/>
    <cellStyle name="20% - Акцент5 71 4" xfId="8059"/>
    <cellStyle name="20% - Акцент5 71 4 2" xfId="8060"/>
    <cellStyle name="20% - Акцент5 71 5" xfId="8061"/>
    <cellStyle name="20% - Акцент5 72" xfId="8062"/>
    <cellStyle name="20% - Акцент5 72 2" xfId="8063"/>
    <cellStyle name="20% - Акцент5 72 2 2" xfId="8064"/>
    <cellStyle name="20% - Акцент5 72 2 2 2" xfId="8065"/>
    <cellStyle name="20% - Акцент5 72 2 3" xfId="8066"/>
    <cellStyle name="20% - Акцент5 72 3" xfId="8067"/>
    <cellStyle name="20% - Акцент5 72 3 2" xfId="8068"/>
    <cellStyle name="20% - Акцент5 72 3 2 2" xfId="8069"/>
    <cellStyle name="20% - Акцент5 72 3 3" xfId="8070"/>
    <cellStyle name="20% - Акцент5 72 4" xfId="8071"/>
    <cellStyle name="20% - Акцент5 72 4 2" xfId="8072"/>
    <cellStyle name="20% - Акцент5 72 5" xfId="8073"/>
    <cellStyle name="20% - Акцент5 73" xfId="8074"/>
    <cellStyle name="20% - Акцент5 73 2" xfId="8075"/>
    <cellStyle name="20% - Акцент5 73 2 2" xfId="8076"/>
    <cellStyle name="20% - Акцент5 73 2 2 2" xfId="8077"/>
    <cellStyle name="20% - Акцент5 73 2 3" xfId="8078"/>
    <cellStyle name="20% - Акцент5 73 3" xfId="8079"/>
    <cellStyle name="20% - Акцент5 73 3 2" xfId="8080"/>
    <cellStyle name="20% - Акцент5 73 3 2 2" xfId="8081"/>
    <cellStyle name="20% - Акцент5 73 3 3" xfId="8082"/>
    <cellStyle name="20% - Акцент5 73 4" xfId="8083"/>
    <cellStyle name="20% - Акцент5 73 4 2" xfId="8084"/>
    <cellStyle name="20% - Акцент5 73 5" xfId="8085"/>
    <cellStyle name="20% - Акцент5 74" xfId="8086"/>
    <cellStyle name="20% - Акцент5 74 2" xfId="8087"/>
    <cellStyle name="20% - Акцент5 74 2 2" xfId="8088"/>
    <cellStyle name="20% - Акцент5 74 2 2 2" xfId="8089"/>
    <cellStyle name="20% - Акцент5 74 2 3" xfId="8090"/>
    <cellStyle name="20% - Акцент5 74 3" xfId="8091"/>
    <cellStyle name="20% - Акцент5 74 3 2" xfId="8092"/>
    <cellStyle name="20% - Акцент5 74 3 2 2" xfId="8093"/>
    <cellStyle name="20% - Акцент5 74 3 3" xfId="8094"/>
    <cellStyle name="20% - Акцент5 74 4" xfId="8095"/>
    <cellStyle name="20% - Акцент5 74 4 2" xfId="8096"/>
    <cellStyle name="20% - Акцент5 74 5" xfId="8097"/>
    <cellStyle name="20% - Акцент5 75" xfId="8098"/>
    <cellStyle name="20% - Акцент5 75 2" xfId="8099"/>
    <cellStyle name="20% - Акцент5 75 2 2" xfId="8100"/>
    <cellStyle name="20% - Акцент5 75 2 2 2" xfId="8101"/>
    <cellStyle name="20% - Акцент5 75 2 3" xfId="8102"/>
    <cellStyle name="20% - Акцент5 75 3" xfId="8103"/>
    <cellStyle name="20% - Акцент5 75 3 2" xfId="8104"/>
    <cellStyle name="20% - Акцент5 75 3 2 2" xfId="8105"/>
    <cellStyle name="20% - Акцент5 75 3 3" xfId="8106"/>
    <cellStyle name="20% - Акцент5 75 4" xfId="8107"/>
    <cellStyle name="20% - Акцент5 75 4 2" xfId="8108"/>
    <cellStyle name="20% - Акцент5 75 5" xfId="8109"/>
    <cellStyle name="20% - Акцент5 76" xfId="8110"/>
    <cellStyle name="20% - Акцент5 76 2" xfId="8111"/>
    <cellStyle name="20% - Акцент5 76 2 2" xfId="8112"/>
    <cellStyle name="20% - Акцент5 76 2 2 2" xfId="8113"/>
    <cellStyle name="20% - Акцент5 76 2 3" xfId="8114"/>
    <cellStyle name="20% - Акцент5 76 3" xfId="8115"/>
    <cellStyle name="20% - Акцент5 76 3 2" xfId="8116"/>
    <cellStyle name="20% - Акцент5 76 3 2 2" xfId="8117"/>
    <cellStyle name="20% - Акцент5 76 3 3" xfId="8118"/>
    <cellStyle name="20% - Акцент5 76 4" xfId="8119"/>
    <cellStyle name="20% - Акцент5 76 4 2" xfId="8120"/>
    <cellStyle name="20% - Акцент5 76 5" xfId="8121"/>
    <cellStyle name="20% - Акцент5 77" xfId="8122"/>
    <cellStyle name="20% - Акцент5 77 2" xfId="8123"/>
    <cellStyle name="20% - Акцент5 77 2 2" xfId="8124"/>
    <cellStyle name="20% - Акцент5 77 2 2 2" xfId="8125"/>
    <cellStyle name="20% - Акцент5 77 2 3" xfId="8126"/>
    <cellStyle name="20% - Акцент5 77 3" xfId="8127"/>
    <cellStyle name="20% - Акцент5 77 3 2" xfId="8128"/>
    <cellStyle name="20% - Акцент5 77 3 2 2" xfId="8129"/>
    <cellStyle name="20% - Акцент5 77 3 3" xfId="8130"/>
    <cellStyle name="20% - Акцент5 77 4" xfId="8131"/>
    <cellStyle name="20% - Акцент5 77 4 2" xfId="8132"/>
    <cellStyle name="20% - Акцент5 77 5" xfId="8133"/>
    <cellStyle name="20% - Акцент5 78" xfId="8134"/>
    <cellStyle name="20% - Акцент5 78 2" xfId="8135"/>
    <cellStyle name="20% - Акцент5 78 2 2" xfId="8136"/>
    <cellStyle name="20% - Акцент5 78 2 2 2" xfId="8137"/>
    <cellStyle name="20% - Акцент5 78 2 3" xfId="8138"/>
    <cellStyle name="20% - Акцент5 78 3" xfId="8139"/>
    <cellStyle name="20% - Акцент5 78 3 2" xfId="8140"/>
    <cellStyle name="20% - Акцент5 78 3 2 2" xfId="8141"/>
    <cellStyle name="20% - Акцент5 78 3 3" xfId="8142"/>
    <cellStyle name="20% - Акцент5 78 4" xfId="8143"/>
    <cellStyle name="20% - Акцент5 78 4 2" xfId="8144"/>
    <cellStyle name="20% - Акцент5 78 5" xfId="8145"/>
    <cellStyle name="20% - Акцент5 79" xfId="8146"/>
    <cellStyle name="20% - Акцент5 79 2" xfId="8147"/>
    <cellStyle name="20% - Акцент5 79 2 2" xfId="8148"/>
    <cellStyle name="20% - Акцент5 79 2 2 2" xfId="8149"/>
    <cellStyle name="20% - Акцент5 79 2 3" xfId="8150"/>
    <cellStyle name="20% - Акцент5 79 3" xfId="8151"/>
    <cellStyle name="20% - Акцент5 79 3 2" xfId="8152"/>
    <cellStyle name="20% - Акцент5 79 3 2 2" xfId="8153"/>
    <cellStyle name="20% - Акцент5 79 3 3" xfId="8154"/>
    <cellStyle name="20% - Акцент5 79 4" xfId="8155"/>
    <cellStyle name="20% - Акцент5 79 4 2" xfId="8156"/>
    <cellStyle name="20% - Акцент5 79 5" xfId="8157"/>
    <cellStyle name="20% - Акцент5 8" xfId="8158"/>
    <cellStyle name="20% - Акцент5 8 2" xfId="8159"/>
    <cellStyle name="20% - Акцент5 8 2 2" xfId="8160"/>
    <cellStyle name="20% - Акцент5 8 2 2 2" xfId="8161"/>
    <cellStyle name="20% - Акцент5 8 2 2 2 2" xfId="8162"/>
    <cellStyle name="20% - Акцент5 8 2 2 3" xfId="8163"/>
    <cellStyle name="20% - Акцент5 8 2 3" xfId="8164"/>
    <cellStyle name="20% - Акцент5 8 2 3 2" xfId="8165"/>
    <cellStyle name="20% - Акцент5 8 2 3 2 2" xfId="8166"/>
    <cellStyle name="20% - Акцент5 8 2 3 3" xfId="8167"/>
    <cellStyle name="20% - Акцент5 8 2 4" xfId="8168"/>
    <cellStyle name="20% - Акцент5 8 2 4 2" xfId="8169"/>
    <cellStyle name="20% - Акцент5 8 2 5" xfId="8170"/>
    <cellStyle name="20% - Акцент5 8 3" xfId="8171"/>
    <cellStyle name="20% - Акцент5 8 3 2" xfId="8172"/>
    <cellStyle name="20% - Акцент5 8 3 2 2" xfId="8173"/>
    <cellStyle name="20% - Акцент5 8 3 2 2 2" xfId="8174"/>
    <cellStyle name="20% - Акцент5 8 3 2 3" xfId="8175"/>
    <cellStyle name="20% - Акцент5 8 3 3" xfId="8176"/>
    <cellStyle name="20% - Акцент5 8 3 3 2" xfId="8177"/>
    <cellStyle name="20% - Акцент5 8 3 3 2 2" xfId="8178"/>
    <cellStyle name="20% - Акцент5 8 3 3 3" xfId="8179"/>
    <cellStyle name="20% - Акцент5 8 3 4" xfId="8180"/>
    <cellStyle name="20% - Акцент5 8 3 4 2" xfId="8181"/>
    <cellStyle name="20% - Акцент5 8 3 5" xfId="8182"/>
    <cellStyle name="20% - Акцент5 8 4" xfId="8183"/>
    <cellStyle name="20% - Акцент5 8 4 2" xfId="8184"/>
    <cellStyle name="20% - Акцент5 8 4 2 2" xfId="8185"/>
    <cellStyle name="20% - Акцент5 8 4 2 2 2" xfId="8186"/>
    <cellStyle name="20% - Акцент5 8 4 2 3" xfId="8187"/>
    <cellStyle name="20% - Акцент5 8 4 3" xfId="8188"/>
    <cellStyle name="20% - Акцент5 8 4 3 2" xfId="8189"/>
    <cellStyle name="20% - Акцент5 8 4 3 2 2" xfId="8190"/>
    <cellStyle name="20% - Акцент5 8 4 3 3" xfId="8191"/>
    <cellStyle name="20% - Акцент5 8 4 4" xfId="8192"/>
    <cellStyle name="20% - Акцент5 8 4 4 2" xfId="8193"/>
    <cellStyle name="20% - Акцент5 8 4 5" xfId="8194"/>
    <cellStyle name="20% - Акцент5 8 5" xfId="8195"/>
    <cellStyle name="20% - Акцент5 8 5 2" xfId="8196"/>
    <cellStyle name="20% - Акцент5 8 5 2 2" xfId="8197"/>
    <cellStyle name="20% - Акцент5 8 5 2 2 2" xfId="8198"/>
    <cellStyle name="20% - Акцент5 8 5 2 3" xfId="8199"/>
    <cellStyle name="20% - Акцент5 8 5 3" xfId="8200"/>
    <cellStyle name="20% - Акцент5 8 5 3 2" xfId="8201"/>
    <cellStyle name="20% - Акцент5 8 5 3 2 2" xfId="8202"/>
    <cellStyle name="20% - Акцент5 8 5 3 3" xfId="8203"/>
    <cellStyle name="20% - Акцент5 8 5 4" xfId="8204"/>
    <cellStyle name="20% - Акцент5 8 5 4 2" xfId="8205"/>
    <cellStyle name="20% - Акцент5 8 5 5" xfId="8206"/>
    <cellStyle name="20% - Акцент5 8 6" xfId="8207"/>
    <cellStyle name="20% - Акцент5 8 6 2" xfId="8208"/>
    <cellStyle name="20% - Акцент5 8 6 2 2" xfId="8209"/>
    <cellStyle name="20% - Акцент5 8 6 3" xfId="8210"/>
    <cellStyle name="20% - Акцент5 8 7" xfId="8211"/>
    <cellStyle name="20% - Акцент5 8 7 2" xfId="8212"/>
    <cellStyle name="20% - Акцент5 8 7 2 2" xfId="8213"/>
    <cellStyle name="20% - Акцент5 8 7 3" xfId="8214"/>
    <cellStyle name="20% - Акцент5 8 8" xfId="8215"/>
    <cellStyle name="20% - Акцент5 8 8 2" xfId="8216"/>
    <cellStyle name="20% - Акцент5 8 9" xfId="8217"/>
    <cellStyle name="20% - Акцент5 80" xfId="8218"/>
    <cellStyle name="20% - Акцент5 80 2" xfId="8219"/>
    <cellStyle name="20% - Акцент5 80 2 2" xfId="8220"/>
    <cellStyle name="20% - Акцент5 80 2 2 2" xfId="8221"/>
    <cellStyle name="20% - Акцент5 80 2 3" xfId="8222"/>
    <cellStyle name="20% - Акцент5 80 3" xfId="8223"/>
    <cellStyle name="20% - Акцент5 80 3 2" xfId="8224"/>
    <cellStyle name="20% - Акцент5 80 3 2 2" xfId="8225"/>
    <cellStyle name="20% - Акцент5 80 3 3" xfId="8226"/>
    <cellStyle name="20% - Акцент5 80 4" xfId="8227"/>
    <cellStyle name="20% - Акцент5 80 4 2" xfId="8228"/>
    <cellStyle name="20% - Акцент5 80 5" xfId="8229"/>
    <cellStyle name="20% - Акцент5 81" xfId="8230"/>
    <cellStyle name="20% - Акцент5 81 2" xfId="8231"/>
    <cellStyle name="20% - Акцент5 81 2 2" xfId="8232"/>
    <cellStyle name="20% - Акцент5 81 2 2 2" xfId="8233"/>
    <cellStyle name="20% - Акцент5 81 2 3" xfId="8234"/>
    <cellStyle name="20% - Акцент5 81 3" xfId="8235"/>
    <cellStyle name="20% - Акцент5 81 3 2" xfId="8236"/>
    <cellStyle name="20% - Акцент5 81 3 2 2" xfId="8237"/>
    <cellStyle name="20% - Акцент5 81 3 3" xfId="8238"/>
    <cellStyle name="20% - Акцент5 81 4" xfId="8239"/>
    <cellStyle name="20% - Акцент5 81 4 2" xfId="8240"/>
    <cellStyle name="20% - Акцент5 81 5" xfId="8241"/>
    <cellStyle name="20% - Акцент5 82" xfId="8242"/>
    <cellStyle name="20% - Акцент5 82 2" xfId="8243"/>
    <cellStyle name="20% - Акцент5 82 2 2" xfId="8244"/>
    <cellStyle name="20% - Акцент5 82 2 2 2" xfId="8245"/>
    <cellStyle name="20% - Акцент5 82 2 3" xfId="8246"/>
    <cellStyle name="20% - Акцент5 82 3" xfId="8247"/>
    <cellStyle name="20% - Акцент5 82 3 2" xfId="8248"/>
    <cellStyle name="20% - Акцент5 82 3 2 2" xfId="8249"/>
    <cellStyle name="20% - Акцент5 82 3 3" xfId="8250"/>
    <cellStyle name="20% - Акцент5 82 4" xfId="8251"/>
    <cellStyle name="20% - Акцент5 82 4 2" xfId="8252"/>
    <cellStyle name="20% - Акцент5 82 5" xfId="8253"/>
    <cellStyle name="20% - Акцент5 83" xfId="8254"/>
    <cellStyle name="20% - Акцент5 83 2" xfId="8255"/>
    <cellStyle name="20% - Акцент5 83 2 2" xfId="8256"/>
    <cellStyle name="20% - Акцент5 83 2 2 2" xfId="8257"/>
    <cellStyle name="20% - Акцент5 83 2 3" xfId="8258"/>
    <cellStyle name="20% - Акцент5 83 3" xfId="8259"/>
    <cellStyle name="20% - Акцент5 83 3 2" xfId="8260"/>
    <cellStyle name="20% - Акцент5 83 3 2 2" xfId="8261"/>
    <cellStyle name="20% - Акцент5 83 3 3" xfId="8262"/>
    <cellStyle name="20% - Акцент5 83 4" xfId="8263"/>
    <cellStyle name="20% - Акцент5 83 4 2" xfId="8264"/>
    <cellStyle name="20% - Акцент5 83 5" xfId="8265"/>
    <cellStyle name="20% - Акцент5 84" xfId="8266"/>
    <cellStyle name="20% - Акцент5 84 2" xfId="8267"/>
    <cellStyle name="20% - Акцент5 84 2 2" xfId="8268"/>
    <cellStyle name="20% - Акцент5 84 2 2 2" xfId="8269"/>
    <cellStyle name="20% - Акцент5 84 2 3" xfId="8270"/>
    <cellStyle name="20% - Акцент5 84 3" xfId="8271"/>
    <cellStyle name="20% - Акцент5 84 3 2" xfId="8272"/>
    <cellStyle name="20% - Акцент5 84 3 2 2" xfId="8273"/>
    <cellStyle name="20% - Акцент5 84 3 3" xfId="8274"/>
    <cellStyle name="20% - Акцент5 84 4" xfId="8275"/>
    <cellStyle name="20% - Акцент5 84 4 2" xfId="8276"/>
    <cellStyle name="20% - Акцент5 84 5" xfId="8277"/>
    <cellStyle name="20% - Акцент5 85" xfId="8278"/>
    <cellStyle name="20% - Акцент5 85 2" xfId="8279"/>
    <cellStyle name="20% - Акцент5 85 2 2" xfId="8280"/>
    <cellStyle name="20% - Акцент5 85 2 2 2" xfId="8281"/>
    <cellStyle name="20% - Акцент5 85 2 3" xfId="8282"/>
    <cellStyle name="20% - Акцент5 85 3" xfId="8283"/>
    <cellStyle name="20% - Акцент5 85 3 2" xfId="8284"/>
    <cellStyle name="20% - Акцент5 85 3 2 2" xfId="8285"/>
    <cellStyle name="20% - Акцент5 85 3 3" xfId="8286"/>
    <cellStyle name="20% - Акцент5 85 4" xfId="8287"/>
    <cellStyle name="20% - Акцент5 85 4 2" xfId="8288"/>
    <cellStyle name="20% - Акцент5 85 5" xfId="8289"/>
    <cellStyle name="20% - Акцент5 86" xfId="8290"/>
    <cellStyle name="20% - Акцент5 86 2" xfId="8291"/>
    <cellStyle name="20% - Акцент5 86 2 2" xfId="8292"/>
    <cellStyle name="20% - Акцент5 86 2 2 2" xfId="8293"/>
    <cellStyle name="20% - Акцент5 86 2 3" xfId="8294"/>
    <cellStyle name="20% - Акцент5 86 3" xfId="8295"/>
    <cellStyle name="20% - Акцент5 86 3 2" xfId="8296"/>
    <cellStyle name="20% - Акцент5 86 3 2 2" xfId="8297"/>
    <cellStyle name="20% - Акцент5 86 3 3" xfId="8298"/>
    <cellStyle name="20% - Акцент5 86 4" xfId="8299"/>
    <cellStyle name="20% - Акцент5 86 4 2" xfId="8300"/>
    <cellStyle name="20% - Акцент5 86 5" xfId="8301"/>
    <cellStyle name="20% - Акцент5 87" xfId="8302"/>
    <cellStyle name="20% - Акцент5 87 2" xfId="8303"/>
    <cellStyle name="20% - Акцент5 87 2 2" xfId="8304"/>
    <cellStyle name="20% - Акцент5 87 2 2 2" xfId="8305"/>
    <cellStyle name="20% - Акцент5 87 2 3" xfId="8306"/>
    <cellStyle name="20% - Акцент5 87 3" xfId="8307"/>
    <cellStyle name="20% - Акцент5 87 3 2" xfId="8308"/>
    <cellStyle name="20% - Акцент5 87 3 2 2" xfId="8309"/>
    <cellStyle name="20% - Акцент5 87 3 3" xfId="8310"/>
    <cellStyle name="20% - Акцент5 87 4" xfId="8311"/>
    <cellStyle name="20% - Акцент5 87 4 2" xfId="8312"/>
    <cellStyle name="20% - Акцент5 87 5" xfId="8313"/>
    <cellStyle name="20% - Акцент5 88" xfId="8314"/>
    <cellStyle name="20% - Акцент5 88 2" xfId="8315"/>
    <cellStyle name="20% - Акцент5 88 2 2" xfId="8316"/>
    <cellStyle name="20% - Акцент5 88 3" xfId="8317"/>
    <cellStyle name="20% - Акцент5 89" xfId="8318"/>
    <cellStyle name="20% - Акцент5 89 2" xfId="8319"/>
    <cellStyle name="20% - Акцент5 89 2 2" xfId="8320"/>
    <cellStyle name="20% - Акцент5 89 3" xfId="8321"/>
    <cellStyle name="20% - Акцент5 9" xfId="8322"/>
    <cellStyle name="20% - Акцент5 9 2" xfId="8323"/>
    <cellStyle name="20% - Акцент5 9 2 2" xfId="8324"/>
    <cellStyle name="20% - Акцент5 9 2 2 2" xfId="8325"/>
    <cellStyle name="20% - Акцент5 9 2 2 2 2" xfId="8326"/>
    <cellStyle name="20% - Акцент5 9 2 2 3" xfId="8327"/>
    <cellStyle name="20% - Акцент5 9 2 3" xfId="8328"/>
    <cellStyle name="20% - Акцент5 9 2 3 2" xfId="8329"/>
    <cellStyle name="20% - Акцент5 9 2 3 2 2" xfId="8330"/>
    <cellStyle name="20% - Акцент5 9 2 3 3" xfId="8331"/>
    <cellStyle name="20% - Акцент5 9 2 4" xfId="8332"/>
    <cellStyle name="20% - Акцент5 9 2 4 2" xfId="8333"/>
    <cellStyle name="20% - Акцент5 9 2 5" xfId="8334"/>
    <cellStyle name="20% - Акцент5 9 3" xfId="8335"/>
    <cellStyle name="20% - Акцент5 9 3 2" xfId="8336"/>
    <cellStyle name="20% - Акцент5 9 3 2 2" xfId="8337"/>
    <cellStyle name="20% - Акцент5 9 3 2 2 2" xfId="8338"/>
    <cellStyle name="20% - Акцент5 9 3 2 3" xfId="8339"/>
    <cellStyle name="20% - Акцент5 9 3 3" xfId="8340"/>
    <cellStyle name="20% - Акцент5 9 3 3 2" xfId="8341"/>
    <cellStyle name="20% - Акцент5 9 3 3 2 2" xfId="8342"/>
    <cellStyle name="20% - Акцент5 9 3 3 3" xfId="8343"/>
    <cellStyle name="20% - Акцент5 9 3 4" xfId="8344"/>
    <cellStyle name="20% - Акцент5 9 3 4 2" xfId="8345"/>
    <cellStyle name="20% - Акцент5 9 3 5" xfId="8346"/>
    <cellStyle name="20% - Акцент5 9 4" xfId="8347"/>
    <cellStyle name="20% - Акцент5 9 4 2" xfId="8348"/>
    <cellStyle name="20% - Акцент5 9 4 2 2" xfId="8349"/>
    <cellStyle name="20% - Акцент5 9 4 2 2 2" xfId="8350"/>
    <cellStyle name="20% - Акцент5 9 4 2 3" xfId="8351"/>
    <cellStyle name="20% - Акцент5 9 4 3" xfId="8352"/>
    <cellStyle name="20% - Акцент5 9 4 3 2" xfId="8353"/>
    <cellStyle name="20% - Акцент5 9 4 3 2 2" xfId="8354"/>
    <cellStyle name="20% - Акцент5 9 4 3 3" xfId="8355"/>
    <cellStyle name="20% - Акцент5 9 4 4" xfId="8356"/>
    <cellStyle name="20% - Акцент5 9 4 4 2" xfId="8357"/>
    <cellStyle name="20% - Акцент5 9 4 5" xfId="8358"/>
    <cellStyle name="20% - Акцент5 9 5" xfId="8359"/>
    <cellStyle name="20% - Акцент5 9 5 2" xfId="8360"/>
    <cellStyle name="20% - Акцент5 9 5 2 2" xfId="8361"/>
    <cellStyle name="20% - Акцент5 9 5 2 2 2" xfId="8362"/>
    <cellStyle name="20% - Акцент5 9 5 2 3" xfId="8363"/>
    <cellStyle name="20% - Акцент5 9 5 3" xfId="8364"/>
    <cellStyle name="20% - Акцент5 9 5 3 2" xfId="8365"/>
    <cellStyle name="20% - Акцент5 9 5 3 2 2" xfId="8366"/>
    <cellStyle name="20% - Акцент5 9 5 3 3" xfId="8367"/>
    <cellStyle name="20% - Акцент5 9 5 4" xfId="8368"/>
    <cellStyle name="20% - Акцент5 9 5 4 2" xfId="8369"/>
    <cellStyle name="20% - Акцент5 9 5 5" xfId="8370"/>
    <cellStyle name="20% - Акцент5 9 6" xfId="8371"/>
    <cellStyle name="20% - Акцент5 9 6 2" xfId="8372"/>
    <cellStyle name="20% - Акцент5 9 6 2 2" xfId="8373"/>
    <cellStyle name="20% - Акцент5 9 6 3" xfId="8374"/>
    <cellStyle name="20% - Акцент5 9 7" xfId="8375"/>
    <cellStyle name="20% - Акцент5 9 7 2" xfId="8376"/>
    <cellStyle name="20% - Акцент5 9 7 2 2" xfId="8377"/>
    <cellStyle name="20% - Акцент5 9 7 3" xfId="8378"/>
    <cellStyle name="20% - Акцент5 9 8" xfId="8379"/>
    <cellStyle name="20% - Акцент5 9 8 2" xfId="8380"/>
    <cellStyle name="20% - Акцент5 9 9" xfId="8381"/>
    <cellStyle name="20% - Акцент5 90" xfId="8382"/>
    <cellStyle name="20% - Акцент5 90 2" xfId="8383"/>
    <cellStyle name="20% - Акцент5 90 2 2" xfId="8384"/>
    <cellStyle name="20% - Акцент5 90 3" xfId="8385"/>
    <cellStyle name="20% - Акцент5 91" xfId="8386"/>
    <cellStyle name="20% - Акцент5 91 2" xfId="8387"/>
    <cellStyle name="20% - Акцент5 91 2 2" xfId="8388"/>
    <cellStyle name="20% - Акцент5 91 3" xfId="8389"/>
    <cellStyle name="20% - Акцент5 92" xfId="8390"/>
    <cellStyle name="20% - Акцент5 92 2" xfId="8391"/>
    <cellStyle name="20% - Акцент5 92 2 2" xfId="8392"/>
    <cellStyle name="20% - Акцент5 92 3" xfId="8393"/>
    <cellStyle name="20% - Акцент5 93" xfId="8394"/>
    <cellStyle name="20% - Акцент5 93 2" xfId="8395"/>
    <cellStyle name="20% - Акцент5 93 2 2" xfId="8396"/>
    <cellStyle name="20% - Акцент5 93 3" xfId="8397"/>
    <cellStyle name="20% - Акцент5 94" xfId="8398"/>
    <cellStyle name="20% - Акцент5 94 2" xfId="8399"/>
    <cellStyle name="20% - Акцент5 94 2 2" xfId="8400"/>
    <cellStyle name="20% - Акцент5 94 3" xfId="8401"/>
    <cellStyle name="20% - Акцент5 95" xfId="8402"/>
    <cellStyle name="20% - Акцент5 95 2" xfId="8403"/>
    <cellStyle name="20% - Акцент5 95 2 2" xfId="8404"/>
    <cellStyle name="20% - Акцент5 95 3" xfId="8405"/>
    <cellStyle name="20% - Акцент5 96" xfId="8406"/>
    <cellStyle name="20% - Акцент5 96 2" xfId="8407"/>
    <cellStyle name="20% - Акцент5 96 2 2" xfId="8408"/>
    <cellStyle name="20% - Акцент5 96 3" xfId="8409"/>
    <cellStyle name="20% - Акцент5 97" xfId="8410"/>
    <cellStyle name="20% - Акцент5 97 2" xfId="8411"/>
    <cellStyle name="20% - Акцент5 97 2 2" xfId="8412"/>
    <cellStyle name="20% - Акцент5 97 3" xfId="8413"/>
    <cellStyle name="20% - Акцент5 98" xfId="8414"/>
    <cellStyle name="20% - Акцент5 98 2" xfId="8415"/>
    <cellStyle name="20% - Акцент5 98 2 2" xfId="8416"/>
    <cellStyle name="20% - Акцент5 98 3" xfId="8417"/>
    <cellStyle name="20% - Акцент5 99" xfId="8418"/>
    <cellStyle name="20% - Акцент5 99 2" xfId="8419"/>
    <cellStyle name="20% - Акцент5 99 2 2" xfId="8420"/>
    <cellStyle name="20% - Акцент5 99 3" xfId="8421"/>
    <cellStyle name="20% - Акцент6" xfId="8422" builtinId="50" customBuiltin="1"/>
    <cellStyle name="20% - Акцент6 10" xfId="8423"/>
    <cellStyle name="20% - Акцент6 10 2" xfId="8424"/>
    <cellStyle name="20% - Акцент6 10 2 2" xfId="8425"/>
    <cellStyle name="20% - Акцент6 10 2 2 2" xfId="8426"/>
    <cellStyle name="20% - Акцент6 10 2 3" xfId="8427"/>
    <cellStyle name="20% - Акцент6 10 3" xfId="8428"/>
    <cellStyle name="20% - Акцент6 10 3 2" xfId="8429"/>
    <cellStyle name="20% - Акцент6 10 3 2 2" xfId="8430"/>
    <cellStyle name="20% - Акцент6 10 3 3" xfId="8431"/>
    <cellStyle name="20% - Акцент6 10 4" xfId="8432"/>
    <cellStyle name="20% - Акцент6 10 4 2" xfId="8433"/>
    <cellStyle name="20% - Акцент6 10 5" xfId="8434"/>
    <cellStyle name="20% - Акцент6 100" xfId="8435"/>
    <cellStyle name="20% - Акцент6 100 2" xfId="8436"/>
    <cellStyle name="20% - Акцент6 100 2 2" xfId="8437"/>
    <cellStyle name="20% - Акцент6 100 3" xfId="8438"/>
    <cellStyle name="20% - Акцент6 101" xfId="8439"/>
    <cellStyle name="20% - Акцент6 101 2" xfId="8440"/>
    <cellStyle name="20% - Акцент6 101 2 2" xfId="8441"/>
    <cellStyle name="20% - Акцент6 101 3" xfId="8442"/>
    <cellStyle name="20% - Акцент6 102" xfId="8443"/>
    <cellStyle name="20% - Акцент6 102 2" xfId="8444"/>
    <cellStyle name="20% - Акцент6 102 2 2" xfId="8445"/>
    <cellStyle name="20% - Акцент6 102 3" xfId="8446"/>
    <cellStyle name="20% - Акцент6 103" xfId="8447"/>
    <cellStyle name="20% - Акцент6 103 2" xfId="8448"/>
    <cellStyle name="20% - Акцент6 103 2 2" xfId="8449"/>
    <cellStyle name="20% - Акцент6 103 3" xfId="8450"/>
    <cellStyle name="20% - Акцент6 104" xfId="8451"/>
    <cellStyle name="20% - Акцент6 104 2" xfId="8452"/>
    <cellStyle name="20% - Акцент6 104 2 2" xfId="8453"/>
    <cellStyle name="20% - Акцент6 104 3" xfId="8454"/>
    <cellStyle name="20% - Акцент6 105" xfId="8455"/>
    <cellStyle name="20% - Акцент6 105 2" xfId="8456"/>
    <cellStyle name="20% - Акцент6 105 2 2" xfId="8457"/>
    <cellStyle name="20% - Акцент6 105 3" xfId="8458"/>
    <cellStyle name="20% - Акцент6 106" xfId="8459"/>
    <cellStyle name="20% - Акцент6 106 2" xfId="8460"/>
    <cellStyle name="20% - Акцент6 106 2 2" xfId="8461"/>
    <cellStyle name="20% - Акцент6 106 3" xfId="8462"/>
    <cellStyle name="20% - Акцент6 107" xfId="8463"/>
    <cellStyle name="20% - Акцент6 107 2" xfId="8464"/>
    <cellStyle name="20% - Акцент6 107 2 2" xfId="8465"/>
    <cellStyle name="20% - Акцент6 107 3" xfId="8466"/>
    <cellStyle name="20% - Акцент6 108" xfId="8467"/>
    <cellStyle name="20% - Акцент6 108 2" xfId="8468"/>
    <cellStyle name="20% - Акцент6 108 2 2" xfId="8469"/>
    <cellStyle name="20% - Акцент6 108 3" xfId="8470"/>
    <cellStyle name="20% - Акцент6 109" xfId="8471"/>
    <cellStyle name="20% - Акцент6 109 2" xfId="8472"/>
    <cellStyle name="20% - Акцент6 109 2 2" xfId="8473"/>
    <cellStyle name="20% - Акцент6 109 3" xfId="8474"/>
    <cellStyle name="20% - Акцент6 11" xfId="8475"/>
    <cellStyle name="20% - Акцент6 11 2" xfId="8476"/>
    <cellStyle name="20% - Акцент6 11 2 2" xfId="8477"/>
    <cellStyle name="20% - Акцент6 11 2 2 2" xfId="8478"/>
    <cellStyle name="20% - Акцент6 11 2 3" xfId="8479"/>
    <cellStyle name="20% - Акцент6 11 3" xfId="8480"/>
    <cellStyle name="20% - Акцент6 11 3 2" xfId="8481"/>
    <cellStyle name="20% - Акцент6 11 3 2 2" xfId="8482"/>
    <cellStyle name="20% - Акцент6 11 3 3" xfId="8483"/>
    <cellStyle name="20% - Акцент6 11 4" xfId="8484"/>
    <cellStyle name="20% - Акцент6 11 4 2" xfId="8485"/>
    <cellStyle name="20% - Акцент6 11 5" xfId="8486"/>
    <cellStyle name="20% - Акцент6 110" xfId="8487"/>
    <cellStyle name="20% - Акцент6 110 2" xfId="8488"/>
    <cellStyle name="20% - Акцент6 110 2 2" xfId="8489"/>
    <cellStyle name="20% - Акцент6 110 3" xfId="8490"/>
    <cellStyle name="20% - Акцент6 111" xfId="8491"/>
    <cellStyle name="20% - Акцент6 111 2" xfId="8492"/>
    <cellStyle name="20% - Акцент6 111 2 2" xfId="8493"/>
    <cellStyle name="20% - Акцент6 111 3" xfId="8494"/>
    <cellStyle name="20% - Акцент6 112" xfId="8495"/>
    <cellStyle name="20% - Акцент6 112 2" xfId="8496"/>
    <cellStyle name="20% - Акцент6 112 2 2" xfId="8497"/>
    <cellStyle name="20% - Акцент6 112 3" xfId="8498"/>
    <cellStyle name="20% - Акцент6 113" xfId="8499"/>
    <cellStyle name="20% - Акцент6 113 2" xfId="8500"/>
    <cellStyle name="20% - Акцент6 113 2 2" xfId="8501"/>
    <cellStyle name="20% - Акцент6 113 3" xfId="8502"/>
    <cellStyle name="20% - Акцент6 114" xfId="8503"/>
    <cellStyle name="20% - Акцент6 114 2" xfId="8504"/>
    <cellStyle name="20% - Акцент6 114 2 2" xfId="8505"/>
    <cellStyle name="20% - Акцент6 114 3" xfId="8506"/>
    <cellStyle name="20% - Акцент6 115" xfId="8507"/>
    <cellStyle name="20% - Акцент6 115 2" xfId="8508"/>
    <cellStyle name="20% - Акцент6 115 2 2" xfId="8509"/>
    <cellStyle name="20% - Акцент6 115 3" xfId="8510"/>
    <cellStyle name="20% - Акцент6 116" xfId="8511"/>
    <cellStyle name="20% - Акцент6 116 2" xfId="8512"/>
    <cellStyle name="20% - Акцент6 116 2 2" xfId="8513"/>
    <cellStyle name="20% - Акцент6 116 3" xfId="8514"/>
    <cellStyle name="20% - Акцент6 117" xfId="8515"/>
    <cellStyle name="20% - Акцент6 117 2" xfId="8516"/>
    <cellStyle name="20% - Акцент6 117 2 2" xfId="8517"/>
    <cellStyle name="20% - Акцент6 117 3" xfId="8518"/>
    <cellStyle name="20% - Акцент6 118" xfId="8519"/>
    <cellStyle name="20% - Акцент6 118 2" xfId="8520"/>
    <cellStyle name="20% - Акцент6 118 2 2" xfId="8521"/>
    <cellStyle name="20% - Акцент6 118 3" xfId="8522"/>
    <cellStyle name="20% - Акцент6 119" xfId="8523"/>
    <cellStyle name="20% - Акцент6 119 2" xfId="8524"/>
    <cellStyle name="20% - Акцент6 119 2 2" xfId="8525"/>
    <cellStyle name="20% - Акцент6 119 3" xfId="8526"/>
    <cellStyle name="20% - Акцент6 12" xfId="8527"/>
    <cellStyle name="20% - Акцент6 12 2" xfId="8528"/>
    <cellStyle name="20% - Акцент6 12 2 2" xfId="8529"/>
    <cellStyle name="20% - Акцент6 12 2 2 2" xfId="8530"/>
    <cellStyle name="20% - Акцент6 12 2 3" xfId="8531"/>
    <cellStyle name="20% - Акцент6 12 3" xfId="8532"/>
    <cellStyle name="20% - Акцент6 12 3 2" xfId="8533"/>
    <cellStyle name="20% - Акцент6 12 3 2 2" xfId="8534"/>
    <cellStyle name="20% - Акцент6 12 3 3" xfId="8535"/>
    <cellStyle name="20% - Акцент6 12 4" xfId="8536"/>
    <cellStyle name="20% - Акцент6 12 4 2" xfId="8537"/>
    <cellStyle name="20% - Акцент6 12 5" xfId="8538"/>
    <cellStyle name="20% - Акцент6 120" xfId="8539"/>
    <cellStyle name="20% - Акцент6 120 2" xfId="8540"/>
    <cellStyle name="20% - Акцент6 120 2 2" xfId="8541"/>
    <cellStyle name="20% - Акцент6 120 3" xfId="8542"/>
    <cellStyle name="20% - Акцент6 121" xfId="8543"/>
    <cellStyle name="20% - Акцент6 121 2" xfId="8544"/>
    <cellStyle name="20% - Акцент6 121 2 2" xfId="8545"/>
    <cellStyle name="20% - Акцент6 121 3" xfId="8546"/>
    <cellStyle name="20% - Акцент6 122" xfId="8547"/>
    <cellStyle name="20% - Акцент6 122 2" xfId="8548"/>
    <cellStyle name="20% - Акцент6 122 2 2" xfId="8549"/>
    <cellStyle name="20% - Акцент6 122 3" xfId="8550"/>
    <cellStyle name="20% - Акцент6 123" xfId="8551"/>
    <cellStyle name="20% - Акцент6 123 2" xfId="8552"/>
    <cellStyle name="20% - Акцент6 123 2 2" xfId="8553"/>
    <cellStyle name="20% - Акцент6 123 3" xfId="8554"/>
    <cellStyle name="20% - Акцент6 124" xfId="8555"/>
    <cellStyle name="20% - Акцент6 124 2" xfId="8556"/>
    <cellStyle name="20% - Акцент6 124 2 2" xfId="8557"/>
    <cellStyle name="20% - Акцент6 124 3" xfId="8558"/>
    <cellStyle name="20% - Акцент6 125" xfId="8559"/>
    <cellStyle name="20% - Акцент6 125 2" xfId="8560"/>
    <cellStyle name="20% - Акцент6 125 2 2" xfId="8561"/>
    <cellStyle name="20% - Акцент6 125 3" xfId="8562"/>
    <cellStyle name="20% - Акцент6 126" xfId="8563"/>
    <cellStyle name="20% - Акцент6 126 2" xfId="8564"/>
    <cellStyle name="20% - Акцент6 126 2 2" xfId="8565"/>
    <cellStyle name="20% - Акцент6 126 3" xfId="8566"/>
    <cellStyle name="20% - Акцент6 127" xfId="8567"/>
    <cellStyle name="20% - Акцент6 127 2" xfId="8568"/>
    <cellStyle name="20% - Акцент6 127 2 2" xfId="8569"/>
    <cellStyle name="20% - Акцент6 127 3" xfId="8570"/>
    <cellStyle name="20% - Акцент6 128" xfId="8571"/>
    <cellStyle name="20% - Акцент6 128 2" xfId="8572"/>
    <cellStyle name="20% - Акцент6 128 2 2" xfId="8573"/>
    <cellStyle name="20% - Акцент6 128 3" xfId="8574"/>
    <cellStyle name="20% - Акцент6 129" xfId="8575"/>
    <cellStyle name="20% - Акцент6 129 2" xfId="8576"/>
    <cellStyle name="20% - Акцент6 129 2 2" xfId="8577"/>
    <cellStyle name="20% - Акцент6 129 3" xfId="8578"/>
    <cellStyle name="20% - Акцент6 13" xfId="8579"/>
    <cellStyle name="20% - Акцент6 13 2" xfId="8580"/>
    <cellStyle name="20% - Акцент6 13 2 2" xfId="8581"/>
    <cellStyle name="20% - Акцент6 13 2 2 2" xfId="8582"/>
    <cellStyle name="20% - Акцент6 13 2 3" xfId="8583"/>
    <cellStyle name="20% - Акцент6 13 3" xfId="8584"/>
    <cellStyle name="20% - Акцент6 13 3 2" xfId="8585"/>
    <cellStyle name="20% - Акцент6 13 3 2 2" xfId="8586"/>
    <cellStyle name="20% - Акцент6 13 3 3" xfId="8587"/>
    <cellStyle name="20% - Акцент6 13 4" xfId="8588"/>
    <cellStyle name="20% - Акцент6 13 4 2" xfId="8589"/>
    <cellStyle name="20% - Акцент6 13 5" xfId="8590"/>
    <cellStyle name="20% - Акцент6 130" xfId="8591"/>
    <cellStyle name="20% - Акцент6 130 2" xfId="8592"/>
    <cellStyle name="20% - Акцент6 130 2 2" xfId="8593"/>
    <cellStyle name="20% - Акцент6 130 3" xfId="8594"/>
    <cellStyle name="20% - Акцент6 131" xfId="8595"/>
    <cellStyle name="20% - Акцент6 131 2" xfId="8596"/>
    <cellStyle name="20% - Акцент6 131 2 2" xfId="8597"/>
    <cellStyle name="20% - Акцент6 131 3" xfId="8598"/>
    <cellStyle name="20% - Акцент6 132" xfId="8599"/>
    <cellStyle name="20% - Акцент6 132 2" xfId="8600"/>
    <cellStyle name="20% - Акцент6 132 2 2" xfId="8601"/>
    <cellStyle name="20% - Акцент6 132 3" xfId="8602"/>
    <cellStyle name="20% - Акцент6 133" xfId="8603"/>
    <cellStyle name="20% - Акцент6 133 2" xfId="8604"/>
    <cellStyle name="20% - Акцент6 133 2 2" xfId="8605"/>
    <cellStyle name="20% - Акцент6 133 3" xfId="8606"/>
    <cellStyle name="20% - Акцент6 134" xfId="8607"/>
    <cellStyle name="20% - Акцент6 134 2" xfId="8608"/>
    <cellStyle name="20% - Акцент6 134 2 2" xfId="8609"/>
    <cellStyle name="20% - Акцент6 134 3" xfId="8610"/>
    <cellStyle name="20% - Акцент6 135" xfId="8611"/>
    <cellStyle name="20% - Акцент6 135 2" xfId="8612"/>
    <cellStyle name="20% - Акцент6 135 2 2" xfId="8613"/>
    <cellStyle name="20% - Акцент6 135 3" xfId="8614"/>
    <cellStyle name="20% - Акцент6 136" xfId="8615"/>
    <cellStyle name="20% - Акцент6 136 2" xfId="8616"/>
    <cellStyle name="20% - Акцент6 136 2 2" xfId="8617"/>
    <cellStyle name="20% - Акцент6 136 3" xfId="8618"/>
    <cellStyle name="20% - Акцент6 137" xfId="8619"/>
    <cellStyle name="20% - Акцент6 138" xfId="8620"/>
    <cellStyle name="20% - Акцент6 14" xfId="8621"/>
    <cellStyle name="20% - Акцент6 14 2" xfId="8622"/>
    <cellStyle name="20% - Акцент6 14 2 2" xfId="8623"/>
    <cellStyle name="20% - Акцент6 14 2 2 2" xfId="8624"/>
    <cellStyle name="20% - Акцент6 14 2 3" xfId="8625"/>
    <cellStyle name="20% - Акцент6 14 3" xfId="8626"/>
    <cellStyle name="20% - Акцент6 14 3 2" xfId="8627"/>
    <cellStyle name="20% - Акцент6 14 3 2 2" xfId="8628"/>
    <cellStyle name="20% - Акцент6 14 3 3" xfId="8629"/>
    <cellStyle name="20% - Акцент6 14 4" xfId="8630"/>
    <cellStyle name="20% - Акцент6 14 4 2" xfId="8631"/>
    <cellStyle name="20% - Акцент6 14 5" xfId="8632"/>
    <cellStyle name="20% - Акцент6 15" xfId="8633"/>
    <cellStyle name="20% - Акцент6 15 2" xfId="8634"/>
    <cellStyle name="20% - Акцент6 15 2 2" xfId="8635"/>
    <cellStyle name="20% - Акцент6 15 2 2 2" xfId="8636"/>
    <cellStyle name="20% - Акцент6 15 2 3" xfId="8637"/>
    <cellStyle name="20% - Акцент6 15 3" xfId="8638"/>
    <cellStyle name="20% - Акцент6 15 3 2" xfId="8639"/>
    <cellStyle name="20% - Акцент6 15 3 2 2" xfId="8640"/>
    <cellStyle name="20% - Акцент6 15 3 3" xfId="8641"/>
    <cellStyle name="20% - Акцент6 15 4" xfId="8642"/>
    <cellStyle name="20% - Акцент6 15 4 2" xfId="8643"/>
    <cellStyle name="20% - Акцент6 15 5" xfId="8644"/>
    <cellStyle name="20% - Акцент6 16" xfId="8645"/>
    <cellStyle name="20% - Акцент6 16 2" xfId="8646"/>
    <cellStyle name="20% - Акцент6 16 2 2" xfId="8647"/>
    <cellStyle name="20% - Акцент6 16 2 2 2" xfId="8648"/>
    <cellStyle name="20% - Акцент6 16 2 3" xfId="8649"/>
    <cellStyle name="20% - Акцент6 16 3" xfId="8650"/>
    <cellStyle name="20% - Акцент6 16 3 2" xfId="8651"/>
    <cellStyle name="20% - Акцент6 16 3 2 2" xfId="8652"/>
    <cellStyle name="20% - Акцент6 16 3 3" xfId="8653"/>
    <cellStyle name="20% - Акцент6 16 4" xfId="8654"/>
    <cellStyle name="20% - Акцент6 16 4 2" xfId="8655"/>
    <cellStyle name="20% - Акцент6 16 5" xfId="8656"/>
    <cellStyle name="20% - Акцент6 17" xfId="8657"/>
    <cellStyle name="20% - Акцент6 17 2" xfId="8658"/>
    <cellStyle name="20% - Акцент6 17 2 2" xfId="8659"/>
    <cellStyle name="20% - Акцент6 17 2 2 2" xfId="8660"/>
    <cellStyle name="20% - Акцент6 17 2 3" xfId="8661"/>
    <cellStyle name="20% - Акцент6 17 3" xfId="8662"/>
    <cellStyle name="20% - Акцент6 17 3 2" xfId="8663"/>
    <cellStyle name="20% - Акцент6 17 3 2 2" xfId="8664"/>
    <cellStyle name="20% - Акцент6 17 3 3" xfId="8665"/>
    <cellStyle name="20% - Акцент6 17 4" xfId="8666"/>
    <cellStyle name="20% - Акцент6 17 4 2" xfId="8667"/>
    <cellStyle name="20% - Акцент6 17 5" xfId="8668"/>
    <cellStyle name="20% - Акцент6 18" xfId="8669"/>
    <cellStyle name="20% - Акцент6 18 2" xfId="8670"/>
    <cellStyle name="20% - Акцент6 18 2 2" xfId="8671"/>
    <cellStyle name="20% - Акцент6 18 2 2 2" xfId="8672"/>
    <cellStyle name="20% - Акцент6 18 2 3" xfId="8673"/>
    <cellStyle name="20% - Акцент6 18 3" xfId="8674"/>
    <cellStyle name="20% - Акцент6 18 3 2" xfId="8675"/>
    <cellStyle name="20% - Акцент6 18 3 2 2" xfId="8676"/>
    <cellStyle name="20% - Акцент6 18 3 3" xfId="8677"/>
    <cellStyle name="20% - Акцент6 18 4" xfId="8678"/>
    <cellStyle name="20% - Акцент6 18 4 2" xfId="8679"/>
    <cellStyle name="20% - Акцент6 18 5" xfId="8680"/>
    <cellStyle name="20% - Акцент6 19" xfId="8681"/>
    <cellStyle name="20% - Акцент6 19 2" xfId="8682"/>
    <cellStyle name="20% - Акцент6 19 2 2" xfId="8683"/>
    <cellStyle name="20% - Акцент6 19 2 2 2" xfId="8684"/>
    <cellStyle name="20% - Акцент6 19 2 3" xfId="8685"/>
    <cellStyle name="20% - Акцент6 19 3" xfId="8686"/>
    <cellStyle name="20% - Акцент6 19 3 2" xfId="8687"/>
    <cellStyle name="20% - Акцент6 19 3 2 2" xfId="8688"/>
    <cellStyle name="20% - Акцент6 19 3 3" xfId="8689"/>
    <cellStyle name="20% - Акцент6 19 4" xfId="8690"/>
    <cellStyle name="20% - Акцент6 19 4 2" xfId="8691"/>
    <cellStyle name="20% - Акцент6 19 5" xfId="8692"/>
    <cellStyle name="20% - Акцент6 2" xfId="8693"/>
    <cellStyle name="20% - Акцент6 2 10" xfId="8694"/>
    <cellStyle name="20% - Акцент6 2 10 2" xfId="8695"/>
    <cellStyle name="20% - Акцент6 2 10 2 2" xfId="8696"/>
    <cellStyle name="20% - Акцент6 2 10 3" xfId="8697"/>
    <cellStyle name="20% - Акцент6 2 11" xfId="8698"/>
    <cellStyle name="20% - Акцент6 2 11 2" xfId="8699"/>
    <cellStyle name="20% - Акцент6 2 11 2 2" xfId="8700"/>
    <cellStyle name="20% - Акцент6 2 11 3" xfId="8701"/>
    <cellStyle name="20% - Акцент6 2 12" xfId="8702"/>
    <cellStyle name="20% - Акцент6 2 12 2" xfId="8703"/>
    <cellStyle name="20% - Акцент6 2 12 2 2" xfId="8704"/>
    <cellStyle name="20% - Акцент6 2 12 3" xfId="8705"/>
    <cellStyle name="20% - Акцент6 2 13" xfId="8706"/>
    <cellStyle name="20% - Акцент6 2 13 2" xfId="8707"/>
    <cellStyle name="20% - Акцент6 2 13 2 2" xfId="8708"/>
    <cellStyle name="20% - Акцент6 2 13 3" xfId="8709"/>
    <cellStyle name="20% - Акцент6 2 14" xfId="8710"/>
    <cellStyle name="20% - Акцент6 2 14 2" xfId="8711"/>
    <cellStyle name="20% - Акцент6 2 14 2 2" xfId="8712"/>
    <cellStyle name="20% - Акцент6 2 14 3" xfId="8713"/>
    <cellStyle name="20% - Акцент6 2 15" xfId="8714"/>
    <cellStyle name="20% - Акцент6 2 15 2" xfId="8715"/>
    <cellStyle name="20% - Акцент6 2 15 2 2" xfId="8716"/>
    <cellStyle name="20% - Акцент6 2 15 3" xfId="8717"/>
    <cellStyle name="20% - Акцент6 2 16" xfId="8718"/>
    <cellStyle name="20% - Акцент6 2 16 2" xfId="8719"/>
    <cellStyle name="20% - Акцент6 2 16 2 2" xfId="8720"/>
    <cellStyle name="20% - Акцент6 2 16 3" xfId="8721"/>
    <cellStyle name="20% - Акцент6 2 17" xfId="8722"/>
    <cellStyle name="20% - Акцент6 2 17 2" xfId="8723"/>
    <cellStyle name="20% - Акцент6 2 17 2 2" xfId="8724"/>
    <cellStyle name="20% - Акцент6 2 17 3" xfId="8725"/>
    <cellStyle name="20% - Акцент6 2 18" xfId="8726"/>
    <cellStyle name="20% - Акцент6 2 18 2" xfId="8727"/>
    <cellStyle name="20% - Акцент6 2 18 2 2" xfId="8728"/>
    <cellStyle name="20% - Акцент6 2 18 3" xfId="8729"/>
    <cellStyle name="20% - Акцент6 2 19" xfId="8730"/>
    <cellStyle name="20% - Акцент6 2 19 2" xfId="8731"/>
    <cellStyle name="20% - Акцент6 2 19 2 2" xfId="8732"/>
    <cellStyle name="20% - Акцент6 2 19 3" xfId="8733"/>
    <cellStyle name="20% - Акцент6 2 2" xfId="8734"/>
    <cellStyle name="20% - Акцент6 2 2 2" xfId="8735"/>
    <cellStyle name="20% - Акцент6 2 2 2 2" xfId="8736"/>
    <cellStyle name="20% - Акцент6 2 2 2 2 2" xfId="8737"/>
    <cellStyle name="20% - Акцент6 2 2 2 3" xfId="8738"/>
    <cellStyle name="20% - Акцент6 2 2 3" xfId="8739"/>
    <cellStyle name="20% - Акцент6 2 2 3 2" xfId="8740"/>
    <cellStyle name="20% - Акцент6 2 2 3 2 2" xfId="8741"/>
    <cellStyle name="20% - Акцент6 2 2 3 3" xfId="8742"/>
    <cellStyle name="20% - Акцент6 2 2 4" xfId="8743"/>
    <cellStyle name="20% - Акцент6 2 2 4 2" xfId="8744"/>
    <cellStyle name="20% - Акцент6 2 2 5" xfId="8745"/>
    <cellStyle name="20% - Акцент6 2 20" xfId="8746"/>
    <cellStyle name="20% - Акцент6 2 20 2" xfId="8747"/>
    <cellStyle name="20% - Акцент6 2 20 2 2" xfId="8748"/>
    <cellStyle name="20% - Акцент6 2 20 3" xfId="8749"/>
    <cellStyle name="20% - Акцент6 2 21" xfId="8750"/>
    <cellStyle name="20% - Акцент6 2 21 2" xfId="8751"/>
    <cellStyle name="20% - Акцент6 2 21 2 2" xfId="8752"/>
    <cellStyle name="20% - Акцент6 2 21 3" xfId="8753"/>
    <cellStyle name="20% - Акцент6 2 22" xfId="8754"/>
    <cellStyle name="20% - Акцент6 2 22 2" xfId="8755"/>
    <cellStyle name="20% - Акцент6 2 22 2 2" xfId="8756"/>
    <cellStyle name="20% - Акцент6 2 22 3" xfId="8757"/>
    <cellStyle name="20% - Акцент6 2 23" xfId="8758"/>
    <cellStyle name="20% - Акцент6 2 23 2" xfId="8759"/>
    <cellStyle name="20% - Акцент6 2 23 2 2" xfId="8760"/>
    <cellStyle name="20% - Акцент6 2 23 3" xfId="8761"/>
    <cellStyle name="20% - Акцент6 2 24" xfId="8762"/>
    <cellStyle name="20% - Акцент6 2 24 2" xfId="8763"/>
    <cellStyle name="20% - Акцент6 2 24 2 2" xfId="8764"/>
    <cellStyle name="20% - Акцент6 2 24 3" xfId="8765"/>
    <cellStyle name="20% - Акцент6 2 25" xfId="8766"/>
    <cellStyle name="20% - Акцент6 2 25 2" xfId="8767"/>
    <cellStyle name="20% - Акцент6 2 26" xfId="8768"/>
    <cellStyle name="20% - Акцент6 2 3" xfId="8769"/>
    <cellStyle name="20% - Акцент6 2 3 2" xfId="8770"/>
    <cellStyle name="20% - Акцент6 2 3 2 2" xfId="8771"/>
    <cellStyle name="20% - Акцент6 2 3 2 2 2" xfId="8772"/>
    <cellStyle name="20% - Акцент6 2 3 2 3" xfId="8773"/>
    <cellStyle name="20% - Акцент6 2 3 3" xfId="8774"/>
    <cellStyle name="20% - Акцент6 2 3 3 2" xfId="8775"/>
    <cellStyle name="20% - Акцент6 2 3 3 2 2" xfId="8776"/>
    <cellStyle name="20% - Акцент6 2 3 3 3" xfId="8777"/>
    <cellStyle name="20% - Акцент6 2 3 4" xfId="8778"/>
    <cellStyle name="20% - Акцент6 2 3 4 2" xfId="8779"/>
    <cellStyle name="20% - Акцент6 2 3 5" xfId="8780"/>
    <cellStyle name="20% - Акцент6 2 4" xfId="8781"/>
    <cellStyle name="20% - Акцент6 2 4 2" xfId="8782"/>
    <cellStyle name="20% - Акцент6 2 4 2 2" xfId="8783"/>
    <cellStyle name="20% - Акцент6 2 4 2 2 2" xfId="8784"/>
    <cellStyle name="20% - Акцент6 2 4 2 3" xfId="8785"/>
    <cellStyle name="20% - Акцент6 2 4 3" xfId="8786"/>
    <cellStyle name="20% - Акцент6 2 4 3 2" xfId="8787"/>
    <cellStyle name="20% - Акцент6 2 4 3 2 2" xfId="8788"/>
    <cellStyle name="20% - Акцент6 2 4 3 3" xfId="8789"/>
    <cellStyle name="20% - Акцент6 2 4 4" xfId="8790"/>
    <cellStyle name="20% - Акцент6 2 4 4 2" xfId="8791"/>
    <cellStyle name="20% - Акцент6 2 4 5" xfId="8792"/>
    <cellStyle name="20% - Акцент6 2 5" xfId="8793"/>
    <cellStyle name="20% - Акцент6 2 5 2" xfId="8794"/>
    <cellStyle name="20% - Акцент6 2 5 2 2" xfId="8795"/>
    <cellStyle name="20% - Акцент6 2 5 2 2 2" xfId="8796"/>
    <cellStyle name="20% - Акцент6 2 5 2 3" xfId="8797"/>
    <cellStyle name="20% - Акцент6 2 5 3" xfId="8798"/>
    <cellStyle name="20% - Акцент6 2 5 3 2" xfId="8799"/>
    <cellStyle name="20% - Акцент6 2 5 3 2 2" xfId="8800"/>
    <cellStyle name="20% - Акцент6 2 5 3 3" xfId="8801"/>
    <cellStyle name="20% - Акцент6 2 5 4" xfId="8802"/>
    <cellStyle name="20% - Акцент6 2 5 4 2" xfId="8803"/>
    <cellStyle name="20% - Акцент6 2 5 5" xfId="8804"/>
    <cellStyle name="20% - Акцент6 2 6" xfId="8805"/>
    <cellStyle name="20% - Акцент6 2 6 2" xfId="8806"/>
    <cellStyle name="20% - Акцент6 2 6 2 2" xfId="8807"/>
    <cellStyle name="20% - Акцент6 2 6 3" xfId="8808"/>
    <cellStyle name="20% - Акцент6 2 7" xfId="8809"/>
    <cellStyle name="20% - Акцент6 2 7 2" xfId="8810"/>
    <cellStyle name="20% - Акцент6 2 7 2 2" xfId="8811"/>
    <cellStyle name="20% - Акцент6 2 7 3" xfId="8812"/>
    <cellStyle name="20% - Акцент6 2 8" xfId="8813"/>
    <cellStyle name="20% - Акцент6 2 8 2" xfId="8814"/>
    <cellStyle name="20% - Акцент6 2 8 2 2" xfId="8815"/>
    <cellStyle name="20% - Акцент6 2 8 3" xfId="8816"/>
    <cellStyle name="20% - Акцент6 2 9" xfId="8817"/>
    <cellStyle name="20% - Акцент6 2 9 2" xfId="8818"/>
    <cellStyle name="20% - Акцент6 2 9 2 2" xfId="8819"/>
    <cellStyle name="20% - Акцент6 2 9 3" xfId="8820"/>
    <cellStyle name="20% - Акцент6 20" xfId="8821"/>
    <cellStyle name="20% - Акцент6 20 2" xfId="8822"/>
    <cellStyle name="20% - Акцент6 20 2 2" xfId="8823"/>
    <cellStyle name="20% - Акцент6 20 2 2 2" xfId="8824"/>
    <cellStyle name="20% - Акцент6 20 2 3" xfId="8825"/>
    <cellStyle name="20% - Акцент6 20 3" xfId="8826"/>
    <cellStyle name="20% - Акцент6 20 3 2" xfId="8827"/>
    <cellStyle name="20% - Акцент6 20 3 2 2" xfId="8828"/>
    <cellStyle name="20% - Акцент6 20 3 3" xfId="8829"/>
    <cellStyle name="20% - Акцент6 20 4" xfId="8830"/>
    <cellStyle name="20% - Акцент6 20 4 2" xfId="8831"/>
    <cellStyle name="20% - Акцент6 20 5" xfId="8832"/>
    <cellStyle name="20% - Акцент6 21" xfId="8833"/>
    <cellStyle name="20% - Акцент6 21 2" xfId="8834"/>
    <cellStyle name="20% - Акцент6 21 2 2" xfId="8835"/>
    <cellStyle name="20% - Акцент6 21 2 2 2" xfId="8836"/>
    <cellStyle name="20% - Акцент6 21 2 3" xfId="8837"/>
    <cellStyle name="20% - Акцент6 21 3" xfId="8838"/>
    <cellStyle name="20% - Акцент6 21 3 2" xfId="8839"/>
    <cellStyle name="20% - Акцент6 21 3 2 2" xfId="8840"/>
    <cellStyle name="20% - Акцент6 21 3 3" xfId="8841"/>
    <cellStyle name="20% - Акцент6 21 4" xfId="8842"/>
    <cellStyle name="20% - Акцент6 21 4 2" xfId="8843"/>
    <cellStyle name="20% - Акцент6 21 5" xfId="8844"/>
    <cellStyle name="20% - Акцент6 22" xfId="8845"/>
    <cellStyle name="20% - Акцент6 22 2" xfId="8846"/>
    <cellStyle name="20% - Акцент6 22 2 2" xfId="8847"/>
    <cellStyle name="20% - Акцент6 22 2 2 2" xfId="8848"/>
    <cellStyle name="20% - Акцент6 22 2 3" xfId="8849"/>
    <cellStyle name="20% - Акцент6 22 3" xfId="8850"/>
    <cellStyle name="20% - Акцент6 22 3 2" xfId="8851"/>
    <cellStyle name="20% - Акцент6 22 3 2 2" xfId="8852"/>
    <cellStyle name="20% - Акцент6 22 3 3" xfId="8853"/>
    <cellStyle name="20% - Акцент6 22 4" xfId="8854"/>
    <cellStyle name="20% - Акцент6 22 4 2" xfId="8855"/>
    <cellStyle name="20% - Акцент6 22 5" xfId="8856"/>
    <cellStyle name="20% - Акцент6 23" xfId="8857"/>
    <cellStyle name="20% - Акцент6 23 2" xfId="8858"/>
    <cellStyle name="20% - Акцент6 23 2 2" xfId="8859"/>
    <cellStyle name="20% - Акцент6 23 2 2 2" xfId="8860"/>
    <cellStyle name="20% - Акцент6 23 2 3" xfId="8861"/>
    <cellStyle name="20% - Акцент6 23 3" xfId="8862"/>
    <cellStyle name="20% - Акцент6 23 3 2" xfId="8863"/>
    <cellStyle name="20% - Акцент6 23 3 2 2" xfId="8864"/>
    <cellStyle name="20% - Акцент6 23 3 3" xfId="8865"/>
    <cellStyle name="20% - Акцент6 23 4" xfId="8866"/>
    <cellStyle name="20% - Акцент6 23 4 2" xfId="8867"/>
    <cellStyle name="20% - Акцент6 23 5" xfId="8868"/>
    <cellStyle name="20% - Акцент6 24" xfId="8869"/>
    <cellStyle name="20% - Акцент6 24 2" xfId="8870"/>
    <cellStyle name="20% - Акцент6 24 2 2" xfId="8871"/>
    <cellStyle name="20% - Акцент6 24 2 2 2" xfId="8872"/>
    <cellStyle name="20% - Акцент6 24 2 3" xfId="8873"/>
    <cellStyle name="20% - Акцент6 24 3" xfId="8874"/>
    <cellStyle name="20% - Акцент6 24 3 2" xfId="8875"/>
    <cellStyle name="20% - Акцент6 24 3 2 2" xfId="8876"/>
    <cellStyle name="20% - Акцент6 24 3 3" xfId="8877"/>
    <cellStyle name="20% - Акцент6 24 4" xfId="8878"/>
    <cellStyle name="20% - Акцент6 24 4 2" xfId="8879"/>
    <cellStyle name="20% - Акцент6 24 5" xfId="8880"/>
    <cellStyle name="20% - Акцент6 25" xfId="8881"/>
    <cellStyle name="20% - Акцент6 25 2" xfId="8882"/>
    <cellStyle name="20% - Акцент6 25 2 2" xfId="8883"/>
    <cellStyle name="20% - Акцент6 25 2 2 2" xfId="8884"/>
    <cellStyle name="20% - Акцент6 25 2 3" xfId="8885"/>
    <cellStyle name="20% - Акцент6 25 3" xfId="8886"/>
    <cellStyle name="20% - Акцент6 25 3 2" xfId="8887"/>
    <cellStyle name="20% - Акцент6 25 3 2 2" xfId="8888"/>
    <cellStyle name="20% - Акцент6 25 3 3" xfId="8889"/>
    <cellStyle name="20% - Акцент6 25 4" xfId="8890"/>
    <cellStyle name="20% - Акцент6 25 4 2" xfId="8891"/>
    <cellStyle name="20% - Акцент6 25 5" xfId="8892"/>
    <cellStyle name="20% - Акцент6 26" xfId="8893"/>
    <cellStyle name="20% - Акцент6 26 2" xfId="8894"/>
    <cellStyle name="20% - Акцент6 26 2 2" xfId="8895"/>
    <cellStyle name="20% - Акцент6 26 2 2 2" xfId="8896"/>
    <cellStyle name="20% - Акцент6 26 2 3" xfId="8897"/>
    <cellStyle name="20% - Акцент6 26 3" xfId="8898"/>
    <cellStyle name="20% - Акцент6 26 3 2" xfId="8899"/>
    <cellStyle name="20% - Акцент6 26 3 2 2" xfId="8900"/>
    <cellStyle name="20% - Акцент6 26 3 3" xfId="8901"/>
    <cellStyle name="20% - Акцент6 26 4" xfId="8902"/>
    <cellStyle name="20% - Акцент6 26 4 2" xfId="8903"/>
    <cellStyle name="20% - Акцент6 26 5" xfId="8904"/>
    <cellStyle name="20% - Акцент6 27" xfId="8905"/>
    <cellStyle name="20% - Акцент6 27 2" xfId="8906"/>
    <cellStyle name="20% - Акцент6 27 2 2" xfId="8907"/>
    <cellStyle name="20% - Акцент6 27 2 2 2" xfId="8908"/>
    <cellStyle name="20% - Акцент6 27 2 3" xfId="8909"/>
    <cellStyle name="20% - Акцент6 27 3" xfId="8910"/>
    <cellStyle name="20% - Акцент6 27 3 2" xfId="8911"/>
    <cellStyle name="20% - Акцент6 27 3 2 2" xfId="8912"/>
    <cellStyle name="20% - Акцент6 27 3 3" xfId="8913"/>
    <cellStyle name="20% - Акцент6 27 4" xfId="8914"/>
    <cellStyle name="20% - Акцент6 27 4 2" xfId="8915"/>
    <cellStyle name="20% - Акцент6 27 5" xfId="8916"/>
    <cellStyle name="20% - Акцент6 28" xfId="8917"/>
    <cellStyle name="20% - Акцент6 28 2" xfId="8918"/>
    <cellStyle name="20% - Акцент6 28 2 2" xfId="8919"/>
    <cellStyle name="20% - Акцент6 28 2 2 2" xfId="8920"/>
    <cellStyle name="20% - Акцент6 28 2 3" xfId="8921"/>
    <cellStyle name="20% - Акцент6 28 3" xfId="8922"/>
    <cellStyle name="20% - Акцент6 28 3 2" xfId="8923"/>
    <cellStyle name="20% - Акцент6 28 3 2 2" xfId="8924"/>
    <cellStyle name="20% - Акцент6 28 3 3" xfId="8925"/>
    <cellStyle name="20% - Акцент6 28 4" xfId="8926"/>
    <cellStyle name="20% - Акцент6 28 4 2" xfId="8927"/>
    <cellStyle name="20% - Акцент6 28 5" xfId="8928"/>
    <cellStyle name="20% - Акцент6 29" xfId="8929"/>
    <cellStyle name="20% - Акцент6 29 2" xfId="8930"/>
    <cellStyle name="20% - Акцент6 29 2 2" xfId="8931"/>
    <cellStyle name="20% - Акцент6 29 2 2 2" xfId="8932"/>
    <cellStyle name="20% - Акцент6 29 2 3" xfId="8933"/>
    <cellStyle name="20% - Акцент6 29 3" xfId="8934"/>
    <cellStyle name="20% - Акцент6 29 3 2" xfId="8935"/>
    <cellStyle name="20% - Акцент6 29 3 2 2" xfId="8936"/>
    <cellStyle name="20% - Акцент6 29 3 3" xfId="8937"/>
    <cellStyle name="20% - Акцент6 29 4" xfId="8938"/>
    <cellStyle name="20% - Акцент6 29 4 2" xfId="8939"/>
    <cellStyle name="20% - Акцент6 29 5" xfId="8940"/>
    <cellStyle name="20% - Акцент6 3" xfId="8941"/>
    <cellStyle name="20% - Акцент6 3 2" xfId="8942"/>
    <cellStyle name="20% - Акцент6 3 2 2" xfId="8943"/>
    <cellStyle name="20% - Акцент6 3 2 2 2" xfId="8944"/>
    <cellStyle name="20% - Акцент6 3 2 2 2 2" xfId="8945"/>
    <cellStyle name="20% - Акцент6 3 2 2 3" xfId="8946"/>
    <cellStyle name="20% - Акцент6 3 2 3" xfId="8947"/>
    <cellStyle name="20% - Акцент6 3 2 3 2" xfId="8948"/>
    <cellStyle name="20% - Акцент6 3 2 3 2 2" xfId="8949"/>
    <cellStyle name="20% - Акцент6 3 2 3 3" xfId="8950"/>
    <cellStyle name="20% - Акцент6 3 2 4" xfId="8951"/>
    <cellStyle name="20% - Акцент6 3 2 4 2" xfId="8952"/>
    <cellStyle name="20% - Акцент6 3 2 5" xfId="8953"/>
    <cellStyle name="20% - Акцент6 3 3" xfId="8954"/>
    <cellStyle name="20% - Акцент6 3 3 2" xfId="8955"/>
    <cellStyle name="20% - Акцент6 3 3 2 2" xfId="8956"/>
    <cellStyle name="20% - Акцент6 3 3 2 2 2" xfId="8957"/>
    <cellStyle name="20% - Акцент6 3 3 2 3" xfId="8958"/>
    <cellStyle name="20% - Акцент6 3 3 3" xfId="8959"/>
    <cellStyle name="20% - Акцент6 3 3 3 2" xfId="8960"/>
    <cellStyle name="20% - Акцент6 3 3 3 2 2" xfId="8961"/>
    <cellStyle name="20% - Акцент6 3 3 3 3" xfId="8962"/>
    <cellStyle name="20% - Акцент6 3 3 4" xfId="8963"/>
    <cellStyle name="20% - Акцент6 3 3 4 2" xfId="8964"/>
    <cellStyle name="20% - Акцент6 3 3 5" xfId="8965"/>
    <cellStyle name="20% - Акцент6 3 4" xfId="8966"/>
    <cellStyle name="20% - Акцент6 3 4 2" xfId="8967"/>
    <cellStyle name="20% - Акцент6 3 4 2 2" xfId="8968"/>
    <cellStyle name="20% - Акцент6 3 4 2 2 2" xfId="8969"/>
    <cellStyle name="20% - Акцент6 3 4 2 3" xfId="8970"/>
    <cellStyle name="20% - Акцент6 3 4 3" xfId="8971"/>
    <cellStyle name="20% - Акцент6 3 4 3 2" xfId="8972"/>
    <cellStyle name="20% - Акцент6 3 4 3 2 2" xfId="8973"/>
    <cellStyle name="20% - Акцент6 3 4 3 3" xfId="8974"/>
    <cellStyle name="20% - Акцент6 3 4 4" xfId="8975"/>
    <cellStyle name="20% - Акцент6 3 4 4 2" xfId="8976"/>
    <cellStyle name="20% - Акцент6 3 4 5" xfId="8977"/>
    <cellStyle name="20% - Акцент6 3 5" xfId="8978"/>
    <cellStyle name="20% - Акцент6 3 5 2" xfId="8979"/>
    <cellStyle name="20% - Акцент6 3 5 2 2" xfId="8980"/>
    <cellStyle name="20% - Акцент6 3 5 2 2 2" xfId="8981"/>
    <cellStyle name="20% - Акцент6 3 5 2 3" xfId="8982"/>
    <cellStyle name="20% - Акцент6 3 5 3" xfId="8983"/>
    <cellStyle name="20% - Акцент6 3 5 3 2" xfId="8984"/>
    <cellStyle name="20% - Акцент6 3 5 3 2 2" xfId="8985"/>
    <cellStyle name="20% - Акцент6 3 5 3 3" xfId="8986"/>
    <cellStyle name="20% - Акцент6 3 5 4" xfId="8987"/>
    <cellStyle name="20% - Акцент6 3 5 4 2" xfId="8988"/>
    <cellStyle name="20% - Акцент6 3 5 5" xfId="8989"/>
    <cellStyle name="20% - Акцент6 3 6" xfId="8990"/>
    <cellStyle name="20% - Акцент6 3 6 2" xfId="8991"/>
    <cellStyle name="20% - Акцент6 3 6 2 2" xfId="8992"/>
    <cellStyle name="20% - Акцент6 3 6 3" xfId="8993"/>
    <cellStyle name="20% - Акцент6 3 7" xfId="8994"/>
    <cellStyle name="20% - Акцент6 3 7 2" xfId="8995"/>
    <cellStyle name="20% - Акцент6 3 7 2 2" xfId="8996"/>
    <cellStyle name="20% - Акцент6 3 7 3" xfId="8997"/>
    <cellStyle name="20% - Акцент6 3 8" xfId="8998"/>
    <cellStyle name="20% - Акцент6 3 8 2" xfId="8999"/>
    <cellStyle name="20% - Акцент6 3 9" xfId="9000"/>
    <cellStyle name="20% - Акцент6 30" xfId="9001"/>
    <cellStyle name="20% - Акцент6 30 2" xfId="9002"/>
    <cellStyle name="20% - Акцент6 30 2 2" xfId="9003"/>
    <cellStyle name="20% - Акцент6 30 2 2 2" xfId="9004"/>
    <cellStyle name="20% - Акцент6 30 2 3" xfId="9005"/>
    <cellStyle name="20% - Акцент6 30 3" xfId="9006"/>
    <cellStyle name="20% - Акцент6 30 3 2" xfId="9007"/>
    <cellStyle name="20% - Акцент6 30 3 2 2" xfId="9008"/>
    <cellStyle name="20% - Акцент6 30 3 3" xfId="9009"/>
    <cellStyle name="20% - Акцент6 30 4" xfId="9010"/>
    <cellStyle name="20% - Акцент6 30 4 2" xfId="9011"/>
    <cellStyle name="20% - Акцент6 30 5" xfId="9012"/>
    <cellStyle name="20% - Акцент6 31" xfId="9013"/>
    <cellStyle name="20% - Акцент6 31 2" xfId="9014"/>
    <cellStyle name="20% - Акцент6 31 2 2" xfId="9015"/>
    <cellStyle name="20% - Акцент6 31 2 2 2" xfId="9016"/>
    <cellStyle name="20% - Акцент6 31 2 3" xfId="9017"/>
    <cellStyle name="20% - Акцент6 31 3" xfId="9018"/>
    <cellStyle name="20% - Акцент6 31 3 2" xfId="9019"/>
    <cellStyle name="20% - Акцент6 31 3 2 2" xfId="9020"/>
    <cellStyle name="20% - Акцент6 31 3 3" xfId="9021"/>
    <cellStyle name="20% - Акцент6 31 4" xfId="9022"/>
    <cellStyle name="20% - Акцент6 31 4 2" xfId="9023"/>
    <cellStyle name="20% - Акцент6 31 5" xfId="9024"/>
    <cellStyle name="20% - Акцент6 32" xfId="9025"/>
    <cellStyle name="20% - Акцент6 32 2" xfId="9026"/>
    <cellStyle name="20% - Акцент6 32 2 2" xfId="9027"/>
    <cellStyle name="20% - Акцент6 32 2 2 2" xfId="9028"/>
    <cellStyle name="20% - Акцент6 32 2 3" xfId="9029"/>
    <cellStyle name="20% - Акцент6 32 3" xfId="9030"/>
    <cellStyle name="20% - Акцент6 32 3 2" xfId="9031"/>
    <cellStyle name="20% - Акцент6 32 3 2 2" xfId="9032"/>
    <cellStyle name="20% - Акцент6 32 3 3" xfId="9033"/>
    <cellStyle name="20% - Акцент6 32 4" xfId="9034"/>
    <cellStyle name="20% - Акцент6 32 4 2" xfId="9035"/>
    <cellStyle name="20% - Акцент6 32 5" xfId="9036"/>
    <cellStyle name="20% - Акцент6 33" xfId="9037"/>
    <cellStyle name="20% - Акцент6 33 2" xfId="9038"/>
    <cellStyle name="20% - Акцент6 33 2 2" xfId="9039"/>
    <cellStyle name="20% - Акцент6 33 2 2 2" xfId="9040"/>
    <cellStyle name="20% - Акцент6 33 2 3" xfId="9041"/>
    <cellStyle name="20% - Акцент6 33 3" xfId="9042"/>
    <cellStyle name="20% - Акцент6 33 3 2" xfId="9043"/>
    <cellStyle name="20% - Акцент6 33 3 2 2" xfId="9044"/>
    <cellStyle name="20% - Акцент6 33 3 3" xfId="9045"/>
    <cellStyle name="20% - Акцент6 33 4" xfId="9046"/>
    <cellStyle name="20% - Акцент6 33 4 2" xfId="9047"/>
    <cellStyle name="20% - Акцент6 33 5" xfId="9048"/>
    <cellStyle name="20% - Акцент6 34" xfId="9049"/>
    <cellStyle name="20% - Акцент6 34 2" xfId="9050"/>
    <cellStyle name="20% - Акцент6 34 2 2" xfId="9051"/>
    <cellStyle name="20% - Акцент6 34 2 2 2" xfId="9052"/>
    <cellStyle name="20% - Акцент6 34 2 3" xfId="9053"/>
    <cellStyle name="20% - Акцент6 34 3" xfId="9054"/>
    <cellStyle name="20% - Акцент6 34 3 2" xfId="9055"/>
    <cellStyle name="20% - Акцент6 34 3 2 2" xfId="9056"/>
    <cellStyle name="20% - Акцент6 34 3 3" xfId="9057"/>
    <cellStyle name="20% - Акцент6 34 4" xfId="9058"/>
    <cellStyle name="20% - Акцент6 34 4 2" xfId="9059"/>
    <cellStyle name="20% - Акцент6 34 5" xfId="9060"/>
    <cellStyle name="20% - Акцент6 35" xfId="9061"/>
    <cellStyle name="20% - Акцент6 35 2" xfId="9062"/>
    <cellStyle name="20% - Акцент6 35 2 2" xfId="9063"/>
    <cellStyle name="20% - Акцент6 35 2 2 2" xfId="9064"/>
    <cellStyle name="20% - Акцент6 35 2 3" xfId="9065"/>
    <cellStyle name="20% - Акцент6 35 3" xfId="9066"/>
    <cellStyle name="20% - Акцент6 35 3 2" xfId="9067"/>
    <cellStyle name="20% - Акцент6 35 3 2 2" xfId="9068"/>
    <cellStyle name="20% - Акцент6 35 3 3" xfId="9069"/>
    <cellStyle name="20% - Акцент6 35 4" xfId="9070"/>
    <cellStyle name="20% - Акцент6 35 4 2" xfId="9071"/>
    <cellStyle name="20% - Акцент6 35 5" xfId="9072"/>
    <cellStyle name="20% - Акцент6 36" xfId="9073"/>
    <cellStyle name="20% - Акцент6 36 2" xfId="9074"/>
    <cellStyle name="20% - Акцент6 36 2 2" xfId="9075"/>
    <cellStyle name="20% - Акцент6 36 2 2 2" xfId="9076"/>
    <cellStyle name="20% - Акцент6 36 2 3" xfId="9077"/>
    <cellStyle name="20% - Акцент6 36 3" xfId="9078"/>
    <cellStyle name="20% - Акцент6 36 3 2" xfId="9079"/>
    <cellStyle name="20% - Акцент6 36 3 2 2" xfId="9080"/>
    <cellStyle name="20% - Акцент6 36 3 3" xfId="9081"/>
    <cellStyle name="20% - Акцент6 36 4" xfId="9082"/>
    <cellStyle name="20% - Акцент6 36 4 2" xfId="9083"/>
    <cellStyle name="20% - Акцент6 36 5" xfId="9084"/>
    <cellStyle name="20% - Акцент6 37" xfId="9085"/>
    <cellStyle name="20% - Акцент6 37 2" xfId="9086"/>
    <cellStyle name="20% - Акцент6 37 2 2" xfId="9087"/>
    <cellStyle name="20% - Акцент6 37 2 2 2" xfId="9088"/>
    <cellStyle name="20% - Акцент6 37 2 3" xfId="9089"/>
    <cellStyle name="20% - Акцент6 37 3" xfId="9090"/>
    <cellStyle name="20% - Акцент6 37 3 2" xfId="9091"/>
    <cellStyle name="20% - Акцент6 37 3 2 2" xfId="9092"/>
    <cellStyle name="20% - Акцент6 37 3 3" xfId="9093"/>
    <cellStyle name="20% - Акцент6 37 4" xfId="9094"/>
    <cellStyle name="20% - Акцент6 37 4 2" xfId="9095"/>
    <cellStyle name="20% - Акцент6 37 5" xfId="9096"/>
    <cellStyle name="20% - Акцент6 38" xfId="9097"/>
    <cellStyle name="20% - Акцент6 38 2" xfId="9098"/>
    <cellStyle name="20% - Акцент6 38 2 2" xfId="9099"/>
    <cellStyle name="20% - Акцент6 38 2 2 2" xfId="9100"/>
    <cellStyle name="20% - Акцент6 38 2 3" xfId="9101"/>
    <cellStyle name="20% - Акцент6 38 3" xfId="9102"/>
    <cellStyle name="20% - Акцент6 38 3 2" xfId="9103"/>
    <cellStyle name="20% - Акцент6 38 3 2 2" xfId="9104"/>
    <cellStyle name="20% - Акцент6 38 3 3" xfId="9105"/>
    <cellStyle name="20% - Акцент6 38 4" xfId="9106"/>
    <cellStyle name="20% - Акцент6 38 4 2" xfId="9107"/>
    <cellStyle name="20% - Акцент6 38 5" xfId="9108"/>
    <cellStyle name="20% - Акцент6 39" xfId="9109"/>
    <cellStyle name="20% - Акцент6 39 2" xfId="9110"/>
    <cellStyle name="20% - Акцент6 39 2 2" xfId="9111"/>
    <cellStyle name="20% - Акцент6 39 2 2 2" xfId="9112"/>
    <cellStyle name="20% - Акцент6 39 2 3" xfId="9113"/>
    <cellStyle name="20% - Акцент6 39 3" xfId="9114"/>
    <cellStyle name="20% - Акцент6 39 3 2" xfId="9115"/>
    <cellStyle name="20% - Акцент6 39 3 2 2" xfId="9116"/>
    <cellStyle name="20% - Акцент6 39 3 3" xfId="9117"/>
    <cellStyle name="20% - Акцент6 39 4" xfId="9118"/>
    <cellStyle name="20% - Акцент6 39 4 2" xfId="9119"/>
    <cellStyle name="20% - Акцент6 39 5" xfId="9120"/>
    <cellStyle name="20% - Акцент6 4" xfId="9121"/>
    <cellStyle name="20% - Акцент6 4 2" xfId="9122"/>
    <cellStyle name="20% - Акцент6 4 2 2" xfId="9123"/>
    <cellStyle name="20% - Акцент6 4 2 2 2" xfId="9124"/>
    <cellStyle name="20% - Акцент6 4 2 2 2 2" xfId="9125"/>
    <cellStyle name="20% - Акцент6 4 2 2 3" xfId="9126"/>
    <cellStyle name="20% - Акцент6 4 2 3" xfId="9127"/>
    <cellStyle name="20% - Акцент6 4 2 3 2" xfId="9128"/>
    <cellStyle name="20% - Акцент6 4 2 3 2 2" xfId="9129"/>
    <cellStyle name="20% - Акцент6 4 2 3 3" xfId="9130"/>
    <cellStyle name="20% - Акцент6 4 2 4" xfId="9131"/>
    <cellStyle name="20% - Акцент6 4 2 4 2" xfId="9132"/>
    <cellStyle name="20% - Акцент6 4 2 5" xfId="9133"/>
    <cellStyle name="20% - Акцент6 4 3" xfId="9134"/>
    <cellStyle name="20% - Акцент6 4 3 2" xfId="9135"/>
    <cellStyle name="20% - Акцент6 4 3 2 2" xfId="9136"/>
    <cellStyle name="20% - Акцент6 4 3 2 2 2" xfId="9137"/>
    <cellStyle name="20% - Акцент6 4 3 2 3" xfId="9138"/>
    <cellStyle name="20% - Акцент6 4 3 3" xfId="9139"/>
    <cellStyle name="20% - Акцент6 4 3 3 2" xfId="9140"/>
    <cellStyle name="20% - Акцент6 4 3 3 2 2" xfId="9141"/>
    <cellStyle name="20% - Акцент6 4 3 3 3" xfId="9142"/>
    <cellStyle name="20% - Акцент6 4 3 4" xfId="9143"/>
    <cellStyle name="20% - Акцент6 4 3 4 2" xfId="9144"/>
    <cellStyle name="20% - Акцент6 4 3 5" xfId="9145"/>
    <cellStyle name="20% - Акцент6 4 4" xfId="9146"/>
    <cellStyle name="20% - Акцент6 4 4 2" xfId="9147"/>
    <cellStyle name="20% - Акцент6 4 4 2 2" xfId="9148"/>
    <cellStyle name="20% - Акцент6 4 4 2 2 2" xfId="9149"/>
    <cellStyle name="20% - Акцент6 4 4 2 3" xfId="9150"/>
    <cellStyle name="20% - Акцент6 4 4 3" xfId="9151"/>
    <cellStyle name="20% - Акцент6 4 4 3 2" xfId="9152"/>
    <cellStyle name="20% - Акцент6 4 4 3 2 2" xfId="9153"/>
    <cellStyle name="20% - Акцент6 4 4 3 3" xfId="9154"/>
    <cellStyle name="20% - Акцент6 4 4 4" xfId="9155"/>
    <cellStyle name="20% - Акцент6 4 4 4 2" xfId="9156"/>
    <cellStyle name="20% - Акцент6 4 4 5" xfId="9157"/>
    <cellStyle name="20% - Акцент6 4 5" xfId="9158"/>
    <cellStyle name="20% - Акцент6 4 5 2" xfId="9159"/>
    <cellStyle name="20% - Акцент6 4 5 2 2" xfId="9160"/>
    <cellStyle name="20% - Акцент6 4 5 2 2 2" xfId="9161"/>
    <cellStyle name="20% - Акцент6 4 5 2 3" xfId="9162"/>
    <cellStyle name="20% - Акцент6 4 5 3" xfId="9163"/>
    <cellStyle name="20% - Акцент6 4 5 3 2" xfId="9164"/>
    <cellStyle name="20% - Акцент6 4 5 3 2 2" xfId="9165"/>
    <cellStyle name="20% - Акцент6 4 5 3 3" xfId="9166"/>
    <cellStyle name="20% - Акцент6 4 5 4" xfId="9167"/>
    <cellStyle name="20% - Акцент6 4 5 4 2" xfId="9168"/>
    <cellStyle name="20% - Акцент6 4 5 5" xfId="9169"/>
    <cellStyle name="20% - Акцент6 4 6" xfId="9170"/>
    <cellStyle name="20% - Акцент6 4 6 2" xfId="9171"/>
    <cellStyle name="20% - Акцент6 4 6 2 2" xfId="9172"/>
    <cellStyle name="20% - Акцент6 4 6 3" xfId="9173"/>
    <cellStyle name="20% - Акцент6 4 7" xfId="9174"/>
    <cellStyle name="20% - Акцент6 4 7 2" xfId="9175"/>
    <cellStyle name="20% - Акцент6 4 7 2 2" xfId="9176"/>
    <cellStyle name="20% - Акцент6 4 7 3" xfId="9177"/>
    <cellStyle name="20% - Акцент6 4 8" xfId="9178"/>
    <cellStyle name="20% - Акцент6 4 8 2" xfId="9179"/>
    <cellStyle name="20% - Акцент6 4 9" xfId="9180"/>
    <cellStyle name="20% - Акцент6 40" xfId="9181"/>
    <cellStyle name="20% - Акцент6 40 2" xfId="9182"/>
    <cellStyle name="20% - Акцент6 40 2 2" xfId="9183"/>
    <cellStyle name="20% - Акцент6 40 2 2 2" xfId="9184"/>
    <cellStyle name="20% - Акцент6 40 2 3" xfId="9185"/>
    <cellStyle name="20% - Акцент6 40 3" xfId="9186"/>
    <cellStyle name="20% - Акцент6 40 3 2" xfId="9187"/>
    <cellStyle name="20% - Акцент6 40 3 2 2" xfId="9188"/>
    <cellStyle name="20% - Акцент6 40 3 3" xfId="9189"/>
    <cellStyle name="20% - Акцент6 40 4" xfId="9190"/>
    <cellStyle name="20% - Акцент6 40 4 2" xfId="9191"/>
    <cellStyle name="20% - Акцент6 40 5" xfId="9192"/>
    <cellStyle name="20% - Акцент6 41" xfId="9193"/>
    <cellStyle name="20% - Акцент6 41 2" xfId="9194"/>
    <cellStyle name="20% - Акцент6 41 2 2" xfId="9195"/>
    <cellStyle name="20% - Акцент6 41 2 2 2" xfId="9196"/>
    <cellStyle name="20% - Акцент6 41 2 3" xfId="9197"/>
    <cellStyle name="20% - Акцент6 41 3" xfId="9198"/>
    <cellStyle name="20% - Акцент6 41 3 2" xfId="9199"/>
    <cellStyle name="20% - Акцент6 41 3 2 2" xfId="9200"/>
    <cellStyle name="20% - Акцент6 41 3 3" xfId="9201"/>
    <cellStyle name="20% - Акцент6 41 4" xfId="9202"/>
    <cellStyle name="20% - Акцент6 41 4 2" xfId="9203"/>
    <cellStyle name="20% - Акцент6 41 5" xfId="9204"/>
    <cellStyle name="20% - Акцент6 42" xfId="9205"/>
    <cellStyle name="20% - Акцент6 42 2" xfId="9206"/>
    <cellStyle name="20% - Акцент6 42 2 2" xfId="9207"/>
    <cellStyle name="20% - Акцент6 42 2 2 2" xfId="9208"/>
    <cellStyle name="20% - Акцент6 42 2 3" xfId="9209"/>
    <cellStyle name="20% - Акцент6 42 3" xfId="9210"/>
    <cellStyle name="20% - Акцент6 42 3 2" xfId="9211"/>
    <cellStyle name="20% - Акцент6 42 3 2 2" xfId="9212"/>
    <cellStyle name="20% - Акцент6 42 3 3" xfId="9213"/>
    <cellStyle name="20% - Акцент6 42 4" xfId="9214"/>
    <cellStyle name="20% - Акцент6 42 4 2" xfId="9215"/>
    <cellStyle name="20% - Акцент6 42 5" xfId="9216"/>
    <cellStyle name="20% - Акцент6 43" xfId="9217"/>
    <cellStyle name="20% - Акцент6 43 2" xfId="9218"/>
    <cellStyle name="20% - Акцент6 43 2 2" xfId="9219"/>
    <cellStyle name="20% - Акцент6 43 2 2 2" xfId="9220"/>
    <cellStyle name="20% - Акцент6 43 2 3" xfId="9221"/>
    <cellStyle name="20% - Акцент6 43 3" xfId="9222"/>
    <cellStyle name="20% - Акцент6 43 3 2" xfId="9223"/>
    <cellStyle name="20% - Акцент6 43 3 2 2" xfId="9224"/>
    <cellStyle name="20% - Акцент6 43 3 3" xfId="9225"/>
    <cellStyle name="20% - Акцент6 43 4" xfId="9226"/>
    <cellStyle name="20% - Акцент6 43 4 2" xfId="9227"/>
    <cellStyle name="20% - Акцент6 43 5" xfId="9228"/>
    <cellStyle name="20% - Акцент6 44" xfId="9229"/>
    <cellStyle name="20% - Акцент6 44 2" xfId="9230"/>
    <cellStyle name="20% - Акцент6 44 2 2" xfId="9231"/>
    <cellStyle name="20% - Акцент6 44 2 2 2" xfId="9232"/>
    <cellStyle name="20% - Акцент6 44 2 3" xfId="9233"/>
    <cellStyle name="20% - Акцент6 44 3" xfId="9234"/>
    <cellStyle name="20% - Акцент6 44 3 2" xfId="9235"/>
    <cellStyle name="20% - Акцент6 44 3 2 2" xfId="9236"/>
    <cellStyle name="20% - Акцент6 44 3 3" xfId="9237"/>
    <cellStyle name="20% - Акцент6 44 4" xfId="9238"/>
    <cellStyle name="20% - Акцент6 44 4 2" xfId="9239"/>
    <cellStyle name="20% - Акцент6 44 5" xfId="9240"/>
    <cellStyle name="20% - Акцент6 45" xfId="9241"/>
    <cellStyle name="20% - Акцент6 45 2" xfId="9242"/>
    <cellStyle name="20% - Акцент6 45 2 2" xfId="9243"/>
    <cellStyle name="20% - Акцент6 45 2 2 2" xfId="9244"/>
    <cellStyle name="20% - Акцент6 45 2 3" xfId="9245"/>
    <cellStyle name="20% - Акцент6 45 3" xfId="9246"/>
    <cellStyle name="20% - Акцент6 45 3 2" xfId="9247"/>
    <cellStyle name="20% - Акцент6 45 3 2 2" xfId="9248"/>
    <cellStyle name="20% - Акцент6 45 3 3" xfId="9249"/>
    <cellStyle name="20% - Акцент6 45 4" xfId="9250"/>
    <cellStyle name="20% - Акцент6 45 4 2" xfId="9251"/>
    <cellStyle name="20% - Акцент6 45 5" xfId="9252"/>
    <cellStyle name="20% - Акцент6 46" xfId="9253"/>
    <cellStyle name="20% - Акцент6 46 2" xfId="9254"/>
    <cellStyle name="20% - Акцент6 46 2 2" xfId="9255"/>
    <cellStyle name="20% - Акцент6 46 2 2 2" xfId="9256"/>
    <cellStyle name="20% - Акцент6 46 2 3" xfId="9257"/>
    <cellStyle name="20% - Акцент6 46 3" xfId="9258"/>
    <cellStyle name="20% - Акцент6 46 3 2" xfId="9259"/>
    <cellStyle name="20% - Акцент6 46 3 2 2" xfId="9260"/>
    <cellStyle name="20% - Акцент6 46 3 3" xfId="9261"/>
    <cellStyle name="20% - Акцент6 46 4" xfId="9262"/>
    <cellStyle name="20% - Акцент6 46 4 2" xfId="9263"/>
    <cellStyle name="20% - Акцент6 46 5" xfId="9264"/>
    <cellStyle name="20% - Акцент6 47" xfId="9265"/>
    <cellStyle name="20% - Акцент6 47 2" xfId="9266"/>
    <cellStyle name="20% - Акцент6 47 2 2" xfId="9267"/>
    <cellStyle name="20% - Акцент6 47 2 2 2" xfId="9268"/>
    <cellStyle name="20% - Акцент6 47 2 3" xfId="9269"/>
    <cellStyle name="20% - Акцент6 47 3" xfId="9270"/>
    <cellStyle name="20% - Акцент6 47 3 2" xfId="9271"/>
    <cellStyle name="20% - Акцент6 47 3 2 2" xfId="9272"/>
    <cellStyle name="20% - Акцент6 47 3 3" xfId="9273"/>
    <cellStyle name="20% - Акцент6 47 4" xfId="9274"/>
    <cellStyle name="20% - Акцент6 47 4 2" xfId="9275"/>
    <cellStyle name="20% - Акцент6 47 5" xfId="9276"/>
    <cellStyle name="20% - Акцент6 48" xfId="9277"/>
    <cellStyle name="20% - Акцент6 48 2" xfId="9278"/>
    <cellStyle name="20% - Акцент6 48 2 2" xfId="9279"/>
    <cellStyle name="20% - Акцент6 48 2 2 2" xfId="9280"/>
    <cellStyle name="20% - Акцент6 48 2 3" xfId="9281"/>
    <cellStyle name="20% - Акцент6 48 3" xfId="9282"/>
    <cellStyle name="20% - Акцент6 48 3 2" xfId="9283"/>
    <cellStyle name="20% - Акцент6 48 3 2 2" xfId="9284"/>
    <cellStyle name="20% - Акцент6 48 3 3" xfId="9285"/>
    <cellStyle name="20% - Акцент6 48 4" xfId="9286"/>
    <cellStyle name="20% - Акцент6 48 4 2" xfId="9287"/>
    <cellStyle name="20% - Акцент6 48 5" xfId="9288"/>
    <cellStyle name="20% - Акцент6 49" xfId="9289"/>
    <cellStyle name="20% - Акцент6 49 2" xfId="9290"/>
    <cellStyle name="20% - Акцент6 49 2 2" xfId="9291"/>
    <cellStyle name="20% - Акцент6 49 2 2 2" xfId="9292"/>
    <cellStyle name="20% - Акцент6 49 2 3" xfId="9293"/>
    <cellStyle name="20% - Акцент6 49 3" xfId="9294"/>
    <cellStyle name="20% - Акцент6 49 3 2" xfId="9295"/>
    <cellStyle name="20% - Акцент6 49 3 2 2" xfId="9296"/>
    <cellStyle name="20% - Акцент6 49 3 3" xfId="9297"/>
    <cellStyle name="20% - Акцент6 49 4" xfId="9298"/>
    <cellStyle name="20% - Акцент6 49 4 2" xfId="9299"/>
    <cellStyle name="20% - Акцент6 49 5" xfId="9300"/>
    <cellStyle name="20% - Акцент6 5" xfId="9301"/>
    <cellStyle name="20% - Акцент6 5 2" xfId="9302"/>
    <cellStyle name="20% - Акцент6 5 2 2" xfId="9303"/>
    <cellStyle name="20% - Акцент6 5 2 2 2" xfId="9304"/>
    <cellStyle name="20% - Акцент6 5 2 2 2 2" xfId="9305"/>
    <cellStyle name="20% - Акцент6 5 2 2 3" xfId="9306"/>
    <cellStyle name="20% - Акцент6 5 2 3" xfId="9307"/>
    <cellStyle name="20% - Акцент6 5 2 3 2" xfId="9308"/>
    <cellStyle name="20% - Акцент6 5 2 3 2 2" xfId="9309"/>
    <cellStyle name="20% - Акцент6 5 2 3 3" xfId="9310"/>
    <cellStyle name="20% - Акцент6 5 2 4" xfId="9311"/>
    <cellStyle name="20% - Акцент6 5 2 4 2" xfId="9312"/>
    <cellStyle name="20% - Акцент6 5 2 5" xfId="9313"/>
    <cellStyle name="20% - Акцент6 5 3" xfId="9314"/>
    <cellStyle name="20% - Акцент6 5 3 2" xfId="9315"/>
    <cellStyle name="20% - Акцент6 5 3 2 2" xfId="9316"/>
    <cellStyle name="20% - Акцент6 5 3 2 2 2" xfId="9317"/>
    <cellStyle name="20% - Акцент6 5 3 2 3" xfId="9318"/>
    <cellStyle name="20% - Акцент6 5 3 3" xfId="9319"/>
    <cellStyle name="20% - Акцент6 5 3 3 2" xfId="9320"/>
    <cellStyle name="20% - Акцент6 5 3 3 2 2" xfId="9321"/>
    <cellStyle name="20% - Акцент6 5 3 3 3" xfId="9322"/>
    <cellStyle name="20% - Акцент6 5 3 4" xfId="9323"/>
    <cellStyle name="20% - Акцент6 5 3 4 2" xfId="9324"/>
    <cellStyle name="20% - Акцент6 5 3 5" xfId="9325"/>
    <cellStyle name="20% - Акцент6 5 4" xfId="9326"/>
    <cellStyle name="20% - Акцент6 5 4 2" xfId="9327"/>
    <cellStyle name="20% - Акцент6 5 4 2 2" xfId="9328"/>
    <cellStyle name="20% - Акцент6 5 4 2 2 2" xfId="9329"/>
    <cellStyle name="20% - Акцент6 5 4 2 3" xfId="9330"/>
    <cellStyle name="20% - Акцент6 5 4 3" xfId="9331"/>
    <cellStyle name="20% - Акцент6 5 4 3 2" xfId="9332"/>
    <cellStyle name="20% - Акцент6 5 4 3 2 2" xfId="9333"/>
    <cellStyle name="20% - Акцент6 5 4 3 3" xfId="9334"/>
    <cellStyle name="20% - Акцент6 5 4 4" xfId="9335"/>
    <cellStyle name="20% - Акцент6 5 4 4 2" xfId="9336"/>
    <cellStyle name="20% - Акцент6 5 4 5" xfId="9337"/>
    <cellStyle name="20% - Акцент6 5 5" xfId="9338"/>
    <cellStyle name="20% - Акцент6 5 5 2" xfId="9339"/>
    <cellStyle name="20% - Акцент6 5 5 2 2" xfId="9340"/>
    <cellStyle name="20% - Акцент6 5 5 2 2 2" xfId="9341"/>
    <cellStyle name="20% - Акцент6 5 5 2 3" xfId="9342"/>
    <cellStyle name="20% - Акцент6 5 5 3" xfId="9343"/>
    <cellStyle name="20% - Акцент6 5 5 3 2" xfId="9344"/>
    <cellStyle name="20% - Акцент6 5 5 3 2 2" xfId="9345"/>
    <cellStyle name="20% - Акцент6 5 5 3 3" xfId="9346"/>
    <cellStyle name="20% - Акцент6 5 5 4" xfId="9347"/>
    <cellStyle name="20% - Акцент6 5 5 4 2" xfId="9348"/>
    <cellStyle name="20% - Акцент6 5 5 5" xfId="9349"/>
    <cellStyle name="20% - Акцент6 5 6" xfId="9350"/>
    <cellStyle name="20% - Акцент6 5 6 2" xfId="9351"/>
    <cellStyle name="20% - Акцент6 5 6 2 2" xfId="9352"/>
    <cellStyle name="20% - Акцент6 5 6 3" xfId="9353"/>
    <cellStyle name="20% - Акцент6 5 7" xfId="9354"/>
    <cellStyle name="20% - Акцент6 5 7 2" xfId="9355"/>
    <cellStyle name="20% - Акцент6 5 7 2 2" xfId="9356"/>
    <cellStyle name="20% - Акцент6 5 7 3" xfId="9357"/>
    <cellStyle name="20% - Акцент6 5 8" xfId="9358"/>
    <cellStyle name="20% - Акцент6 5 8 2" xfId="9359"/>
    <cellStyle name="20% - Акцент6 5 9" xfId="9360"/>
    <cellStyle name="20% - Акцент6 50" xfId="9361"/>
    <cellStyle name="20% - Акцент6 50 2" xfId="9362"/>
    <cellStyle name="20% - Акцент6 50 2 2" xfId="9363"/>
    <cellStyle name="20% - Акцент6 50 2 2 2" xfId="9364"/>
    <cellStyle name="20% - Акцент6 50 2 3" xfId="9365"/>
    <cellStyle name="20% - Акцент6 50 3" xfId="9366"/>
    <cellStyle name="20% - Акцент6 50 3 2" xfId="9367"/>
    <cellStyle name="20% - Акцент6 50 3 2 2" xfId="9368"/>
    <cellStyle name="20% - Акцент6 50 3 3" xfId="9369"/>
    <cellStyle name="20% - Акцент6 50 4" xfId="9370"/>
    <cellStyle name="20% - Акцент6 50 4 2" xfId="9371"/>
    <cellStyle name="20% - Акцент6 50 5" xfId="9372"/>
    <cellStyle name="20% - Акцент6 51" xfId="9373"/>
    <cellStyle name="20% - Акцент6 51 2" xfId="9374"/>
    <cellStyle name="20% - Акцент6 51 2 2" xfId="9375"/>
    <cellStyle name="20% - Акцент6 51 2 2 2" xfId="9376"/>
    <cellStyle name="20% - Акцент6 51 2 3" xfId="9377"/>
    <cellStyle name="20% - Акцент6 51 3" xfId="9378"/>
    <cellStyle name="20% - Акцент6 51 3 2" xfId="9379"/>
    <cellStyle name="20% - Акцент6 51 3 2 2" xfId="9380"/>
    <cellStyle name="20% - Акцент6 51 3 3" xfId="9381"/>
    <cellStyle name="20% - Акцент6 51 4" xfId="9382"/>
    <cellStyle name="20% - Акцент6 51 4 2" xfId="9383"/>
    <cellStyle name="20% - Акцент6 51 5" xfId="9384"/>
    <cellStyle name="20% - Акцент6 52" xfId="9385"/>
    <cellStyle name="20% - Акцент6 52 2" xfId="9386"/>
    <cellStyle name="20% - Акцент6 52 2 2" xfId="9387"/>
    <cellStyle name="20% - Акцент6 52 2 2 2" xfId="9388"/>
    <cellStyle name="20% - Акцент6 52 2 3" xfId="9389"/>
    <cellStyle name="20% - Акцент6 52 3" xfId="9390"/>
    <cellStyle name="20% - Акцент6 52 3 2" xfId="9391"/>
    <cellStyle name="20% - Акцент6 52 3 2 2" xfId="9392"/>
    <cellStyle name="20% - Акцент6 52 3 3" xfId="9393"/>
    <cellStyle name="20% - Акцент6 52 4" xfId="9394"/>
    <cellStyle name="20% - Акцент6 52 4 2" xfId="9395"/>
    <cellStyle name="20% - Акцент6 52 5" xfId="9396"/>
    <cellStyle name="20% - Акцент6 53" xfId="9397"/>
    <cellStyle name="20% - Акцент6 53 2" xfId="9398"/>
    <cellStyle name="20% - Акцент6 53 2 2" xfId="9399"/>
    <cellStyle name="20% - Акцент6 53 2 2 2" xfId="9400"/>
    <cellStyle name="20% - Акцент6 53 2 3" xfId="9401"/>
    <cellStyle name="20% - Акцент6 53 3" xfId="9402"/>
    <cellStyle name="20% - Акцент6 53 3 2" xfId="9403"/>
    <cellStyle name="20% - Акцент6 53 3 2 2" xfId="9404"/>
    <cellStyle name="20% - Акцент6 53 3 3" xfId="9405"/>
    <cellStyle name="20% - Акцент6 53 4" xfId="9406"/>
    <cellStyle name="20% - Акцент6 53 4 2" xfId="9407"/>
    <cellStyle name="20% - Акцент6 53 5" xfId="9408"/>
    <cellStyle name="20% - Акцент6 54" xfId="9409"/>
    <cellStyle name="20% - Акцент6 54 2" xfId="9410"/>
    <cellStyle name="20% - Акцент6 54 2 2" xfId="9411"/>
    <cellStyle name="20% - Акцент6 54 2 2 2" xfId="9412"/>
    <cellStyle name="20% - Акцент6 54 2 3" xfId="9413"/>
    <cellStyle name="20% - Акцент6 54 3" xfId="9414"/>
    <cellStyle name="20% - Акцент6 54 3 2" xfId="9415"/>
    <cellStyle name="20% - Акцент6 54 3 2 2" xfId="9416"/>
    <cellStyle name="20% - Акцент6 54 3 3" xfId="9417"/>
    <cellStyle name="20% - Акцент6 54 4" xfId="9418"/>
    <cellStyle name="20% - Акцент6 54 4 2" xfId="9419"/>
    <cellStyle name="20% - Акцент6 54 5" xfId="9420"/>
    <cellStyle name="20% - Акцент6 55" xfId="9421"/>
    <cellStyle name="20% - Акцент6 55 2" xfId="9422"/>
    <cellStyle name="20% - Акцент6 55 2 2" xfId="9423"/>
    <cellStyle name="20% - Акцент6 55 2 2 2" xfId="9424"/>
    <cellStyle name="20% - Акцент6 55 2 3" xfId="9425"/>
    <cellStyle name="20% - Акцент6 55 3" xfId="9426"/>
    <cellStyle name="20% - Акцент6 55 3 2" xfId="9427"/>
    <cellStyle name="20% - Акцент6 55 3 2 2" xfId="9428"/>
    <cellStyle name="20% - Акцент6 55 3 3" xfId="9429"/>
    <cellStyle name="20% - Акцент6 55 4" xfId="9430"/>
    <cellStyle name="20% - Акцент6 55 4 2" xfId="9431"/>
    <cellStyle name="20% - Акцент6 55 5" xfId="9432"/>
    <cellStyle name="20% - Акцент6 56" xfId="9433"/>
    <cellStyle name="20% - Акцент6 56 2" xfId="9434"/>
    <cellStyle name="20% - Акцент6 56 2 2" xfId="9435"/>
    <cellStyle name="20% - Акцент6 56 2 2 2" xfId="9436"/>
    <cellStyle name="20% - Акцент6 56 2 3" xfId="9437"/>
    <cellStyle name="20% - Акцент6 56 3" xfId="9438"/>
    <cellStyle name="20% - Акцент6 56 3 2" xfId="9439"/>
    <cellStyle name="20% - Акцент6 56 3 2 2" xfId="9440"/>
    <cellStyle name="20% - Акцент6 56 3 3" xfId="9441"/>
    <cellStyle name="20% - Акцент6 56 4" xfId="9442"/>
    <cellStyle name="20% - Акцент6 56 4 2" xfId="9443"/>
    <cellStyle name="20% - Акцент6 56 5" xfId="9444"/>
    <cellStyle name="20% - Акцент6 57" xfId="9445"/>
    <cellStyle name="20% - Акцент6 57 2" xfId="9446"/>
    <cellStyle name="20% - Акцент6 57 2 2" xfId="9447"/>
    <cellStyle name="20% - Акцент6 57 2 2 2" xfId="9448"/>
    <cellStyle name="20% - Акцент6 57 2 3" xfId="9449"/>
    <cellStyle name="20% - Акцент6 57 3" xfId="9450"/>
    <cellStyle name="20% - Акцент6 57 3 2" xfId="9451"/>
    <cellStyle name="20% - Акцент6 57 3 2 2" xfId="9452"/>
    <cellStyle name="20% - Акцент6 57 3 3" xfId="9453"/>
    <cellStyle name="20% - Акцент6 57 4" xfId="9454"/>
    <cellStyle name="20% - Акцент6 57 4 2" xfId="9455"/>
    <cellStyle name="20% - Акцент6 57 5" xfId="9456"/>
    <cellStyle name="20% - Акцент6 58" xfId="9457"/>
    <cellStyle name="20% - Акцент6 58 2" xfId="9458"/>
    <cellStyle name="20% - Акцент6 58 2 2" xfId="9459"/>
    <cellStyle name="20% - Акцент6 58 2 2 2" xfId="9460"/>
    <cellStyle name="20% - Акцент6 58 2 3" xfId="9461"/>
    <cellStyle name="20% - Акцент6 58 3" xfId="9462"/>
    <cellStyle name="20% - Акцент6 58 3 2" xfId="9463"/>
    <cellStyle name="20% - Акцент6 58 3 2 2" xfId="9464"/>
    <cellStyle name="20% - Акцент6 58 3 3" xfId="9465"/>
    <cellStyle name="20% - Акцент6 58 4" xfId="9466"/>
    <cellStyle name="20% - Акцент6 58 4 2" xfId="9467"/>
    <cellStyle name="20% - Акцент6 58 5" xfId="9468"/>
    <cellStyle name="20% - Акцент6 59" xfId="9469"/>
    <cellStyle name="20% - Акцент6 59 2" xfId="9470"/>
    <cellStyle name="20% - Акцент6 59 2 2" xfId="9471"/>
    <cellStyle name="20% - Акцент6 59 2 2 2" xfId="9472"/>
    <cellStyle name="20% - Акцент6 59 2 3" xfId="9473"/>
    <cellStyle name="20% - Акцент6 59 3" xfId="9474"/>
    <cellStyle name="20% - Акцент6 59 3 2" xfId="9475"/>
    <cellStyle name="20% - Акцент6 59 3 2 2" xfId="9476"/>
    <cellStyle name="20% - Акцент6 59 3 3" xfId="9477"/>
    <cellStyle name="20% - Акцент6 59 4" xfId="9478"/>
    <cellStyle name="20% - Акцент6 59 4 2" xfId="9479"/>
    <cellStyle name="20% - Акцент6 59 5" xfId="9480"/>
    <cellStyle name="20% - Акцент6 6" xfId="9481"/>
    <cellStyle name="20% - Акцент6 6 2" xfId="9482"/>
    <cellStyle name="20% - Акцент6 6 2 2" xfId="9483"/>
    <cellStyle name="20% - Акцент6 6 2 2 2" xfId="9484"/>
    <cellStyle name="20% - Акцент6 6 2 2 2 2" xfId="9485"/>
    <cellStyle name="20% - Акцент6 6 2 2 3" xfId="9486"/>
    <cellStyle name="20% - Акцент6 6 2 3" xfId="9487"/>
    <cellStyle name="20% - Акцент6 6 2 3 2" xfId="9488"/>
    <cellStyle name="20% - Акцент6 6 2 3 2 2" xfId="9489"/>
    <cellStyle name="20% - Акцент6 6 2 3 3" xfId="9490"/>
    <cellStyle name="20% - Акцент6 6 2 4" xfId="9491"/>
    <cellStyle name="20% - Акцент6 6 2 4 2" xfId="9492"/>
    <cellStyle name="20% - Акцент6 6 2 5" xfId="9493"/>
    <cellStyle name="20% - Акцент6 6 3" xfId="9494"/>
    <cellStyle name="20% - Акцент6 6 3 2" xfId="9495"/>
    <cellStyle name="20% - Акцент6 6 3 2 2" xfId="9496"/>
    <cellStyle name="20% - Акцент6 6 3 2 2 2" xfId="9497"/>
    <cellStyle name="20% - Акцент6 6 3 2 3" xfId="9498"/>
    <cellStyle name="20% - Акцент6 6 3 3" xfId="9499"/>
    <cellStyle name="20% - Акцент6 6 3 3 2" xfId="9500"/>
    <cellStyle name="20% - Акцент6 6 3 3 2 2" xfId="9501"/>
    <cellStyle name="20% - Акцент6 6 3 3 3" xfId="9502"/>
    <cellStyle name="20% - Акцент6 6 3 4" xfId="9503"/>
    <cellStyle name="20% - Акцент6 6 3 4 2" xfId="9504"/>
    <cellStyle name="20% - Акцент6 6 3 5" xfId="9505"/>
    <cellStyle name="20% - Акцент6 6 4" xfId="9506"/>
    <cellStyle name="20% - Акцент6 6 4 2" xfId="9507"/>
    <cellStyle name="20% - Акцент6 6 4 2 2" xfId="9508"/>
    <cellStyle name="20% - Акцент6 6 4 2 2 2" xfId="9509"/>
    <cellStyle name="20% - Акцент6 6 4 2 3" xfId="9510"/>
    <cellStyle name="20% - Акцент6 6 4 3" xfId="9511"/>
    <cellStyle name="20% - Акцент6 6 4 3 2" xfId="9512"/>
    <cellStyle name="20% - Акцент6 6 4 3 2 2" xfId="9513"/>
    <cellStyle name="20% - Акцент6 6 4 3 3" xfId="9514"/>
    <cellStyle name="20% - Акцент6 6 4 4" xfId="9515"/>
    <cellStyle name="20% - Акцент6 6 4 4 2" xfId="9516"/>
    <cellStyle name="20% - Акцент6 6 4 5" xfId="9517"/>
    <cellStyle name="20% - Акцент6 6 5" xfId="9518"/>
    <cellStyle name="20% - Акцент6 6 5 2" xfId="9519"/>
    <cellStyle name="20% - Акцент6 6 5 2 2" xfId="9520"/>
    <cellStyle name="20% - Акцент6 6 5 2 2 2" xfId="9521"/>
    <cellStyle name="20% - Акцент6 6 5 2 3" xfId="9522"/>
    <cellStyle name="20% - Акцент6 6 5 3" xfId="9523"/>
    <cellStyle name="20% - Акцент6 6 5 3 2" xfId="9524"/>
    <cellStyle name="20% - Акцент6 6 5 3 2 2" xfId="9525"/>
    <cellStyle name="20% - Акцент6 6 5 3 3" xfId="9526"/>
    <cellStyle name="20% - Акцент6 6 5 4" xfId="9527"/>
    <cellStyle name="20% - Акцент6 6 5 4 2" xfId="9528"/>
    <cellStyle name="20% - Акцент6 6 5 5" xfId="9529"/>
    <cellStyle name="20% - Акцент6 6 6" xfId="9530"/>
    <cellStyle name="20% - Акцент6 6 6 2" xfId="9531"/>
    <cellStyle name="20% - Акцент6 6 6 2 2" xfId="9532"/>
    <cellStyle name="20% - Акцент6 6 6 3" xfId="9533"/>
    <cellStyle name="20% - Акцент6 6 7" xfId="9534"/>
    <cellStyle name="20% - Акцент6 6 7 2" xfId="9535"/>
    <cellStyle name="20% - Акцент6 6 7 2 2" xfId="9536"/>
    <cellStyle name="20% - Акцент6 6 7 3" xfId="9537"/>
    <cellStyle name="20% - Акцент6 6 8" xfId="9538"/>
    <cellStyle name="20% - Акцент6 6 8 2" xfId="9539"/>
    <cellStyle name="20% - Акцент6 6 9" xfId="9540"/>
    <cellStyle name="20% - Акцент6 60" xfId="9541"/>
    <cellStyle name="20% - Акцент6 60 2" xfId="9542"/>
    <cellStyle name="20% - Акцент6 60 2 2" xfId="9543"/>
    <cellStyle name="20% - Акцент6 60 2 2 2" xfId="9544"/>
    <cellStyle name="20% - Акцент6 60 2 3" xfId="9545"/>
    <cellStyle name="20% - Акцент6 60 3" xfId="9546"/>
    <cellStyle name="20% - Акцент6 60 3 2" xfId="9547"/>
    <cellStyle name="20% - Акцент6 60 3 2 2" xfId="9548"/>
    <cellStyle name="20% - Акцент6 60 3 3" xfId="9549"/>
    <cellStyle name="20% - Акцент6 60 4" xfId="9550"/>
    <cellStyle name="20% - Акцент6 60 4 2" xfId="9551"/>
    <cellStyle name="20% - Акцент6 60 5" xfId="9552"/>
    <cellStyle name="20% - Акцент6 61" xfId="9553"/>
    <cellStyle name="20% - Акцент6 61 2" xfId="9554"/>
    <cellStyle name="20% - Акцент6 61 2 2" xfId="9555"/>
    <cellStyle name="20% - Акцент6 61 2 2 2" xfId="9556"/>
    <cellStyle name="20% - Акцент6 61 2 3" xfId="9557"/>
    <cellStyle name="20% - Акцент6 61 3" xfId="9558"/>
    <cellStyle name="20% - Акцент6 61 3 2" xfId="9559"/>
    <cellStyle name="20% - Акцент6 61 3 2 2" xfId="9560"/>
    <cellStyle name="20% - Акцент6 61 3 3" xfId="9561"/>
    <cellStyle name="20% - Акцент6 61 4" xfId="9562"/>
    <cellStyle name="20% - Акцент6 61 4 2" xfId="9563"/>
    <cellStyle name="20% - Акцент6 61 5" xfId="9564"/>
    <cellStyle name="20% - Акцент6 62" xfId="9565"/>
    <cellStyle name="20% - Акцент6 62 2" xfId="9566"/>
    <cellStyle name="20% - Акцент6 62 2 2" xfId="9567"/>
    <cellStyle name="20% - Акцент6 62 2 2 2" xfId="9568"/>
    <cellStyle name="20% - Акцент6 62 2 3" xfId="9569"/>
    <cellStyle name="20% - Акцент6 62 3" xfId="9570"/>
    <cellStyle name="20% - Акцент6 62 3 2" xfId="9571"/>
    <cellStyle name="20% - Акцент6 62 3 2 2" xfId="9572"/>
    <cellStyle name="20% - Акцент6 62 3 3" xfId="9573"/>
    <cellStyle name="20% - Акцент6 62 4" xfId="9574"/>
    <cellStyle name="20% - Акцент6 62 4 2" xfId="9575"/>
    <cellStyle name="20% - Акцент6 62 5" xfId="9576"/>
    <cellStyle name="20% - Акцент6 63" xfId="9577"/>
    <cellStyle name="20% - Акцент6 63 2" xfId="9578"/>
    <cellStyle name="20% - Акцент6 63 2 2" xfId="9579"/>
    <cellStyle name="20% - Акцент6 63 2 2 2" xfId="9580"/>
    <cellStyle name="20% - Акцент6 63 2 3" xfId="9581"/>
    <cellStyle name="20% - Акцент6 63 3" xfId="9582"/>
    <cellStyle name="20% - Акцент6 63 3 2" xfId="9583"/>
    <cellStyle name="20% - Акцент6 63 3 2 2" xfId="9584"/>
    <cellStyle name="20% - Акцент6 63 3 3" xfId="9585"/>
    <cellStyle name="20% - Акцент6 63 4" xfId="9586"/>
    <cellStyle name="20% - Акцент6 63 4 2" xfId="9587"/>
    <cellStyle name="20% - Акцент6 63 5" xfId="9588"/>
    <cellStyle name="20% - Акцент6 64" xfId="9589"/>
    <cellStyle name="20% - Акцент6 64 2" xfId="9590"/>
    <cellStyle name="20% - Акцент6 64 2 2" xfId="9591"/>
    <cellStyle name="20% - Акцент6 64 2 2 2" xfId="9592"/>
    <cellStyle name="20% - Акцент6 64 2 3" xfId="9593"/>
    <cellStyle name="20% - Акцент6 64 3" xfId="9594"/>
    <cellStyle name="20% - Акцент6 64 3 2" xfId="9595"/>
    <cellStyle name="20% - Акцент6 64 3 2 2" xfId="9596"/>
    <cellStyle name="20% - Акцент6 64 3 3" xfId="9597"/>
    <cellStyle name="20% - Акцент6 64 4" xfId="9598"/>
    <cellStyle name="20% - Акцент6 64 4 2" xfId="9599"/>
    <cellStyle name="20% - Акцент6 64 5" xfId="9600"/>
    <cellStyle name="20% - Акцент6 65" xfId="9601"/>
    <cellStyle name="20% - Акцент6 65 2" xfId="9602"/>
    <cellStyle name="20% - Акцент6 65 2 2" xfId="9603"/>
    <cellStyle name="20% - Акцент6 65 2 2 2" xfId="9604"/>
    <cellStyle name="20% - Акцент6 65 2 3" xfId="9605"/>
    <cellStyle name="20% - Акцент6 65 3" xfId="9606"/>
    <cellStyle name="20% - Акцент6 65 3 2" xfId="9607"/>
    <cellStyle name="20% - Акцент6 65 3 2 2" xfId="9608"/>
    <cellStyle name="20% - Акцент6 65 3 3" xfId="9609"/>
    <cellStyle name="20% - Акцент6 65 4" xfId="9610"/>
    <cellStyle name="20% - Акцент6 65 4 2" xfId="9611"/>
    <cellStyle name="20% - Акцент6 65 5" xfId="9612"/>
    <cellStyle name="20% - Акцент6 66" xfId="9613"/>
    <cellStyle name="20% - Акцент6 66 2" xfId="9614"/>
    <cellStyle name="20% - Акцент6 66 2 2" xfId="9615"/>
    <cellStyle name="20% - Акцент6 66 2 2 2" xfId="9616"/>
    <cellStyle name="20% - Акцент6 66 2 3" xfId="9617"/>
    <cellStyle name="20% - Акцент6 66 3" xfId="9618"/>
    <cellStyle name="20% - Акцент6 66 3 2" xfId="9619"/>
    <cellStyle name="20% - Акцент6 66 3 2 2" xfId="9620"/>
    <cellStyle name="20% - Акцент6 66 3 3" xfId="9621"/>
    <cellStyle name="20% - Акцент6 66 4" xfId="9622"/>
    <cellStyle name="20% - Акцент6 66 4 2" xfId="9623"/>
    <cellStyle name="20% - Акцент6 66 5" xfId="9624"/>
    <cellStyle name="20% - Акцент6 67" xfId="9625"/>
    <cellStyle name="20% - Акцент6 67 2" xfId="9626"/>
    <cellStyle name="20% - Акцент6 67 2 2" xfId="9627"/>
    <cellStyle name="20% - Акцент6 67 2 2 2" xfId="9628"/>
    <cellStyle name="20% - Акцент6 67 2 3" xfId="9629"/>
    <cellStyle name="20% - Акцент6 67 3" xfId="9630"/>
    <cellStyle name="20% - Акцент6 67 3 2" xfId="9631"/>
    <cellStyle name="20% - Акцент6 67 3 2 2" xfId="9632"/>
    <cellStyle name="20% - Акцент6 67 3 3" xfId="9633"/>
    <cellStyle name="20% - Акцент6 67 4" xfId="9634"/>
    <cellStyle name="20% - Акцент6 67 4 2" xfId="9635"/>
    <cellStyle name="20% - Акцент6 67 5" xfId="9636"/>
    <cellStyle name="20% - Акцент6 68" xfId="9637"/>
    <cellStyle name="20% - Акцент6 68 2" xfId="9638"/>
    <cellStyle name="20% - Акцент6 68 2 2" xfId="9639"/>
    <cellStyle name="20% - Акцент6 68 2 2 2" xfId="9640"/>
    <cellStyle name="20% - Акцент6 68 2 3" xfId="9641"/>
    <cellStyle name="20% - Акцент6 68 3" xfId="9642"/>
    <cellStyle name="20% - Акцент6 68 3 2" xfId="9643"/>
    <cellStyle name="20% - Акцент6 68 3 2 2" xfId="9644"/>
    <cellStyle name="20% - Акцент6 68 3 3" xfId="9645"/>
    <cellStyle name="20% - Акцент6 68 4" xfId="9646"/>
    <cellStyle name="20% - Акцент6 68 4 2" xfId="9647"/>
    <cellStyle name="20% - Акцент6 68 5" xfId="9648"/>
    <cellStyle name="20% - Акцент6 69" xfId="9649"/>
    <cellStyle name="20% - Акцент6 69 2" xfId="9650"/>
    <cellStyle name="20% - Акцент6 69 2 2" xfId="9651"/>
    <cellStyle name="20% - Акцент6 69 2 2 2" xfId="9652"/>
    <cellStyle name="20% - Акцент6 69 2 3" xfId="9653"/>
    <cellStyle name="20% - Акцент6 69 3" xfId="9654"/>
    <cellStyle name="20% - Акцент6 69 3 2" xfId="9655"/>
    <cellStyle name="20% - Акцент6 69 3 2 2" xfId="9656"/>
    <cellStyle name="20% - Акцент6 69 3 3" xfId="9657"/>
    <cellStyle name="20% - Акцент6 69 4" xfId="9658"/>
    <cellStyle name="20% - Акцент6 69 4 2" xfId="9659"/>
    <cellStyle name="20% - Акцент6 69 5" xfId="9660"/>
    <cellStyle name="20% - Акцент6 7" xfId="9661"/>
    <cellStyle name="20% - Акцент6 7 2" xfId="9662"/>
    <cellStyle name="20% - Акцент6 7 2 2" xfId="9663"/>
    <cellStyle name="20% - Акцент6 7 2 2 2" xfId="9664"/>
    <cellStyle name="20% - Акцент6 7 2 2 2 2" xfId="9665"/>
    <cellStyle name="20% - Акцент6 7 2 2 3" xfId="9666"/>
    <cellStyle name="20% - Акцент6 7 2 3" xfId="9667"/>
    <cellStyle name="20% - Акцент6 7 2 3 2" xfId="9668"/>
    <cellStyle name="20% - Акцент6 7 2 3 2 2" xfId="9669"/>
    <cellStyle name="20% - Акцент6 7 2 3 3" xfId="9670"/>
    <cellStyle name="20% - Акцент6 7 2 4" xfId="9671"/>
    <cellStyle name="20% - Акцент6 7 2 4 2" xfId="9672"/>
    <cellStyle name="20% - Акцент6 7 2 5" xfId="9673"/>
    <cellStyle name="20% - Акцент6 7 3" xfId="9674"/>
    <cellStyle name="20% - Акцент6 7 3 2" xfId="9675"/>
    <cellStyle name="20% - Акцент6 7 3 2 2" xfId="9676"/>
    <cellStyle name="20% - Акцент6 7 3 2 2 2" xfId="9677"/>
    <cellStyle name="20% - Акцент6 7 3 2 3" xfId="9678"/>
    <cellStyle name="20% - Акцент6 7 3 3" xfId="9679"/>
    <cellStyle name="20% - Акцент6 7 3 3 2" xfId="9680"/>
    <cellStyle name="20% - Акцент6 7 3 3 2 2" xfId="9681"/>
    <cellStyle name="20% - Акцент6 7 3 3 3" xfId="9682"/>
    <cellStyle name="20% - Акцент6 7 3 4" xfId="9683"/>
    <cellStyle name="20% - Акцент6 7 3 4 2" xfId="9684"/>
    <cellStyle name="20% - Акцент6 7 3 5" xfId="9685"/>
    <cellStyle name="20% - Акцент6 7 4" xfId="9686"/>
    <cellStyle name="20% - Акцент6 7 4 2" xfId="9687"/>
    <cellStyle name="20% - Акцент6 7 4 2 2" xfId="9688"/>
    <cellStyle name="20% - Акцент6 7 4 2 2 2" xfId="9689"/>
    <cellStyle name="20% - Акцент6 7 4 2 3" xfId="9690"/>
    <cellStyle name="20% - Акцент6 7 4 3" xfId="9691"/>
    <cellStyle name="20% - Акцент6 7 4 3 2" xfId="9692"/>
    <cellStyle name="20% - Акцент6 7 4 3 2 2" xfId="9693"/>
    <cellStyle name="20% - Акцент6 7 4 3 3" xfId="9694"/>
    <cellStyle name="20% - Акцент6 7 4 4" xfId="9695"/>
    <cellStyle name="20% - Акцент6 7 4 4 2" xfId="9696"/>
    <cellStyle name="20% - Акцент6 7 4 5" xfId="9697"/>
    <cellStyle name="20% - Акцент6 7 5" xfId="9698"/>
    <cellStyle name="20% - Акцент6 7 5 2" xfId="9699"/>
    <cellStyle name="20% - Акцент6 7 5 2 2" xfId="9700"/>
    <cellStyle name="20% - Акцент6 7 5 2 2 2" xfId="9701"/>
    <cellStyle name="20% - Акцент6 7 5 2 3" xfId="9702"/>
    <cellStyle name="20% - Акцент6 7 5 3" xfId="9703"/>
    <cellStyle name="20% - Акцент6 7 5 3 2" xfId="9704"/>
    <cellStyle name="20% - Акцент6 7 5 3 2 2" xfId="9705"/>
    <cellStyle name="20% - Акцент6 7 5 3 3" xfId="9706"/>
    <cellStyle name="20% - Акцент6 7 5 4" xfId="9707"/>
    <cellStyle name="20% - Акцент6 7 5 4 2" xfId="9708"/>
    <cellStyle name="20% - Акцент6 7 5 5" xfId="9709"/>
    <cellStyle name="20% - Акцент6 7 6" xfId="9710"/>
    <cellStyle name="20% - Акцент6 7 6 2" xfId="9711"/>
    <cellStyle name="20% - Акцент6 7 6 2 2" xfId="9712"/>
    <cellStyle name="20% - Акцент6 7 6 3" xfId="9713"/>
    <cellStyle name="20% - Акцент6 7 7" xfId="9714"/>
    <cellStyle name="20% - Акцент6 7 7 2" xfId="9715"/>
    <cellStyle name="20% - Акцент6 7 7 2 2" xfId="9716"/>
    <cellStyle name="20% - Акцент6 7 7 3" xfId="9717"/>
    <cellStyle name="20% - Акцент6 7 8" xfId="9718"/>
    <cellStyle name="20% - Акцент6 7 8 2" xfId="9719"/>
    <cellStyle name="20% - Акцент6 7 9" xfId="9720"/>
    <cellStyle name="20% - Акцент6 70" xfId="9721"/>
    <cellStyle name="20% - Акцент6 70 2" xfId="9722"/>
    <cellStyle name="20% - Акцент6 70 2 2" xfId="9723"/>
    <cellStyle name="20% - Акцент6 70 2 2 2" xfId="9724"/>
    <cellStyle name="20% - Акцент6 70 2 3" xfId="9725"/>
    <cellStyle name="20% - Акцент6 70 3" xfId="9726"/>
    <cellStyle name="20% - Акцент6 70 3 2" xfId="9727"/>
    <cellStyle name="20% - Акцент6 70 3 2 2" xfId="9728"/>
    <cellStyle name="20% - Акцент6 70 3 3" xfId="9729"/>
    <cellStyle name="20% - Акцент6 70 4" xfId="9730"/>
    <cellStyle name="20% - Акцент6 70 4 2" xfId="9731"/>
    <cellStyle name="20% - Акцент6 70 5" xfId="9732"/>
    <cellStyle name="20% - Акцент6 71" xfId="9733"/>
    <cellStyle name="20% - Акцент6 71 2" xfId="9734"/>
    <cellStyle name="20% - Акцент6 71 2 2" xfId="9735"/>
    <cellStyle name="20% - Акцент6 71 2 2 2" xfId="9736"/>
    <cellStyle name="20% - Акцент6 71 2 3" xfId="9737"/>
    <cellStyle name="20% - Акцент6 71 3" xfId="9738"/>
    <cellStyle name="20% - Акцент6 71 3 2" xfId="9739"/>
    <cellStyle name="20% - Акцент6 71 3 2 2" xfId="9740"/>
    <cellStyle name="20% - Акцент6 71 3 3" xfId="9741"/>
    <cellStyle name="20% - Акцент6 71 4" xfId="9742"/>
    <cellStyle name="20% - Акцент6 71 4 2" xfId="9743"/>
    <cellStyle name="20% - Акцент6 71 5" xfId="9744"/>
    <cellStyle name="20% - Акцент6 72" xfId="9745"/>
    <cellStyle name="20% - Акцент6 72 2" xfId="9746"/>
    <cellStyle name="20% - Акцент6 72 2 2" xfId="9747"/>
    <cellStyle name="20% - Акцент6 72 2 2 2" xfId="9748"/>
    <cellStyle name="20% - Акцент6 72 2 3" xfId="9749"/>
    <cellStyle name="20% - Акцент6 72 3" xfId="9750"/>
    <cellStyle name="20% - Акцент6 72 3 2" xfId="9751"/>
    <cellStyle name="20% - Акцент6 72 3 2 2" xfId="9752"/>
    <cellStyle name="20% - Акцент6 72 3 3" xfId="9753"/>
    <cellStyle name="20% - Акцент6 72 4" xfId="9754"/>
    <cellStyle name="20% - Акцент6 72 4 2" xfId="9755"/>
    <cellStyle name="20% - Акцент6 72 5" xfId="9756"/>
    <cellStyle name="20% - Акцент6 73" xfId="9757"/>
    <cellStyle name="20% - Акцент6 73 2" xfId="9758"/>
    <cellStyle name="20% - Акцент6 73 2 2" xfId="9759"/>
    <cellStyle name="20% - Акцент6 73 2 2 2" xfId="9760"/>
    <cellStyle name="20% - Акцент6 73 2 3" xfId="9761"/>
    <cellStyle name="20% - Акцент6 73 3" xfId="9762"/>
    <cellStyle name="20% - Акцент6 73 3 2" xfId="9763"/>
    <cellStyle name="20% - Акцент6 73 3 2 2" xfId="9764"/>
    <cellStyle name="20% - Акцент6 73 3 3" xfId="9765"/>
    <cellStyle name="20% - Акцент6 73 4" xfId="9766"/>
    <cellStyle name="20% - Акцент6 73 4 2" xfId="9767"/>
    <cellStyle name="20% - Акцент6 73 5" xfId="9768"/>
    <cellStyle name="20% - Акцент6 74" xfId="9769"/>
    <cellStyle name="20% - Акцент6 74 2" xfId="9770"/>
    <cellStyle name="20% - Акцент6 74 2 2" xfId="9771"/>
    <cellStyle name="20% - Акцент6 74 2 2 2" xfId="9772"/>
    <cellStyle name="20% - Акцент6 74 2 3" xfId="9773"/>
    <cellStyle name="20% - Акцент6 74 3" xfId="9774"/>
    <cellStyle name="20% - Акцент6 74 3 2" xfId="9775"/>
    <cellStyle name="20% - Акцент6 74 3 2 2" xfId="9776"/>
    <cellStyle name="20% - Акцент6 74 3 3" xfId="9777"/>
    <cellStyle name="20% - Акцент6 74 4" xfId="9778"/>
    <cellStyle name="20% - Акцент6 74 4 2" xfId="9779"/>
    <cellStyle name="20% - Акцент6 74 5" xfId="9780"/>
    <cellStyle name="20% - Акцент6 75" xfId="9781"/>
    <cellStyle name="20% - Акцент6 75 2" xfId="9782"/>
    <cellStyle name="20% - Акцент6 75 2 2" xfId="9783"/>
    <cellStyle name="20% - Акцент6 75 2 2 2" xfId="9784"/>
    <cellStyle name="20% - Акцент6 75 2 3" xfId="9785"/>
    <cellStyle name="20% - Акцент6 75 3" xfId="9786"/>
    <cellStyle name="20% - Акцент6 75 3 2" xfId="9787"/>
    <cellStyle name="20% - Акцент6 75 3 2 2" xfId="9788"/>
    <cellStyle name="20% - Акцент6 75 3 3" xfId="9789"/>
    <cellStyle name="20% - Акцент6 75 4" xfId="9790"/>
    <cellStyle name="20% - Акцент6 75 4 2" xfId="9791"/>
    <cellStyle name="20% - Акцент6 75 5" xfId="9792"/>
    <cellStyle name="20% - Акцент6 76" xfId="9793"/>
    <cellStyle name="20% - Акцент6 76 2" xfId="9794"/>
    <cellStyle name="20% - Акцент6 76 2 2" xfId="9795"/>
    <cellStyle name="20% - Акцент6 76 2 2 2" xfId="9796"/>
    <cellStyle name="20% - Акцент6 76 2 3" xfId="9797"/>
    <cellStyle name="20% - Акцент6 76 3" xfId="9798"/>
    <cellStyle name="20% - Акцент6 76 3 2" xfId="9799"/>
    <cellStyle name="20% - Акцент6 76 3 2 2" xfId="9800"/>
    <cellStyle name="20% - Акцент6 76 3 3" xfId="9801"/>
    <cellStyle name="20% - Акцент6 76 4" xfId="9802"/>
    <cellStyle name="20% - Акцент6 76 4 2" xfId="9803"/>
    <cellStyle name="20% - Акцент6 76 5" xfId="9804"/>
    <cellStyle name="20% - Акцент6 77" xfId="9805"/>
    <cellStyle name="20% - Акцент6 77 2" xfId="9806"/>
    <cellStyle name="20% - Акцент6 77 2 2" xfId="9807"/>
    <cellStyle name="20% - Акцент6 77 2 2 2" xfId="9808"/>
    <cellStyle name="20% - Акцент6 77 2 3" xfId="9809"/>
    <cellStyle name="20% - Акцент6 77 3" xfId="9810"/>
    <cellStyle name="20% - Акцент6 77 3 2" xfId="9811"/>
    <cellStyle name="20% - Акцент6 77 3 2 2" xfId="9812"/>
    <cellStyle name="20% - Акцент6 77 3 3" xfId="9813"/>
    <cellStyle name="20% - Акцент6 77 4" xfId="9814"/>
    <cellStyle name="20% - Акцент6 77 4 2" xfId="9815"/>
    <cellStyle name="20% - Акцент6 77 5" xfId="9816"/>
    <cellStyle name="20% - Акцент6 78" xfId="9817"/>
    <cellStyle name="20% - Акцент6 78 2" xfId="9818"/>
    <cellStyle name="20% - Акцент6 78 2 2" xfId="9819"/>
    <cellStyle name="20% - Акцент6 78 2 2 2" xfId="9820"/>
    <cellStyle name="20% - Акцент6 78 2 3" xfId="9821"/>
    <cellStyle name="20% - Акцент6 78 3" xfId="9822"/>
    <cellStyle name="20% - Акцент6 78 3 2" xfId="9823"/>
    <cellStyle name="20% - Акцент6 78 3 2 2" xfId="9824"/>
    <cellStyle name="20% - Акцент6 78 3 3" xfId="9825"/>
    <cellStyle name="20% - Акцент6 78 4" xfId="9826"/>
    <cellStyle name="20% - Акцент6 78 4 2" xfId="9827"/>
    <cellStyle name="20% - Акцент6 78 5" xfId="9828"/>
    <cellStyle name="20% - Акцент6 79" xfId="9829"/>
    <cellStyle name="20% - Акцент6 79 2" xfId="9830"/>
    <cellStyle name="20% - Акцент6 79 2 2" xfId="9831"/>
    <cellStyle name="20% - Акцент6 79 2 2 2" xfId="9832"/>
    <cellStyle name="20% - Акцент6 79 2 3" xfId="9833"/>
    <cellStyle name="20% - Акцент6 79 3" xfId="9834"/>
    <cellStyle name="20% - Акцент6 79 3 2" xfId="9835"/>
    <cellStyle name="20% - Акцент6 79 3 2 2" xfId="9836"/>
    <cellStyle name="20% - Акцент6 79 3 3" xfId="9837"/>
    <cellStyle name="20% - Акцент6 79 4" xfId="9838"/>
    <cellStyle name="20% - Акцент6 79 4 2" xfId="9839"/>
    <cellStyle name="20% - Акцент6 79 5" xfId="9840"/>
    <cellStyle name="20% - Акцент6 8" xfId="9841"/>
    <cellStyle name="20% - Акцент6 8 2" xfId="9842"/>
    <cellStyle name="20% - Акцент6 8 2 2" xfId="9843"/>
    <cellStyle name="20% - Акцент6 8 2 2 2" xfId="9844"/>
    <cellStyle name="20% - Акцент6 8 2 2 2 2" xfId="9845"/>
    <cellStyle name="20% - Акцент6 8 2 2 3" xfId="9846"/>
    <cellStyle name="20% - Акцент6 8 2 3" xfId="9847"/>
    <cellStyle name="20% - Акцент6 8 2 3 2" xfId="9848"/>
    <cellStyle name="20% - Акцент6 8 2 3 2 2" xfId="9849"/>
    <cellStyle name="20% - Акцент6 8 2 3 3" xfId="9850"/>
    <cellStyle name="20% - Акцент6 8 2 4" xfId="9851"/>
    <cellStyle name="20% - Акцент6 8 2 4 2" xfId="9852"/>
    <cellStyle name="20% - Акцент6 8 2 5" xfId="9853"/>
    <cellStyle name="20% - Акцент6 8 3" xfId="9854"/>
    <cellStyle name="20% - Акцент6 8 3 2" xfId="9855"/>
    <cellStyle name="20% - Акцент6 8 3 2 2" xfId="9856"/>
    <cellStyle name="20% - Акцент6 8 3 2 2 2" xfId="9857"/>
    <cellStyle name="20% - Акцент6 8 3 2 3" xfId="9858"/>
    <cellStyle name="20% - Акцент6 8 3 3" xfId="9859"/>
    <cellStyle name="20% - Акцент6 8 3 3 2" xfId="9860"/>
    <cellStyle name="20% - Акцент6 8 3 3 2 2" xfId="9861"/>
    <cellStyle name="20% - Акцент6 8 3 3 3" xfId="9862"/>
    <cellStyle name="20% - Акцент6 8 3 4" xfId="9863"/>
    <cellStyle name="20% - Акцент6 8 3 4 2" xfId="9864"/>
    <cellStyle name="20% - Акцент6 8 3 5" xfId="9865"/>
    <cellStyle name="20% - Акцент6 8 4" xfId="9866"/>
    <cellStyle name="20% - Акцент6 8 4 2" xfId="9867"/>
    <cellStyle name="20% - Акцент6 8 4 2 2" xfId="9868"/>
    <cellStyle name="20% - Акцент6 8 4 2 2 2" xfId="9869"/>
    <cellStyle name="20% - Акцент6 8 4 2 3" xfId="9870"/>
    <cellStyle name="20% - Акцент6 8 4 3" xfId="9871"/>
    <cellStyle name="20% - Акцент6 8 4 3 2" xfId="9872"/>
    <cellStyle name="20% - Акцент6 8 4 3 2 2" xfId="9873"/>
    <cellStyle name="20% - Акцент6 8 4 3 3" xfId="9874"/>
    <cellStyle name="20% - Акцент6 8 4 4" xfId="9875"/>
    <cellStyle name="20% - Акцент6 8 4 4 2" xfId="9876"/>
    <cellStyle name="20% - Акцент6 8 4 5" xfId="9877"/>
    <cellStyle name="20% - Акцент6 8 5" xfId="9878"/>
    <cellStyle name="20% - Акцент6 8 5 2" xfId="9879"/>
    <cellStyle name="20% - Акцент6 8 5 2 2" xfId="9880"/>
    <cellStyle name="20% - Акцент6 8 5 2 2 2" xfId="9881"/>
    <cellStyle name="20% - Акцент6 8 5 2 3" xfId="9882"/>
    <cellStyle name="20% - Акцент6 8 5 3" xfId="9883"/>
    <cellStyle name="20% - Акцент6 8 5 3 2" xfId="9884"/>
    <cellStyle name="20% - Акцент6 8 5 3 2 2" xfId="9885"/>
    <cellStyle name="20% - Акцент6 8 5 3 3" xfId="9886"/>
    <cellStyle name="20% - Акцент6 8 5 4" xfId="9887"/>
    <cellStyle name="20% - Акцент6 8 5 4 2" xfId="9888"/>
    <cellStyle name="20% - Акцент6 8 5 5" xfId="9889"/>
    <cellStyle name="20% - Акцент6 8 6" xfId="9890"/>
    <cellStyle name="20% - Акцент6 8 6 2" xfId="9891"/>
    <cellStyle name="20% - Акцент6 8 6 2 2" xfId="9892"/>
    <cellStyle name="20% - Акцент6 8 6 3" xfId="9893"/>
    <cellStyle name="20% - Акцент6 8 7" xfId="9894"/>
    <cellStyle name="20% - Акцент6 8 7 2" xfId="9895"/>
    <cellStyle name="20% - Акцент6 8 7 2 2" xfId="9896"/>
    <cellStyle name="20% - Акцент6 8 7 3" xfId="9897"/>
    <cellStyle name="20% - Акцент6 8 8" xfId="9898"/>
    <cellStyle name="20% - Акцент6 8 8 2" xfId="9899"/>
    <cellStyle name="20% - Акцент6 8 9" xfId="9900"/>
    <cellStyle name="20% - Акцент6 80" xfId="9901"/>
    <cellStyle name="20% - Акцент6 80 2" xfId="9902"/>
    <cellStyle name="20% - Акцент6 80 2 2" xfId="9903"/>
    <cellStyle name="20% - Акцент6 80 2 2 2" xfId="9904"/>
    <cellStyle name="20% - Акцент6 80 2 3" xfId="9905"/>
    <cellStyle name="20% - Акцент6 80 3" xfId="9906"/>
    <cellStyle name="20% - Акцент6 80 3 2" xfId="9907"/>
    <cellStyle name="20% - Акцент6 80 3 2 2" xfId="9908"/>
    <cellStyle name="20% - Акцент6 80 3 3" xfId="9909"/>
    <cellStyle name="20% - Акцент6 80 4" xfId="9910"/>
    <cellStyle name="20% - Акцент6 80 4 2" xfId="9911"/>
    <cellStyle name="20% - Акцент6 80 5" xfId="9912"/>
    <cellStyle name="20% - Акцент6 81" xfId="9913"/>
    <cellStyle name="20% - Акцент6 81 2" xfId="9914"/>
    <cellStyle name="20% - Акцент6 81 2 2" xfId="9915"/>
    <cellStyle name="20% - Акцент6 81 2 2 2" xfId="9916"/>
    <cellStyle name="20% - Акцент6 81 2 3" xfId="9917"/>
    <cellStyle name="20% - Акцент6 81 3" xfId="9918"/>
    <cellStyle name="20% - Акцент6 81 3 2" xfId="9919"/>
    <cellStyle name="20% - Акцент6 81 3 2 2" xfId="9920"/>
    <cellStyle name="20% - Акцент6 81 3 3" xfId="9921"/>
    <cellStyle name="20% - Акцент6 81 4" xfId="9922"/>
    <cellStyle name="20% - Акцент6 81 4 2" xfId="9923"/>
    <cellStyle name="20% - Акцент6 81 5" xfId="9924"/>
    <cellStyle name="20% - Акцент6 82" xfId="9925"/>
    <cellStyle name="20% - Акцент6 82 2" xfId="9926"/>
    <cellStyle name="20% - Акцент6 82 2 2" xfId="9927"/>
    <cellStyle name="20% - Акцент6 82 2 2 2" xfId="9928"/>
    <cellStyle name="20% - Акцент6 82 2 3" xfId="9929"/>
    <cellStyle name="20% - Акцент6 82 3" xfId="9930"/>
    <cellStyle name="20% - Акцент6 82 3 2" xfId="9931"/>
    <cellStyle name="20% - Акцент6 82 3 2 2" xfId="9932"/>
    <cellStyle name="20% - Акцент6 82 3 3" xfId="9933"/>
    <cellStyle name="20% - Акцент6 82 4" xfId="9934"/>
    <cellStyle name="20% - Акцент6 82 4 2" xfId="9935"/>
    <cellStyle name="20% - Акцент6 82 5" xfId="9936"/>
    <cellStyle name="20% - Акцент6 83" xfId="9937"/>
    <cellStyle name="20% - Акцент6 83 2" xfId="9938"/>
    <cellStyle name="20% - Акцент6 83 2 2" xfId="9939"/>
    <cellStyle name="20% - Акцент6 83 2 2 2" xfId="9940"/>
    <cellStyle name="20% - Акцент6 83 2 3" xfId="9941"/>
    <cellStyle name="20% - Акцент6 83 3" xfId="9942"/>
    <cellStyle name="20% - Акцент6 83 3 2" xfId="9943"/>
    <cellStyle name="20% - Акцент6 83 3 2 2" xfId="9944"/>
    <cellStyle name="20% - Акцент6 83 3 3" xfId="9945"/>
    <cellStyle name="20% - Акцент6 83 4" xfId="9946"/>
    <cellStyle name="20% - Акцент6 83 4 2" xfId="9947"/>
    <cellStyle name="20% - Акцент6 83 5" xfId="9948"/>
    <cellStyle name="20% - Акцент6 84" xfId="9949"/>
    <cellStyle name="20% - Акцент6 84 2" xfId="9950"/>
    <cellStyle name="20% - Акцент6 84 2 2" xfId="9951"/>
    <cellStyle name="20% - Акцент6 84 2 2 2" xfId="9952"/>
    <cellStyle name="20% - Акцент6 84 2 3" xfId="9953"/>
    <cellStyle name="20% - Акцент6 84 3" xfId="9954"/>
    <cellStyle name="20% - Акцент6 84 3 2" xfId="9955"/>
    <cellStyle name="20% - Акцент6 84 3 2 2" xfId="9956"/>
    <cellStyle name="20% - Акцент6 84 3 3" xfId="9957"/>
    <cellStyle name="20% - Акцент6 84 4" xfId="9958"/>
    <cellStyle name="20% - Акцент6 84 4 2" xfId="9959"/>
    <cellStyle name="20% - Акцент6 84 5" xfId="9960"/>
    <cellStyle name="20% - Акцент6 85" xfId="9961"/>
    <cellStyle name="20% - Акцент6 85 2" xfId="9962"/>
    <cellStyle name="20% - Акцент6 85 2 2" xfId="9963"/>
    <cellStyle name="20% - Акцент6 85 2 2 2" xfId="9964"/>
    <cellStyle name="20% - Акцент6 85 2 3" xfId="9965"/>
    <cellStyle name="20% - Акцент6 85 3" xfId="9966"/>
    <cellStyle name="20% - Акцент6 85 3 2" xfId="9967"/>
    <cellStyle name="20% - Акцент6 85 3 2 2" xfId="9968"/>
    <cellStyle name="20% - Акцент6 85 3 3" xfId="9969"/>
    <cellStyle name="20% - Акцент6 85 4" xfId="9970"/>
    <cellStyle name="20% - Акцент6 85 4 2" xfId="9971"/>
    <cellStyle name="20% - Акцент6 85 5" xfId="9972"/>
    <cellStyle name="20% - Акцент6 86" xfId="9973"/>
    <cellStyle name="20% - Акцент6 86 2" xfId="9974"/>
    <cellStyle name="20% - Акцент6 86 2 2" xfId="9975"/>
    <cellStyle name="20% - Акцент6 86 2 2 2" xfId="9976"/>
    <cellStyle name="20% - Акцент6 86 2 3" xfId="9977"/>
    <cellStyle name="20% - Акцент6 86 3" xfId="9978"/>
    <cellStyle name="20% - Акцент6 86 3 2" xfId="9979"/>
    <cellStyle name="20% - Акцент6 86 3 2 2" xfId="9980"/>
    <cellStyle name="20% - Акцент6 86 3 3" xfId="9981"/>
    <cellStyle name="20% - Акцент6 86 4" xfId="9982"/>
    <cellStyle name="20% - Акцент6 86 4 2" xfId="9983"/>
    <cellStyle name="20% - Акцент6 86 5" xfId="9984"/>
    <cellStyle name="20% - Акцент6 87" xfId="9985"/>
    <cellStyle name="20% - Акцент6 87 2" xfId="9986"/>
    <cellStyle name="20% - Акцент6 87 2 2" xfId="9987"/>
    <cellStyle name="20% - Акцент6 87 2 2 2" xfId="9988"/>
    <cellStyle name="20% - Акцент6 87 2 3" xfId="9989"/>
    <cellStyle name="20% - Акцент6 87 3" xfId="9990"/>
    <cellStyle name="20% - Акцент6 87 3 2" xfId="9991"/>
    <cellStyle name="20% - Акцент6 87 3 2 2" xfId="9992"/>
    <cellStyle name="20% - Акцент6 87 3 3" xfId="9993"/>
    <cellStyle name="20% - Акцент6 87 4" xfId="9994"/>
    <cellStyle name="20% - Акцент6 87 4 2" xfId="9995"/>
    <cellStyle name="20% - Акцент6 87 5" xfId="9996"/>
    <cellStyle name="20% - Акцент6 88" xfId="9997"/>
    <cellStyle name="20% - Акцент6 88 2" xfId="9998"/>
    <cellStyle name="20% - Акцент6 88 2 2" xfId="9999"/>
    <cellStyle name="20% - Акцент6 88 3" xfId="10000"/>
    <cellStyle name="20% - Акцент6 89" xfId="10001"/>
    <cellStyle name="20% - Акцент6 89 2" xfId="10002"/>
    <cellStyle name="20% - Акцент6 89 2 2" xfId="10003"/>
    <cellStyle name="20% - Акцент6 89 3" xfId="10004"/>
    <cellStyle name="20% - Акцент6 9" xfId="10005"/>
    <cellStyle name="20% - Акцент6 9 2" xfId="10006"/>
    <cellStyle name="20% - Акцент6 9 2 2" xfId="10007"/>
    <cellStyle name="20% - Акцент6 9 2 2 2" xfId="10008"/>
    <cellStyle name="20% - Акцент6 9 2 2 2 2" xfId="10009"/>
    <cellStyle name="20% - Акцент6 9 2 2 3" xfId="10010"/>
    <cellStyle name="20% - Акцент6 9 2 3" xfId="10011"/>
    <cellStyle name="20% - Акцент6 9 2 3 2" xfId="10012"/>
    <cellStyle name="20% - Акцент6 9 2 3 2 2" xfId="10013"/>
    <cellStyle name="20% - Акцент6 9 2 3 3" xfId="10014"/>
    <cellStyle name="20% - Акцент6 9 2 4" xfId="10015"/>
    <cellStyle name="20% - Акцент6 9 2 4 2" xfId="10016"/>
    <cellStyle name="20% - Акцент6 9 2 5" xfId="10017"/>
    <cellStyle name="20% - Акцент6 9 3" xfId="10018"/>
    <cellStyle name="20% - Акцент6 9 3 2" xfId="10019"/>
    <cellStyle name="20% - Акцент6 9 3 2 2" xfId="10020"/>
    <cellStyle name="20% - Акцент6 9 3 2 2 2" xfId="10021"/>
    <cellStyle name="20% - Акцент6 9 3 2 3" xfId="10022"/>
    <cellStyle name="20% - Акцент6 9 3 3" xfId="10023"/>
    <cellStyle name="20% - Акцент6 9 3 3 2" xfId="10024"/>
    <cellStyle name="20% - Акцент6 9 3 3 2 2" xfId="10025"/>
    <cellStyle name="20% - Акцент6 9 3 3 3" xfId="10026"/>
    <cellStyle name="20% - Акцент6 9 3 4" xfId="10027"/>
    <cellStyle name="20% - Акцент6 9 3 4 2" xfId="10028"/>
    <cellStyle name="20% - Акцент6 9 3 5" xfId="10029"/>
    <cellStyle name="20% - Акцент6 9 4" xfId="10030"/>
    <cellStyle name="20% - Акцент6 9 4 2" xfId="10031"/>
    <cellStyle name="20% - Акцент6 9 4 2 2" xfId="10032"/>
    <cellStyle name="20% - Акцент6 9 4 2 2 2" xfId="10033"/>
    <cellStyle name="20% - Акцент6 9 4 2 3" xfId="10034"/>
    <cellStyle name="20% - Акцент6 9 4 3" xfId="10035"/>
    <cellStyle name="20% - Акцент6 9 4 3 2" xfId="10036"/>
    <cellStyle name="20% - Акцент6 9 4 3 2 2" xfId="10037"/>
    <cellStyle name="20% - Акцент6 9 4 3 3" xfId="10038"/>
    <cellStyle name="20% - Акцент6 9 4 4" xfId="10039"/>
    <cellStyle name="20% - Акцент6 9 4 4 2" xfId="10040"/>
    <cellStyle name="20% - Акцент6 9 4 5" xfId="10041"/>
    <cellStyle name="20% - Акцент6 9 5" xfId="10042"/>
    <cellStyle name="20% - Акцент6 9 5 2" xfId="10043"/>
    <cellStyle name="20% - Акцент6 9 5 2 2" xfId="10044"/>
    <cellStyle name="20% - Акцент6 9 5 2 2 2" xfId="10045"/>
    <cellStyle name="20% - Акцент6 9 5 2 3" xfId="10046"/>
    <cellStyle name="20% - Акцент6 9 5 3" xfId="10047"/>
    <cellStyle name="20% - Акцент6 9 5 3 2" xfId="10048"/>
    <cellStyle name="20% - Акцент6 9 5 3 2 2" xfId="10049"/>
    <cellStyle name="20% - Акцент6 9 5 3 3" xfId="10050"/>
    <cellStyle name="20% - Акцент6 9 5 4" xfId="10051"/>
    <cellStyle name="20% - Акцент6 9 5 4 2" xfId="10052"/>
    <cellStyle name="20% - Акцент6 9 5 5" xfId="10053"/>
    <cellStyle name="20% - Акцент6 9 6" xfId="10054"/>
    <cellStyle name="20% - Акцент6 9 6 2" xfId="10055"/>
    <cellStyle name="20% - Акцент6 9 6 2 2" xfId="10056"/>
    <cellStyle name="20% - Акцент6 9 6 3" xfId="10057"/>
    <cellStyle name="20% - Акцент6 9 7" xfId="10058"/>
    <cellStyle name="20% - Акцент6 9 7 2" xfId="10059"/>
    <cellStyle name="20% - Акцент6 9 7 2 2" xfId="10060"/>
    <cellStyle name="20% - Акцент6 9 7 3" xfId="10061"/>
    <cellStyle name="20% - Акцент6 9 8" xfId="10062"/>
    <cellStyle name="20% - Акцент6 9 8 2" xfId="10063"/>
    <cellStyle name="20% - Акцент6 9 9" xfId="10064"/>
    <cellStyle name="20% - Акцент6 90" xfId="10065"/>
    <cellStyle name="20% - Акцент6 90 2" xfId="10066"/>
    <cellStyle name="20% - Акцент6 90 2 2" xfId="10067"/>
    <cellStyle name="20% - Акцент6 90 3" xfId="10068"/>
    <cellStyle name="20% - Акцент6 91" xfId="10069"/>
    <cellStyle name="20% - Акцент6 91 2" xfId="10070"/>
    <cellStyle name="20% - Акцент6 91 2 2" xfId="10071"/>
    <cellStyle name="20% - Акцент6 91 3" xfId="10072"/>
    <cellStyle name="20% - Акцент6 92" xfId="10073"/>
    <cellStyle name="20% - Акцент6 92 2" xfId="10074"/>
    <cellStyle name="20% - Акцент6 92 2 2" xfId="10075"/>
    <cellStyle name="20% - Акцент6 92 3" xfId="10076"/>
    <cellStyle name="20% - Акцент6 93" xfId="10077"/>
    <cellStyle name="20% - Акцент6 93 2" xfId="10078"/>
    <cellStyle name="20% - Акцент6 93 2 2" xfId="10079"/>
    <cellStyle name="20% - Акцент6 93 3" xfId="10080"/>
    <cellStyle name="20% - Акцент6 94" xfId="10081"/>
    <cellStyle name="20% - Акцент6 94 2" xfId="10082"/>
    <cellStyle name="20% - Акцент6 94 2 2" xfId="10083"/>
    <cellStyle name="20% - Акцент6 94 3" xfId="10084"/>
    <cellStyle name="20% - Акцент6 95" xfId="10085"/>
    <cellStyle name="20% - Акцент6 95 2" xfId="10086"/>
    <cellStyle name="20% - Акцент6 95 2 2" xfId="10087"/>
    <cellStyle name="20% - Акцент6 95 3" xfId="10088"/>
    <cellStyle name="20% - Акцент6 96" xfId="10089"/>
    <cellStyle name="20% - Акцент6 96 2" xfId="10090"/>
    <cellStyle name="20% - Акцент6 96 2 2" xfId="10091"/>
    <cellStyle name="20% - Акцент6 96 3" xfId="10092"/>
    <cellStyle name="20% - Акцент6 97" xfId="10093"/>
    <cellStyle name="20% - Акцент6 97 2" xfId="10094"/>
    <cellStyle name="20% - Акцент6 97 2 2" xfId="10095"/>
    <cellStyle name="20% - Акцент6 97 3" xfId="10096"/>
    <cellStyle name="20% - Акцент6 98" xfId="10097"/>
    <cellStyle name="20% - Акцент6 98 2" xfId="10098"/>
    <cellStyle name="20% - Акцент6 98 2 2" xfId="10099"/>
    <cellStyle name="20% - Акцент6 98 3" xfId="10100"/>
    <cellStyle name="20% - Акцент6 99" xfId="10101"/>
    <cellStyle name="20% - Акцент6 99 2" xfId="10102"/>
    <cellStyle name="20% - Акцент6 99 2 2" xfId="10103"/>
    <cellStyle name="20% - Акцент6 99 3" xfId="10104"/>
    <cellStyle name="40% - Accent1" xfId="10105"/>
    <cellStyle name="40% - Accent2" xfId="10106"/>
    <cellStyle name="40% - Accent3" xfId="10107"/>
    <cellStyle name="40% - Accent4" xfId="10108"/>
    <cellStyle name="40% - Accent5" xfId="10109"/>
    <cellStyle name="40% - Accent6" xfId="10110"/>
    <cellStyle name="40% - Акцент1" xfId="10111" builtinId="31" customBuiltin="1"/>
    <cellStyle name="40% - Акцент1 10" xfId="10112"/>
    <cellStyle name="40% - Акцент1 10 2" xfId="10113"/>
    <cellStyle name="40% - Акцент1 10 2 2" xfId="10114"/>
    <cellStyle name="40% - Акцент1 10 2 2 2" xfId="10115"/>
    <cellStyle name="40% - Акцент1 10 2 3" xfId="10116"/>
    <cellStyle name="40% - Акцент1 10 3" xfId="10117"/>
    <cellStyle name="40% - Акцент1 10 3 2" xfId="10118"/>
    <cellStyle name="40% - Акцент1 10 3 2 2" xfId="10119"/>
    <cellStyle name="40% - Акцент1 10 3 3" xfId="10120"/>
    <cellStyle name="40% - Акцент1 10 4" xfId="10121"/>
    <cellStyle name="40% - Акцент1 10 4 2" xfId="10122"/>
    <cellStyle name="40% - Акцент1 10 5" xfId="10123"/>
    <cellStyle name="40% - Акцент1 100" xfId="10124"/>
    <cellStyle name="40% - Акцент1 100 2" xfId="10125"/>
    <cellStyle name="40% - Акцент1 100 2 2" xfId="10126"/>
    <cellStyle name="40% - Акцент1 100 3" xfId="10127"/>
    <cellStyle name="40% - Акцент1 101" xfId="10128"/>
    <cellStyle name="40% - Акцент1 101 2" xfId="10129"/>
    <cellStyle name="40% - Акцент1 101 2 2" xfId="10130"/>
    <cellStyle name="40% - Акцент1 101 3" xfId="10131"/>
    <cellStyle name="40% - Акцент1 102" xfId="10132"/>
    <cellStyle name="40% - Акцент1 102 2" xfId="10133"/>
    <cellStyle name="40% - Акцент1 102 2 2" xfId="10134"/>
    <cellStyle name="40% - Акцент1 102 3" xfId="10135"/>
    <cellStyle name="40% - Акцент1 103" xfId="10136"/>
    <cellStyle name="40% - Акцент1 103 2" xfId="10137"/>
    <cellStyle name="40% - Акцент1 103 2 2" xfId="10138"/>
    <cellStyle name="40% - Акцент1 103 3" xfId="10139"/>
    <cellStyle name="40% - Акцент1 104" xfId="10140"/>
    <cellStyle name="40% - Акцент1 104 2" xfId="10141"/>
    <cellStyle name="40% - Акцент1 104 2 2" xfId="10142"/>
    <cellStyle name="40% - Акцент1 104 3" xfId="10143"/>
    <cellStyle name="40% - Акцент1 105" xfId="10144"/>
    <cellStyle name="40% - Акцент1 105 2" xfId="10145"/>
    <cellStyle name="40% - Акцент1 105 2 2" xfId="10146"/>
    <cellStyle name="40% - Акцент1 105 3" xfId="10147"/>
    <cellStyle name="40% - Акцент1 106" xfId="10148"/>
    <cellStyle name="40% - Акцент1 106 2" xfId="10149"/>
    <cellStyle name="40% - Акцент1 106 2 2" xfId="10150"/>
    <cellStyle name="40% - Акцент1 106 3" xfId="10151"/>
    <cellStyle name="40% - Акцент1 107" xfId="10152"/>
    <cellStyle name="40% - Акцент1 107 2" xfId="10153"/>
    <cellStyle name="40% - Акцент1 107 2 2" xfId="10154"/>
    <cellStyle name="40% - Акцент1 107 3" xfId="10155"/>
    <cellStyle name="40% - Акцент1 108" xfId="10156"/>
    <cellStyle name="40% - Акцент1 108 2" xfId="10157"/>
    <cellStyle name="40% - Акцент1 108 2 2" xfId="10158"/>
    <cellStyle name="40% - Акцент1 108 3" xfId="10159"/>
    <cellStyle name="40% - Акцент1 109" xfId="10160"/>
    <cellStyle name="40% - Акцент1 109 2" xfId="10161"/>
    <cellStyle name="40% - Акцент1 109 2 2" xfId="10162"/>
    <cellStyle name="40% - Акцент1 109 3" xfId="10163"/>
    <cellStyle name="40% - Акцент1 11" xfId="10164"/>
    <cellStyle name="40% - Акцент1 11 2" xfId="10165"/>
    <cellStyle name="40% - Акцент1 11 2 2" xfId="10166"/>
    <cellStyle name="40% - Акцент1 11 2 2 2" xfId="10167"/>
    <cellStyle name="40% - Акцент1 11 2 3" xfId="10168"/>
    <cellStyle name="40% - Акцент1 11 3" xfId="10169"/>
    <cellStyle name="40% - Акцент1 11 3 2" xfId="10170"/>
    <cellStyle name="40% - Акцент1 11 3 2 2" xfId="10171"/>
    <cellStyle name="40% - Акцент1 11 3 3" xfId="10172"/>
    <cellStyle name="40% - Акцент1 11 4" xfId="10173"/>
    <cellStyle name="40% - Акцент1 11 4 2" xfId="10174"/>
    <cellStyle name="40% - Акцент1 11 5" xfId="10175"/>
    <cellStyle name="40% - Акцент1 110" xfId="10176"/>
    <cellStyle name="40% - Акцент1 110 2" xfId="10177"/>
    <cellStyle name="40% - Акцент1 110 2 2" xfId="10178"/>
    <cellStyle name="40% - Акцент1 110 3" xfId="10179"/>
    <cellStyle name="40% - Акцент1 111" xfId="10180"/>
    <cellStyle name="40% - Акцент1 111 2" xfId="10181"/>
    <cellStyle name="40% - Акцент1 111 2 2" xfId="10182"/>
    <cellStyle name="40% - Акцент1 111 3" xfId="10183"/>
    <cellStyle name="40% - Акцент1 112" xfId="10184"/>
    <cellStyle name="40% - Акцент1 112 2" xfId="10185"/>
    <cellStyle name="40% - Акцент1 112 2 2" xfId="10186"/>
    <cellStyle name="40% - Акцент1 112 3" xfId="10187"/>
    <cellStyle name="40% - Акцент1 113" xfId="10188"/>
    <cellStyle name="40% - Акцент1 113 2" xfId="10189"/>
    <cellStyle name="40% - Акцент1 113 2 2" xfId="10190"/>
    <cellStyle name="40% - Акцент1 113 3" xfId="10191"/>
    <cellStyle name="40% - Акцент1 114" xfId="10192"/>
    <cellStyle name="40% - Акцент1 114 2" xfId="10193"/>
    <cellStyle name="40% - Акцент1 114 2 2" xfId="10194"/>
    <cellStyle name="40% - Акцент1 114 3" xfId="10195"/>
    <cellStyle name="40% - Акцент1 115" xfId="10196"/>
    <cellStyle name="40% - Акцент1 115 2" xfId="10197"/>
    <cellStyle name="40% - Акцент1 115 2 2" xfId="10198"/>
    <cellStyle name="40% - Акцент1 115 3" xfId="10199"/>
    <cellStyle name="40% - Акцент1 116" xfId="10200"/>
    <cellStyle name="40% - Акцент1 116 2" xfId="10201"/>
    <cellStyle name="40% - Акцент1 116 2 2" xfId="10202"/>
    <cellStyle name="40% - Акцент1 116 3" xfId="10203"/>
    <cellStyle name="40% - Акцент1 117" xfId="10204"/>
    <cellStyle name="40% - Акцент1 117 2" xfId="10205"/>
    <cellStyle name="40% - Акцент1 117 2 2" xfId="10206"/>
    <cellStyle name="40% - Акцент1 117 3" xfId="10207"/>
    <cellStyle name="40% - Акцент1 118" xfId="10208"/>
    <cellStyle name="40% - Акцент1 118 2" xfId="10209"/>
    <cellStyle name="40% - Акцент1 118 2 2" xfId="10210"/>
    <cellStyle name="40% - Акцент1 118 3" xfId="10211"/>
    <cellStyle name="40% - Акцент1 119" xfId="10212"/>
    <cellStyle name="40% - Акцент1 119 2" xfId="10213"/>
    <cellStyle name="40% - Акцент1 119 2 2" xfId="10214"/>
    <cellStyle name="40% - Акцент1 119 3" xfId="10215"/>
    <cellStyle name="40% - Акцент1 12" xfId="10216"/>
    <cellStyle name="40% - Акцент1 12 2" xfId="10217"/>
    <cellStyle name="40% - Акцент1 12 2 2" xfId="10218"/>
    <cellStyle name="40% - Акцент1 12 2 2 2" xfId="10219"/>
    <cellStyle name="40% - Акцент1 12 2 3" xfId="10220"/>
    <cellStyle name="40% - Акцент1 12 3" xfId="10221"/>
    <cellStyle name="40% - Акцент1 12 3 2" xfId="10222"/>
    <cellStyle name="40% - Акцент1 12 3 2 2" xfId="10223"/>
    <cellStyle name="40% - Акцент1 12 3 3" xfId="10224"/>
    <cellStyle name="40% - Акцент1 12 4" xfId="10225"/>
    <cellStyle name="40% - Акцент1 12 4 2" xfId="10226"/>
    <cellStyle name="40% - Акцент1 12 5" xfId="10227"/>
    <cellStyle name="40% - Акцент1 120" xfId="10228"/>
    <cellStyle name="40% - Акцент1 120 2" xfId="10229"/>
    <cellStyle name="40% - Акцент1 120 2 2" xfId="10230"/>
    <cellStyle name="40% - Акцент1 120 3" xfId="10231"/>
    <cellStyle name="40% - Акцент1 121" xfId="10232"/>
    <cellStyle name="40% - Акцент1 121 2" xfId="10233"/>
    <cellStyle name="40% - Акцент1 121 2 2" xfId="10234"/>
    <cellStyle name="40% - Акцент1 121 3" xfId="10235"/>
    <cellStyle name="40% - Акцент1 122" xfId="10236"/>
    <cellStyle name="40% - Акцент1 122 2" xfId="10237"/>
    <cellStyle name="40% - Акцент1 122 2 2" xfId="10238"/>
    <cellStyle name="40% - Акцент1 122 3" xfId="10239"/>
    <cellStyle name="40% - Акцент1 123" xfId="10240"/>
    <cellStyle name="40% - Акцент1 123 2" xfId="10241"/>
    <cellStyle name="40% - Акцент1 123 2 2" xfId="10242"/>
    <cellStyle name="40% - Акцент1 123 3" xfId="10243"/>
    <cellStyle name="40% - Акцент1 124" xfId="10244"/>
    <cellStyle name="40% - Акцент1 124 2" xfId="10245"/>
    <cellStyle name="40% - Акцент1 124 2 2" xfId="10246"/>
    <cellStyle name="40% - Акцент1 124 3" xfId="10247"/>
    <cellStyle name="40% - Акцент1 125" xfId="10248"/>
    <cellStyle name="40% - Акцент1 125 2" xfId="10249"/>
    <cellStyle name="40% - Акцент1 125 2 2" xfId="10250"/>
    <cellStyle name="40% - Акцент1 125 3" xfId="10251"/>
    <cellStyle name="40% - Акцент1 126" xfId="10252"/>
    <cellStyle name="40% - Акцент1 126 2" xfId="10253"/>
    <cellStyle name="40% - Акцент1 126 2 2" xfId="10254"/>
    <cellStyle name="40% - Акцент1 126 3" xfId="10255"/>
    <cellStyle name="40% - Акцент1 127" xfId="10256"/>
    <cellStyle name="40% - Акцент1 127 2" xfId="10257"/>
    <cellStyle name="40% - Акцент1 127 2 2" xfId="10258"/>
    <cellStyle name="40% - Акцент1 127 3" xfId="10259"/>
    <cellStyle name="40% - Акцент1 128" xfId="10260"/>
    <cellStyle name="40% - Акцент1 128 2" xfId="10261"/>
    <cellStyle name="40% - Акцент1 128 2 2" xfId="10262"/>
    <cellStyle name="40% - Акцент1 128 3" xfId="10263"/>
    <cellStyle name="40% - Акцент1 129" xfId="10264"/>
    <cellStyle name="40% - Акцент1 129 2" xfId="10265"/>
    <cellStyle name="40% - Акцент1 129 2 2" xfId="10266"/>
    <cellStyle name="40% - Акцент1 129 3" xfId="10267"/>
    <cellStyle name="40% - Акцент1 13" xfId="10268"/>
    <cellStyle name="40% - Акцент1 13 2" xfId="10269"/>
    <cellStyle name="40% - Акцент1 13 2 2" xfId="10270"/>
    <cellStyle name="40% - Акцент1 13 2 2 2" xfId="10271"/>
    <cellStyle name="40% - Акцент1 13 2 3" xfId="10272"/>
    <cellStyle name="40% - Акцент1 13 3" xfId="10273"/>
    <cellStyle name="40% - Акцент1 13 3 2" xfId="10274"/>
    <cellStyle name="40% - Акцент1 13 3 2 2" xfId="10275"/>
    <cellStyle name="40% - Акцент1 13 3 3" xfId="10276"/>
    <cellStyle name="40% - Акцент1 13 4" xfId="10277"/>
    <cellStyle name="40% - Акцент1 13 4 2" xfId="10278"/>
    <cellStyle name="40% - Акцент1 13 5" xfId="10279"/>
    <cellStyle name="40% - Акцент1 130" xfId="10280"/>
    <cellStyle name="40% - Акцент1 130 2" xfId="10281"/>
    <cellStyle name="40% - Акцент1 130 2 2" xfId="10282"/>
    <cellStyle name="40% - Акцент1 130 3" xfId="10283"/>
    <cellStyle name="40% - Акцент1 131" xfId="10284"/>
    <cellStyle name="40% - Акцент1 131 2" xfId="10285"/>
    <cellStyle name="40% - Акцент1 131 2 2" xfId="10286"/>
    <cellStyle name="40% - Акцент1 131 3" xfId="10287"/>
    <cellStyle name="40% - Акцент1 132" xfId="10288"/>
    <cellStyle name="40% - Акцент1 132 2" xfId="10289"/>
    <cellStyle name="40% - Акцент1 132 2 2" xfId="10290"/>
    <cellStyle name="40% - Акцент1 132 3" xfId="10291"/>
    <cellStyle name="40% - Акцент1 133" xfId="10292"/>
    <cellStyle name="40% - Акцент1 133 2" xfId="10293"/>
    <cellStyle name="40% - Акцент1 133 2 2" xfId="10294"/>
    <cellStyle name="40% - Акцент1 133 3" xfId="10295"/>
    <cellStyle name="40% - Акцент1 134" xfId="10296"/>
    <cellStyle name="40% - Акцент1 134 2" xfId="10297"/>
    <cellStyle name="40% - Акцент1 134 2 2" xfId="10298"/>
    <cellStyle name="40% - Акцент1 134 3" xfId="10299"/>
    <cellStyle name="40% - Акцент1 135" xfId="10300"/>
    <cellStyle name="40% - Акцент1 135 2" xfId="10301"/>
    <cellStyle name="40% - Акцент1 135 2 2" xfId="10302"/>
    <cellStyle name="40% - Акцент1 135 3" xfId="10303"/>
    <cellStyle name="40% - Акцент1 136" xfId="10304"/>
    <cellStyle name="40% - Акцент1 136 2" xfId="10305"/>
    <cellStyle name="40% - Акцент1 136 2 2" xfId="10306"/>
    <cellStyle name="40% - Акцент1 136 3" xfId="10307"/>
    <cellStyle name="40% - Акцент1 137" xfId="10308"/>
    <cellStyle name="40% - Акцент1 138" xfId="10309"/>
    <cellStyle name="40% - Акцент1 14" xfId="10310"/>
    <cellStyle name="40% - Акцент1 14 2" xfId="10311"/>
    <cellStyle name="40% - Акцент1 14 2 2" xfId="10312"/>
    <cellStyle name="40% - Акцент1 14 2 2 2" xfId="10313"/>
    <cellStyle name="40% - Акцент1 14 2 3" xfId="10314"/>
    <cellStyle name="40% - Акцент1 14 3" xfId="10315"/>
    <cellStyle name="40% - Акцент1 14 3 2" xfId="10316"/>
    <cellStyle name="40% - Акцент1 14 3 2 2" xfId="10317"/>
    <cellStyle name="40% - Акцент1 14 3 3" xfId="10318"/>
    <cellStyle name="40% - Акцент1 14 4" xfId="10319"/>
    <cellStyle name="40% - Акцент1 14 4 2" xfId="10320"/>
    <cellStyle name="40% - Акцент1 14 5" xfId="10321"/>
    <cellStyle name="40% - Акцент1 15" xfId="10322"/>
    <cellStyle name="40% - Акцент1 15 2" xfId="10323"/>
    <cellStyle name="40% - Акцент1 15 2 2" xfId="10324"/>
    <cellStyle name="40% - Акцент1 15 2 2 2" xfId="10325"/>
    <cellStyle name="40% - Акцент1 15 2 3" xfId="10326"/>
    <cellStyle name="40% - Акцент1 15 3" xfId="10327"/>
    <cellStyle name="40% - Акцент1 15 3 2" xfId="10328"/>
    <cellStyle name="40% - Акцент1 15 3 2 2" xfId="10329"/>
    <cellStyle name="40% - Акцент1 15 3 3" xfId="10330"/>
    <cellStyle name="40% - Акцент1 15 4" xfId="10331"/>
    <cellStyle name="40% - Акцент1 15 4 2" xfId="10332"/>
    <cellStyle name="40% - Акцент1 15 5" xfId="10333"/>
    <cellStyle name="40% - Акцент1 16" xfId="10334"/>
    <cellStyle name="40% - Акцент1 16 2" xfId="10335"/>
    <cellStyle name="40% - Акцент1 16 2 2" xfId="10336"/>
    <cellStyle name="40% - Акцент1 16 2 2 2" xfId="10337"/>
    <cellStyle name="40% - Акцент1 16 2 3" xfId="10338"/>
    <cellStyle name="40% - Акцент1 16 3" xfId="10339"/>
    <cellStyle name="40% - Акцент1 16 3 2" xfId="10340"/>
    <cellStyle name="40% - Акцент1 16 3 2 2" xfId="10341"/>
    <cellStyle name="40% - Акцент1 16 3 3" xfId="10342"/>
    <cellStyle name="40% - Акцент1 16 4" xfId="10343"/>
    <cellStyle name="40% - Акцент1 16 4 2" xfId="10344"/>
    <cellStyle name="40% - Акцент1 16 5" xfId="10345"/>
    <cellStyle name="40% - Акцент1 17" xfId="10346"/>
    <cellStyle name="40% - Акцент1 17 2" xfId="10347"/>
    <cellStyle name="40% - Акцент1 17 2 2" xfId="10348"/>
    <cellStyle name="40% - Акцент1 17 2 2 2" xfId="10349"/>
    <cellStyle name="40% - Акцент1 17 2 3" xfId="10350"/>
    <cellStyle name="40% - Акцент1 17 3" xfId="10351"/>
    <cellStyle name="40% - Акцент1 17 3 2" xfId="10352"/>
    <cellStyle name="40% - Акцент1 17 3 2 2" xfId="10353"/>
    <cellStyle name="40% - Акцент1 17 3 3" xfId="10354"/>
    <cellStyle name="40% - Акцент1 17 4" xfId="10355"/>
    <cellStyle name="40% - Акцент1 17 4 2" xfId="10356"/>
    <cellStyle name="40% - Акцент1 17 5" xfId="10357"/>
    <cellStyle name="40% - Акцент1 18" xfId="10358"/>
    <cellStyle name="40% - Акцент1 18 2" xfId="10359"/>
    <cellStyle name="40% - Акцент1 18 2 2" xfId="10360"/>
    <cellStyle name="40% - Акцент1 18 2 2 2" xfId="10361"/>
    <cellStyle name="40% - Акцент1 18 2 3" xfId="10362"/>
    <cellStyle name="40% - Акцент1 18 3" xfId="10363"/>
    <cellStyle name="40% - Акцент1 18 3 2" xfId="10364"/>
    <cellStyle name="40% - Акцент1 18 3 2 2" xfId="10365"/>
    <cellStyle name="40% - Акцент1 18 3 3" xfId="10366"/>
    <cellStyle name="40% - Акцент1 18 4" xfId="10367"/>
    <cellStyle name="40% - Акцент1 18 4 2" xfId="10368"/>
    <cellStyle name="40% - Акцент1 18 5" xfId="10369"/>
    <cellStyle name="40% - Акцент1 19" xfId="10370"/>
    <cellStyle name="40% - Акцент1 19 2" xfId="10371"/>
    <cellStyle name="40% - Акцент1 19 2 2" xfId="10372"/>
    <cellStyle name="40% - Акцент1 19 2 2 2" xfId="10373"/>
    <cellStyle name="40% - Акцент1 19 2 3" xfId="10374"/>
    <cellStyle name="40% - Акцент1 19 3" xfId="10375"/>
    <cellStyle name="40% - Акцент1 19 3 2" xfId="10376"/>
    <cellStyle name="40% - Акцент1 19 3 2 2" xfId="10377"/>
    <cellStyle name="40% - Акцент1 19 3 3" xfId="10378"/>
    <cellStyle name="40% - Акцент1 19 4" xfId="10379"/>
    <cellStyle name="40% - Акцент1 19 4 2" xfId="10380"/>
    <cellStyle name="40% - Акцент1 19 5" xfId="10381"/>
    <cellStyle name="40% - Акцент1 2" xfId="10382"/>
    <cellStyle name="40% - Акцент1 2 10" xfId="10383"/>
    <cellStyle name="40% - Акцент1 2 10 2" xfId="10384"/>
    <cellStyle name="40% - Акцент1 2 10 2 2" xfId="10385"/>
    <cellStyle name="40% - Акцент1 2 10 3" xfId="10386"/>
    <cellStyle name="40% - Акцент1 2 11" xfId="10387"/>
    <cellStyle name="40% - Акцент1 2 11 2" xfId="10388"/>
    <cellStyle name="40% - Акцент1 2 11 2 2" xfId="10389"/>
    <cellStyle name="40% - Акцент1 2 11 3" xfId="10390"/>
    <cellStyle name="40% - Акцент1 2 12" xfId="10391"/>
    <cellStyle name="40% - Акцент1 2 12 2" xfId="10392"/>
    <cellStyle name="40% - Акцент1 2 12 2 2" xfId="10393"/>
    <cellStyle name="40% - Акцент1 2 12 3" xfId="10394"/>
    <cellStyle name="40% - Акцент1 2 13" xfId="10395"/>
    <cellStyle name="40% - Акцент1 2 13 2" xfId="10396"/>
    <cellStyle name="40% - Акцент1 2 13 2 2" xfId="10397"/>
    <cellStyle name="40% - Акцент1 2 13 3" xfId="10398"/>
    <cellStyle name="40% - Акцент1 2 14" xfId="10399"/>
    <cellStyle name="40% - Акцент1 2 14 2" xfId="10400"/>
    <cellStyle name="40% - Акцент1 2 14 2 2" xfId="10401"/>
    <cellStyle name="40% - Акцент1 2 14 3" xfId="10402"/>
    <cellStyle name="40% - Акцент1 2 15" xfId="10403"/>
    <cellStyle name="40% - Акцент1 2 15 2" xfId="10404"/>
    <cellStyle name="40% - Акцент1 2 15 2 2" xfId="10405"/>
    <cellStyle name="40% - Акцент1 2 15 3" xfId="10406"/>
    <cellStyle name="40% - Акцент1 2 16" xfId="10407"/>
    <cellStyle name="40% - Акцент1 2 16 2" xfId="10408"/>
    <cellStyle name="40% - Акцент1 2 16 2 2" xfId="10409"/>
    <cellStyle name="40% - Акцент1 2 16 3" xfId="10410"/>
    <cellStyle name="40% - Акцент1 2 17" xfId="10411"/>
    <cellStyle name="40% - Акцент1 2 17 2" xfId="10412"/>
    <cellStyle name="40% - Акцент1 2 17 2 2" xfId="10413"/>
    <cellStyle name="40% - Акцент1 2 17 3" xfId="10414"/>
    <cellStyle name="40% - Акцент1 2 18" xfId="10415"/>
    <cellStyle name="40% - Акцент1 2 18 2" xfId="10416"/>
    <cellStyle name="40% - Акцент1 2 18 2 2" xfId="10417"/>
    <cellStyle name="40% - Акцент1 2 18 3" xfId="10418"/>
    <cellStyle name="40% - Акцент1 2 19" xfId="10419"/>
    <cellStyle name="40% - Акцент1 2 19 2" xfId="10420"/>
    <cellStyle name="40% - Акцент1 2 19 2 2" xfId="10421"/>
    <cellStyle name="40% - Акцент1 2 19 3" xfId="10422"/>
    <cellStyle name="40% - Акцент1 2 2" xfId="10423"/>
    <cellStyle name="40% - Акцент1 2 2 2" xfId="10424"/>
    <cellStyle name="40% - Акцент1 2 2 2 2" xfId="10425"/>
    <cellStyle name="40% - Акцент1 2 2 2 2 2" xfId="10426"/>
    <cellStyle name="40% - Акцент1 2 2 2 3" xfId="10427"/>
    <cellStyle name="40% - Акцент1 2 2 3" xfId="10428"/>
    <cellStyle name="40% - Акцент1 2 2 3 2" xfId="10429"/>
    <cellStyle name="40% - Акцент1 2 2 3 2 2" xfId="10430"/>
    <cellStyle name="40% - Акцент1 2 2 3 3" xfId="10431"/>
    <cellStyle name="40% - Акцент1 2 2 4" xfId="10432"/>
    <cellStyle name="40% - Акцент1 2 2 4 2" xfId="10433"/>
    <cellStyle name="40% - Акцент1 2 2 5" xfId="10434"/>
    <cellStyle name="40% - Акцент1 2 20" xfId="10435"/>
    <cellStyle name="40% - Акцент1 2 20 2" xfId="10436"/>
    <cellStyle name="40% - Акцент1 2 20 2 2" xfId="10437"/>
    <cellStyle name="40% - Акцент1 2 20 3" xfId="10438"/>
    <cellStyle name="40% - Акцент1 2 21" xfId="10439"/>
    <cellStyle name="40% - Акцент1 2 21 2" xfId="10440"/>
    <cellStyle name="40% - Акцент1 2 21 2 2" xfId="10441"/>
    <cellStyle name="40% - Акцент1 2 21 3" xfId="10442"/>
    <cellStyle name="40% - Акцент1 2 22" xfId="10443"/>
    <cellStyle name="40% - Акцент1 2 22 2" xfId="10444"/>
    <cellStyle name="40% - Акцент1 2 22 2 2" xfId="10445"/>
    <cellStyle name="40% - Акцент1 2 22 3" xfId="10446"/>
    <cellStyle name="40% - Акцент1 2 23" xfId="10447"/>
    <cellStyle name="40% - Акцент1 2 23 2" xfId="10448"/>
    <cellStyle name="40% - Акцент1 2 23 2 2" xfId="10449"/>
    <cellStyle name="40% - Акцент1 2 23 3" xfId="10450"/>
    <cellStyle name="40% - Акцент1 2 24" xfId="10451"/>
    <cellStyle name="40% - Акцент1 2 24 2" xfId="10452"/>
    <cellStyle name="40% - Акцент1 2 24 2 2" xfId="10453"/>
    <cellStyle name="40% - Акцент1 2 24 3" xfId="10454"/>
    <cellStyle name="40% - Акцент1 2 25" xfId="10455"/>
    <cellStyle name="40% - Акцент1 2 25 2" xfId="10456"/>
    <cellStyle name="40% - Акцент1 2 26" xfId="10457"/>
    <cellStyle name="40% - Акцент1 2 3" xfId="10458"/>
    <cellStyle name="40% - Акцент1 2 3 2" xfId="10459"/>
    <cellStyle name="40% - Акцент1 2 3 2 2" xfId="10460"/>
    <cellStyle name="40% - Акцент1 2 3 2 2 2" xfId="10461"/>
    <cellStyle name="40% - Акцент1 2 3 2 3" xfId="10462"/>
    <cellStyle name="40% - Акцент1 2 3 3" xfId="10463"/>
    <cellStyle name="40% - Акцент1 2 3 3 2" xfId="10464"/>
    <cellStyle name="40% - Акцент1 2 3 3 2 2" xfId="10465"/>
    <cellStyle name="40% - Акцент1 2 3 3 3" xfId="10466"/>
    <cellStyle name="40% - Акцент1 2 3 4" xfId="10467"/>
    <cellStyle name="40% - Акцент1 2 3 4 2" xfId="10468"/>
    <cellStyle name="40% - Акцент1 2 3 5" xfId="10469"/>
    <cellStyle name="40% - Акцент1 2 4" xfId="10470"/>
    <cellStyle name="40% - Акцент1 2 4 2" xfId="10471"/>
    <cellStyle name="40% - Акцент1 2 4 2 2" xfId="10472"/>
    <cellStyle name="40% - Акцент1 2 4 2 2 2" xfId="10473"/>
    <cellStyle name="40% - Акцент1 2 4 2 3" xfId="10474"/>
    <cellStyle name="40% - Акцент1 2 4 3" xfId="10475"/>
    <cellStyle name="40% - Акцент1 2 4 3 2" xfId="10476"/>
    <cellStyle name="40% - Акцент1 2 4 3 2 2" xfId="10477"/>
    <cellStyle name="40% - Акцент1 2 4 3 3" xfId="10478"/>
    <cellStyle name="40% - Акцент1 2 4 4" xfId="10479"/>
    <cellStyle name="40% - Акцент1 2 4 4 2" xfId="10480"/>
    <cellStyle name="40% - Акцент1 2 4 5" xfId="10481"/>
    <cellStyle name="40% - Акцент1 2 5" xfId="10482"/>
    <cellStyle name="40% - Акцент1 2 5 2" xfId="10483"/>
    <cellStyle name="40% - Акцент1 2 5 2 2" xfId="10484"/>
    <cellStyle name="40% - Акцент1 2 5 2 2 2" xfId="10485"/>
    <cellStyle name="40% - Акцент1 2 5 2 3" xfId="10486"/>
    <cellStyle name="40% - Акцент1 2 5 3" xfId="10487"/>
    <cellStyle name="40% - Акцент1 2 5 3 2" xfId="10488"/>
    <cellStyle name="40% - Акцент1 2 5 3 2 2" xfId="10489"/>
    <cellStyle name="40% - Акцент1 2 5 3 3" xfId="10490"/>
    <cellStyle name="40% - Акцент1 2 5 4" xfId="10491"/>
    <cellStyle name="40% - Акцент1 2 5 4 2" xfId="10492"/>
    <cellStyle name="40% - Акцент1 2 5 5" xfId="10493"/>
    <cellStyle name="40% - Акцент1 2 6" xfId="10494"/>
    <cellStyle name="40% - Акцент1 2 6 2" xfId="10495"/>
    <cellStyle name="40% - Акцент1 2 6 2 2" xfId="10496"/>
    <cellStyle name="40% - Акцент1 2 6 3" xfId="10497"/>
    <cellStyle name="40% - Акцент1 2 7" xfId="10498"/>
    <cellStyle name="40% - Акцент1 2 7 2" xfId="10499"/>
    <cellStyle name="40% - Акцент1 2 7 2 2" xfId="10500"/>
    <cellStyle name="40% - Акцент1 2 7 3" xfId="10501"/>
    <cellStyle name="40% - Акцент1 2 8" xfId="10502"/>
    <cellStyle name="40% - Акцент1 2 8 2" xfId="10503"/>
    <cellStyle name="40% - Акцент1 2 8 2 2" xfId="10504"/>
    <cellStyle name="40% - Акцент1 2 8 3" xfId="10505"/>
    <cellStyle name="40% - Акцент1 2 9" xfId="10506"/>
    <cellStyle name="40% - Акцент1 2 9 2" xfId="10507"/>
    <cellStyle name="40% - Акцент1 2 9 2 2" xfId="10508"/>
    <cellStyle name="40% - Акцент1 2 9 3" xfId="10509"/>
    <cellStyle name="40% - Акцент1 20" xfId="10510"/>
    <cellStyle name="40% - Акцент1 20 2" xfId="10511"/>
    <cellStyle name="40% - Акцент1 20 2 2" xfId="10512"/>
    <cellStyle name="40% - Акцент1 20 2 2 2" xfId="10513"/>
    <cellStyle name="40% - Акцент1 20 2 3" xfId="10514"/>
    <cellStyle name="40% - Акцент1 20 3" xfId="10515"/>
    <cellStyle name="40% - Акцент1 20 3 2" xfId="10516"/>
    <cellStyle name="40% - Акцент1 20 3 2 2" xfId="10517"/>
    <cellStyle name="40% - Акцент1 20 3 3" xfId="10518"/>
    <cellStyle name="40% - Акцент1 20 4" xfId="10519"/>
    <cellStyle name="40% - Акцент1 20 4 2" xfId="10520"/>
    <cellStyle name="40% - Акцент1 20 5" xfId="10521"/>
    <cellStyle name="40% - Акцент1 21" xfId="10522"/>
    <cellStyle name="40% - Акцент1 21 2" xfId="10523"/>
    <cellStyle name="40% - Акцент1 21 2 2" xfId="10524"/>
    <cellStyle name="40% - Акцент1 21 2 2 2" xfId="10525"/>
    <cellStyle name="40% - Акцент1 21 2 3" xfId="10526"/>
    <cellStyle name="40% - Акцент1 21 3" xfId="10527"/>
    <cellStyle name="40% - Акцент1 21 3 2" xfId="10528"/>
    <cellStyle name="40% - Акцент1 21 3 2 2" xfId="10529"/>
    <cellStyle name="40% - Акцент1 21 3 3" xfId="10530"/>
    <cellStyle name="40% - Акцент1 21 4" xfId="10531"/>
    <cellStyle name="40% - Акцент1 21 4 2" xfId="10532"/>
    <cellStyle name="40% - Акцент1 21 5" xfId="10533"/>
    <cellStyle name="40% - Акцент1 22" xfId="10534"/>
    <cellStyle name="40% - Акцент1 22 2" xfId="10535"/>
    <cellStyle name="40% - Акцент1 22 2 2" xfId="10536"/>
    <cellStyle name="40% - Акцент1 22 2 2 2" xfId="10537"/>
    <cellStyle name="40% - Акцент1 22 2 3" xfId="10538"/>
    <cellStyle name="40% - Акцент1 22 3" xfId="10539"/>
    <cellStyle name="40% - Акцент1 22 3 2" xfId="10540"/>
    <cellStyle name="40% - Акцент1 22 3 2 2" xfId="10541"/>
    <cellStyle name="40% - Акцент1 22 3 3" xfId="10542"/>
    <cellStyle name="40% - Акцент1 22 4" xfId="10543"/>
    <cellStyle name="40% - Акцент1 22 4 2" xfId="10544"/>
    <cellStyle name="40% - Акцент1 22 5" xfId="10545"/>
    <cellStyle name="40% - Акцент1 23" xfId="10546"/>
    <cellStyle name="40% - Акцент1 23 2" xfId="10547"/>
    <cellStyle name="40% - Акцент1 23 2 2" xfId="10548"/>
    <cellStyle name="40% - Акцент1 23 2 2 2" xfId="10549"/>
    <cellStyle name="40% - Акцент1 23 2 3" xfId="10550"/>
    <cellStyle name="40% - Акцент1 23 3" xfId="10551"/>
    <cellStyle name="40% - Акцент1 23 3 2" xfId="10552"/>
    <cellStyle name="40% - Акцент1 23 3 2 2" xfId="10553"/>
    <cellStyle name="40% - Акцент1 23 3 3" xfId="10554"/>
    <cellStyle name="40% - Акцент1 23 4" xfId="10555"/>
    <cellStyle name="40% - Акцент1 23 4 2" xfId="10556"/>
    <cellStyle name="40% - Акцент1 23 5" xfId="10557"/>
    <cellStyle name="40% - Акцент1 24" xfId="10558"/>
    <cellStyle name="40% - Акцент1 24 2" xfId="10559"/>
    <cellStyle name="40% - Акцент1 24 2 2" xfId="10560"/>
    <cellStyle name="40% - Акцент1 24 2 2 2" xfId="10561"/>
    <cellStyle name="40% - Акцент1 24 2 3" xfId="10562"/>
    <cellStyle name="40% - Акцент1 24 3" xfId="10563"/>
    <cellStyle name="40% - Акцент1 24 3 2" xfId="10564"/>
    <cellStyle name="40% - Акцент1 24 3 2 2" xfId="10565"/>
    <cellStyle name="40% - Акцент1 24 3 3" xfId="10566"/>
    <cellStyle name="40% - Акцент1 24 4" xfId="10567"/>
    <cellStyle name="40% - Акцент1 24 4 2" xfId="10568"/>
    <cellStyle name="40% - Акцент1 24 5" xfId="10569"/>
    <cellStyle name="40% - Акцент1 25" xfId="10570"/>
    <cellStyle name="40% - Акцент1 25 2" xfId="10571"/>
    <cellStyle name="40% - Акцент1 25 2 2" xfId="10572"/>
    <cellStyle name="40% - Акцент1 25 2 2 2" xfId="10573"/>
    <cellStyle name="40% - Акцент1 25 2 3" xfId="10574"/>
    <cellStyle name="40% - Акцент1 25 3" xfId="10575"/>
    <cellStyle name="40% - Акцент1 25 3 2" xfId="10576"/>
    <cellStyle name="40% - Акцент1 25 3 2 2" xfId="10577"/>
    <cellStyle name="40% - Акцент1 25 3 3" xfId="10578"/>
    <cellStyle name="40% - Акцент1 25 4" xfId="10579"/>
    <cellStyle name="40% - Акцент1 25 4 2" xfId="10580"/>
    <cellStyle name="40% - Акцент1 25 5" xfId="10581"/>
    <cellStyle name="40% - Акцент1 26" xfId="10582"/>
    <cellStyle name="40% - Акцент1 26 2" xfId="10583"/>
    <cellStyle name="40% - Акцент1 26 2 2" xfId="10584"/>
    <cellStyle name="40% - Акцент1 26 2 2 2" xfId="10585"/>
    <cellStyle name="40% - Акцент1 26 2 3" xfId="10586"/>
    <cellStyle name="40% - Акцент1 26 3" xfId="10587"/>
    <cellStyle name="40% - Акцент1 26 3 2" xfId="10588"/>
    <cellStyle name="40% - Акцент1 26 3 2 2" xfId="10589"/>
    <cellStyle name="40% - Акцент1 26 3 3" xfId="10590"/>
    <cellStyle name="40% - Акцент1 26 4" xfId="10591"/>
    <cellStyle name="40% - Акцент1 26 4 2" xfId="10592"/>
    <cellStyle name="40% - Акцент1 26 5" xfId="10593"/>
    <cellStyle name="40% - Акцент1 27" xfId="10594"/>
    <cellStyle name="40% - Акцент1 27 2" xfId="10595"/>
    <cellStyle name="40% - Акцент1 27 2 2" xfId="10596"/>
    <cellStyle name="40% - Акцент1 27 2 2 2" xfId="10597"/>
    <cellStyle name="40% - Акцент1 27 2 3" xfId="10598"/>
    <cellStyle name="40% - Акцент1 27 3" xfId="10599"/>
    <cellStyle name="40% - Акцент1 27 3 2" xfId="10600"/>
    <cellStyle name="40% - Акцент1 27 3 2 2" xfId="10601"/>
    <cellStyle name="40% - Акцент1 27 3 3" xfId="10602"/>
    <cellStyle name="40% - Акцент1 27 4" xfId="10603"/>
    <cellStyle name="40% - Акцент1 27 4 2" xfId="10604"/>
    <cellStyle name="40% - Акцент1 27 5" xfId="10605"/>
    <cellStyle name="40% - Акцент1 28" xfId="10606"/>
    <cellStyle name="40% - Акцент1 28 2" xfId="10607"/>
    <cellStyle name="40% - Акцент1 28 2 2" xfId="10608"/>
    <cellStyle name="40% - Акцент1 28 2 2 2" xfId="10609"/>
    <cellStyle name="40% - Акцент1 28 2 3" xfId="10610"/>
    <cellStyle name="40% - Акцент1 28 3" xfId="10611"/>
    <cellStyle name="40% - Акцент1 28 3 2" xfId="10612"/>
    <cellStyle name="40% - Акцент1 28 3 2 2" xfId="10613"/>
    <cellStyle name="40% - Акцент1 28 3 3" xfId="10614"/>
    <cellStyle name="40% - Акцент1 28 4" xfId="10615"/>
    <cellStyle name="40% - Акцент1 28 4 2" xfId="10616"/>
    <cellStyle name="40% - Акцент1 28 5" xfId="10617"/>
    <cellStyle name="40% - Акцент1 29" xfId="10618"/>
    <cellStyle name="40% - Акцент1 29 2" xfId="10619"/>
    <cellStyle name="40% - Акцент1 29 2 2" xfId="10620"/>
    <cellStyle name="40% - Акцент1 29 2 2 2" xfId="10621"/>
    <cellStyle name="40% - Акцент1 29 2 3" xfId="10622"/>
    <cellStyle name="40% - Акцент1 29 3" xfId="10623"/>
    <cellStyle name="40% - Акцент1 29 3 2" xfId="10624"/>
    <cellStyle name="40% - Акцент1 29 3 2 2" xfId="10625"/>
    <cellStyle name="40% - Акцент1 29 3 3" xfId="10626"/>
    <cellStyle name="40% - Акцент1 29 4" xfId="10627"/>
    <cellStyle name="40% - Акцент1 29 4 2" xfId="10628"/>
    <cellStyle name="40% - Акцент1 29 5" xfId="10629"/>
    <cellStyle name="40% - Акцент1 3" xfId="10630"/>
    <cellStyle name="40% - Акцент1 3 2" xfId="10631"/>
    <cellStyle name="40% - Акцент1 3 2 2" xfId="10632"/>
    <cellStyle name="40% - Акцент1 3 2 2 2" xfId="10633"/>
    <cellStyle name="40% - Акцент1 3 2 2 2 2" xfId="10634"/>
    <cellStyle name="40% - Акцент1 3 2 2 3" xfId="10635"/>
    <cellStyle name="40% - Акцент1 3 2 3" xfId="10636"/>
    <cellStyle name="40% - Акцент1 3 2 3 2" xfId="10637"/>
    <cellStyle name="40% - Акцент1 3 2 3 2 2" xfId="10638"/>
    <cellStyle name="40% - Акцент1 3 2 3 3" xfId="10639"/>
    <cellStyle name="40% - Акцент1 3 2 4" xfId="10640"/>
    <cellStyle name="40% - Акцент1 3 2 4 2" xfId="10641"/>
    <cellStyle name="40% - Акцент1 3 2 5" xfId="10642"/>
    <cellStyle name="40% - Акцент1 3 3" xfId="10643"/>
    <cellStyle name="40% - Акцент1 3 3 2" xfId="10644"/>
    <cellStyle name="40% - Акцент1 3 3 2 2" xfId="10645"/>
    <cellStyle name="40% - Акцент1 3 3 2 2 2" xfId="10646"/>
    <cellStyle name="40% - Акцент1 3 3 2 3" xfId="10647"/>
    <cellStyle name="40% - Акцент1 3 3 3" xfId="10648"/>
    <cellStyle name="40% - Акцент1 3 3 3 2" xfId="10649"/>
    <cellStyle name="40% - Акцент1 3 3 3 2 2" xfId="10650"/>
    <cellStyle name="40% - Акцент1 3 3 3 3" xfId="10651"/>
    <cellStyle name="40% - Акцент1 3 3 4" xfId="10652"/>
    <cellStyle name="40% - Акцент1 3 3 4 2" xfId="10653"/>
    <cellStyle name="40% - Акцент1 3 3 5" xfId="10654"/>
    <cellStyle name="40% - Акцент1 3 4" xfId="10655"/>
    <cellStyle name="40% - Акцент1 3 4 2" xfId="10656"/>
    <cellStyle name="40% - Акцент1 3 4 2 2" xfId="10657"/>
    <cellStyle name="40% - Акцент1 3 4 2 2 2" xfId="10658"/>
    <cellStyle name="40% - Акцент1 3 4 2 3" xfId="10659"/>
    <cellStyle name="40% - Акцент1 3 4 3" xfId="10660"/>
    <cellStyle name="40% - Акцент1 3 4 3 2" xfId="10661"/>
    <cellStyle name="40% - Акцент1 3 4 3 2 2" xfId="10662"/>
    <cellStyle name="40% - Акцент1 3 4 3 3" xfId="10663"/>
    <cellStyle name="40% - Акцент1 3 4 4" xfId="10664"/>
    <cellStyle name="40% - Акцент1 3 4 4 2" xfId="10665"/>
    <cellStyle name="40% - Акцент1 3 4 5" xfId="10666"/>
    <cellStyle name="40% - Акцент1 3 5" xfId="10667"/>
    <cellStyle name="40% - Акцент1 3 5 2" xfId="10668"/>
    <cellStyle name="40% - Акцент1 3 5 2 2" xfId="10669"/>
    <cellStyle name="40% - Акцент1 3 5 2 2 2" xfId="10670"/>
    <cellStyle name="40% - Акцент1 3 5 2 3" xfId="10671"/>
    <cellStyle name="40% - Акцент1 3 5 3" xfId="10672"/>
    <cellStyle name="40% - Акцент1 3 5 3 2" xfId="10673"/>
    <cellStyle name="40% - Акцент1 3 5 3 2 2" xfId="10674"/>
    <cellStyle name="40% - Акцент1 3 5 3 3" xfId="10675"/>
    <cellStyle name="40% - Акцент1 3 5 4" xfId="10676"/>
    <cellStyle name="40% - Акцент1 3 5 4 2" xfId="10677"/>
    <cellStyle name="40% - Акцент1 3 5 5" xfId="10678"/>
    <cellStyle name="40% - Акцент1 3 6" xfId="10679"/>
    <cellStyle name="40% - Акцент1 3 6 2" xfId="10680"/>
    <cellStyle name="40% - Акцент1 3 6 2 2" xfId="10681"/>
    <cellStyle name="40% - Акцент1 3 6 3" xfId="10682"/>
    <cellStyle name="40% - Акцент1 3 7" xfId="10683"/>
    <cellStyle name="40% - Акцент1 3 7 2" xfId="10684"/>
    <cellStyle name="40% - Акцент1 3 7 2 2" xfId="10685"/>
    <cellStyle name="40% - Акцент1 3 7 3" xfId="10686"/>
    <cellStyle name="40% - Акцент1 3 8" xfId="10687"/>
    <cellStyle name="40% - Акцент1 3 8 2" xfId="10688"/>
    <cellStyle name="40% - Акцент1 3 9" xfId="10689"/>
    <cellStyle name="40% - Акцент1 30" xfId="10690"/>
    <cellStyle name="40% - Акцент1 30 2" xfId="10691"/>
    <cellStyle name="40% - Акцент1 30 2 2" xfId="10692"/>
    <cellStyle name="40% - Акцент1 30 2 2 2" xfId="10693"/>
    <cellStyle name="40% - Акцент1 30 2 3" xfId="10694"/>
    <cellStyle name="40% - Акцент1 30 3" xfId="10695"/>
    <cellStyle name="40% - Акцент1 30 3 2" xfId="10696"/>
    <cellStyle name="40% - Акцент1 30 3 2 2" xfId="10697"/>
    <cellStyle name="40% - Акцент1 30 3 3" xfId="10698"/>
    <cellStyle name="40% - Акцент1 30 4" xfId="10699"/>
    <cellStyle name="40% - Акцент1 30 4 2" xfId="10700"/>
    <cellStyle name="40% - Акцент1 30 5" xfId="10701"/>
    <cellStyle name="40% - Акцент1 31" xfId="10702"/>
    <cellStyle name="40% - Акцент1 31 2" xfId="10703"/>
    <cellStyle name="40% - Акцент1 31 2 2" xfId="10704"/>
    <cellStyle name="40% - Акцент1 31 2 2 2" xfId="10705"/>
    <cellStyle name="40% - Акцент1 31 2 3" xfId="10706"/>
    <cellStyle name="40% - Акцент1 31 3" xfId="10707"/>
    <cellStyle name="40% - Акцент1 31 3 2" xfId="10708"/>
    <cellStyle name="40% - Акцент1 31 3 2 2" xfId="10709"/>
    <cellStyle name="40% - Акцент1 31 3 3" xfId="10710"/>
    <cellStyle name="40% - Акцент1 31 4" xfId="10711"/>
    <cellStyle name="40% - Акцент1 31 4 2" xfId="10712"/>
    <cellStyle name="40% - Акцент1 31 5" xfId="10713"/>
    <cellStyle name="40% - Акцент1 32" xfId="10714"/>
    <cellStyle name="40% - Акцент1 32 2" xfId="10715"/>
    <cellStyle name="40% - Акцент1 32 2 2" xfId="10716"/>
    <cellStyle name="40% - Акцент1 32 2 2 2" xfId="10717"/>
    <cellStyle name="40% - Акцент1 32 2 3" xfId="10718"/>
    <cellStyle name="40% - Акцент1 32 3" xfId="10719"/>
    <cellStyle name="40% - Акцент1 32 3 2" xfId="10720"/>
    <cellStyle name="40% - Акцент1 32 3 2 2" xfId="10721"/>
    <cellStyle name="40% - Акцент1 32 3 3" xfId="10722"/>
    <cellStyle name="40% - Акцент1 32 4" xfId="10723"/>
    <cellStyle name="40% - Акцент1 32 4 2" xfId="10724"/>
    <cellStyle name="40% - Акцент1 32 5" xfId="10725"/>
    <cellStyle name="40% - Акцент1 33" xfId="10726"/>
    <cellStyle name="40% - Акцент1 33 2" xfId="10727"/>
    <cellStyle name="40% - Акцент1 33 2 2" xfId="10728"/>
    <cellStyle name="40% - Акцент1 33 2 2 2" xfId="10729"/>
    <cellStyle name="40% - Акцент1 33 2 3" xfId="10730"/>
    <cellStyle name="40% - Акцент1 33 3" xfId="10731"/>
    <cellStyle name="40% - Акцент1 33 3 2" xfId="10732"/>
    <cellStyle name="40% - Акцент1 33 3 2 2" xfId="10733"/>
    <cellStyle name="40% - Акцент1 33 3 3" xfId="10734"/>
    <cellStyle name="40% - Акцент1 33 4" xfId="10735"/>
    <cellStyle name="40% - Акцент1 33 4 2" xfId="10736"/>
    <cellStyle name="40% - Акцент1 33 5" xfId="10737"/>
    <cellStyle name="40% - Акцент1 34" xfId="10738"/>
    <cellStyle name="40% - Акцент1 34 2" xfId="10739"/>
    <cellStyle name="40% - Акцент1 34 2 2" xfId="10740"/>
    <cellStyle name="40% - Акцент1 34 2 2 2" xfId="10741"/>
    <cellStyle name="40% - Акцент1 34 2 3" xfId="10742"/>
    <cellStyle name="40% - Акцент1 34 3" xfId="10743"/>
    <cellStyle name="40% - Акцент1 34 3 2" xfId="10744"/>
    <cellStyle name="40% - Акцент1 34 3 2 2" xfId="10745"/>
    <cellStyle name="40% - Акцент1 34 3 3" xfId="10746"/>
    <cellStyle name="40% - Акцент1 34 4" xfId="10747"/>
    <cellStyle name="40% - Акцент1 34 4 2" xfId="10748"/>
    <cellStyle name="40% - Акцент1 34 5" xfId="10749"/>
    <cellStyle name="40% - Акцент1 35" xfId="10750"/>
    <cellStyle name="40% - Акцент1 35 2" xfId="10751"/>
    <cellStyle name="40% - Акцент1 35 2 2" xfId="10752"/>
    <cellStyle name="40% - Акцент1 35 2 2 2" xfId="10753"/>
    <cellStyle name="40% - Акцент1 35 2 3" xfId="10754"/>
    <cellStyle name="40% - Акцент1 35 3" xfId="10755"/>
    <cellStyle name="40% - Акцент1 35 3 2" xfId="10756"/>
    <cellStyle name="40% - Акцент1 35 3 2 2" xfId="10757"/>
    <cellStyle name="40% - Акцент1 35 3 3" xfId="10758"/>
    <cellStyle name="40% - Акцент1 35 4" xfId="10759"/>
    <cellStyle name="40% - Акцент1 35 4 2" xfId="10760"/>
    <cellStyle name="40% - Акцент1 35 5" xfId="10761"/>
    <cellStyle name="40% - Акцент1 36" xfId="10762"/>
    <cellStyle name="40% - Акцент1 36 2" xfId="10763"/>
    <cellStyle name="40% - Акцент1 36 2 2" xfId="10764"/>
    <cellStyle name="40% - Акцент1 36 2 2 2" xfId="10765"/>
    <cellStyle name="40% - Акцент1 36 2 3" xfId="10766"/>
    <cellStyle name="40% - Акцент1 36 3" xfId="10767"/>
    <cellStyle name="40% - Акцент1 36 3 2" xfId="10768"/>
    <cellStyle name="40% - Акцент1 36 3 2 2" xfId="10769"/>
    <cellStyle name="40% - Акцент1 36 3 3" xfId="10770"/>
    <cellStyle name="40% - Акцент1 36 4" xfId="10771"/>
    <cellStyle name="40% - Акцент1 36 4 2" xfId="10772"/>
    <cellStyle name="40% - Акцент1 36 5" xfId="10773"/>
    <cellStyle name="40% - Акцент1 37" xfId="10774"/>
    <cellStyle name="40% - Акцент1 37 2" xfId="10775"/>
    <cellStyle name="40% - Акцент1 37 2 2" xfId="10776"/>
    <cellStyle name="40% - Акцент1 37 2 2 2" xfId="10777"/>
    <cellStyle name="40% - Акцент1 37 2 3" xfId="10778"/>
    <cellStyle name="40% - Акцент1 37 3" xfId="10779"/>
    <cellStyle name="40% - Акцент1 37 3 2" xfId="10780"/>
    <cellStyle name="40% - Акцент1 37 3 2 2" xfId="10781"/>
    <cellStyle name="40% - Акцент1 37 3 3" xfId="10782"/>
    <cellStyle name="40% - Акцент1 37 4" xfId="10783"/>
    <cellStyle name="40% - Акцент1 37 4 2" xfId="10784"/>
    <cellStyle name="40% - Акцент1 37 5" xfId="10785"/>
    <cellStyle name="40% - Акцент1 38" xfId="10786"/>
    <cellStyle name="40% - Акцент1 38 2" xfId="10787"/>
    <cellStyle name="40% - Акцент1 38 2 2" xfId="10788"/>
    <cellStyle name="40% - Акцент1 38 2 2 2" xfId="10789"/>
    <cellStyle name="40% - Акцент1 38 2 3" xfId="10790"/>
    <cellStyle name="40% - Акцент1 38 3" xfId="10791"/>
    <cellStyle name="40% - Акцент1 38 3 2" xfId="10792"/>
    <cellStyle name="40% - Акцент1 38 3 2 2" xfId="10793"/>
    <cellStyle name="40% - Акцент1 38 3 3" xfId="10794"/>
    <cellStyle name="40% - Акцент1 38 4" xfId="10795"/>
    <cellStyle name="40% - Акцент1 38 4 2" xfId="10796"/>
    <cellStyle name="40% - Акцент1 38 5" xfId="10797"/>
    <cellStyle name="40% - Акцент1 39" xfId="10798"/>
    <cellStyle name="40% - Акцент1 39 2" xfId="10799"/>
    <cellStyle name="40% - Акцент1 39 2 2" xfId="10800"/>
    <cellStyle name="40% - Акцент1 39 2 2 2" xfId="10801"/>
    <cellStyle name="40% - Акцент1 39 2 3" xfId="10802"/>
    <cellStyle name="40% - Акцент1 39 3" xfId="10803"/>
    <cellStyle name="40% - Акцент1 39 3 2" xfId="10804"/>
    <cellStyle name="40% - Акцент1 39 3 2 2" xfId="10805"/>
    <cellStyle name="40% - Акцент1 39 3 3" xfId="10806"/>
    <cellStyle name="40% - Акцент1 39 4" xfId="10807"/>
    <cellStyle name="40% - Акцент1 39 4 2" xfId="10808"/>
    <cellStyle name="40% - Акцент1 39 5" xfId="10809"/>
    <cellStyle name="40% - Акцент1 4" xfId="10810"/>
    <cellStyle name="40% - Акцент1 4 2" xfId="10811"/>
    <cellStyle name="40% - Акцент1 4 2 2" xfId="10812"/>
    <cellStyle name="40% - Акцент1 4 2 2 2" xfId="10813"/>
    <cellStyle name="40% - Акцент1 4 2 2 2 2" xfId="10814"/>
    <cellStyle name="40% - Акцент1 4 2 2 3" xfId="10815"/>
    <cellStyle name="40% - Акцент1 4 2 3" xfId="10816"/>
    <cellStyle name="40% - Акцент1 4 2 3 2" xfId="10817"/>
    <cellStyle name="40% - Акцент1 4 2 3 2 2" xfId="10818"/>
    <cellStyle name="40% - Акцент1 4 2 3 3" xfId="10819"/>
    <cellStyle name="40% - Акцент1 4 2 4" xfId="10820"/>
    <cellStyle name="40% - Акцент1 4 2 4 2" xfId="10821"/>
    <cellStyle name="40% - Акцент1 4 2 5" xfId="10822"/>
    <cellStyle name="40% - Акцент1 4 3" xfId="10823"/>
    <cellStyle name="40% - Акцент1 4 3 2" xfId="10824"/>
    <cellStyle name="40% - Акцент1 4 3 2 2" xfId="10825"/>
    <cellStyle name="40% - Акцент1 4 3 2 2 2" xfId="10826"/>
    <cellStyle name="40% - Акцент1 4 3 2 3" xfId="10827"/>
    <cellStyle name="40% - Акцент1 4 3 3" xfId="10828"/>
    <cellStyle name="40% - Акцент1 4 3 3 2" xfId="10829"/>
    <cellStyle name="40% - Акцент1 4 3 3 2 2" xfId="10830"/>
    <cellStyle name="40% - Акцент1 4 3 3 3" xfId="10831"/>
    <cellStyle name="40% - Акцент1 4 3 4" xfId="10832"/>
    <cellStyle name="40% - Акцент1 4 3 4 2" xfId="10833"/>
    <cellStyle name="40% - Акцент1 4 3 5" xfId="10834"/>
    <cellStyle name="40% - Акцент1 4 4" xfId="10835"/>
    <cellStyle name="40% - Акцент1 4 4 2" xfId="10836"/>
    <cellStyle name="40% - Акцент1 4 4 2 2" xfId="10837"/>
    <cellStyle name="40% - Акцент1 4 4 2 2 2" xfId="10838"/>
    <cellStyle name="40% - Акцент1 4 4 2 3" xfId="10839"/>
    <cellStyle name="40% - Акцент1 4 4 3" xfId="10840"/>
    <cellStyle name="40% - Акцент1 4 4 3 2" xfId="10841"/>
    <cellStyle name="40% - Акцент1 4 4 3 2 2" xfId="10842"/>
    <cellStyle name="40% - Акцент1 4 4 3 3" xfId="10843"/>
    <cellStyle name="40% - Акцент1 4 4 4" xfId="10844"/>
    <cellStyle name="40% - Акцент1 4 4 4 2" xfId="10845"/>
    <cellStyle name="40% - Акцент1 4 4 5" xfId="10846"/>
    <cellStyle name="40% - Акцент1 4 5" xfId="10847"/>
    <cellStyle name="40% - Акцент1 4 5 2" xfId="10848"/>
    <cellStyle name="40% - Акцент1 4 5 2 2" xfId="10849"/>
    <cellStyle name="40% - Акцент1 4 5 2 2 2" xfId="10850"/>
    <cellStyle name="40% - Акцент1 4 5 2 3" xfId="10851"/>
    <cellStyle name="40% - Акцент1 4 5 3" xfId="10852"/>
    <cellStyle name="40% - Акцент1 4 5 3 2" xfId="10853"/>
    <cellStyle name="40% - Акцент1 4 5 3 2 2" xfId="10854"/>
    <cellStyle name="40% - Акцент1 4 5 3 3" xfId="10855"/>
    <cellStyle name="40% - Акцент1 4 5 4" xfId="10856"/>
    <cellStyle name="40% - Акцент1 4 5 4 2" xfId="10857"/>
    <cellStyle name="40% - Акцент1 4 5 5" xfId="10858"/>
    <cellStyle name="40% - Акцент1 4 6" xfId="10859"/>
    <cellStyle name="40% - Акцент1 4 6 2" xfId="10860"/>
    <cellStyle name="40% - Акцент1 4 6 2 2" xfId="10861"/>
    <cellStyle name="40% - Акцент1 4 6 3" xfId="10862"/>
    <cellStyle name="40% - Акцент1 4 7" xfId="10863"/>
    <cellStyle name="40% - Акцент1 4 7 2" xfId="10864"/>
    <cellStyle name="40% - Акцент1 4 7 2 2" xfId="10865"/>
    <cellStyle name="40% - Акцент1 4 7 3" xfId="10866"/>
    <cellStyle name="40% - Акцент1 4 8" xfId="10867"/>
    <cellStyle name="40% - Акцент1 4 8 2" xfId="10868"/>
    <cellStyle name="40% - Акцент1 4 9" xfId="10869"/>
    <cellStyle name="40% - Акцент1 40" xfId="10870"/>
    <cellStyle name="40% - Акцент1 40 2" xfId="10871"/>
    <cellStyle name="40% - Акцент1 40 2 2" xfId="10872"/>
    <cellStyle name="40% - Акцент1 40 2 2 2" xfId="10873"/>
    <cellStyle name="40% - Акцент1 40 2 3" xfId="10874"/>
    <cellStyle name="40% - Акцент1 40 3" xfId="10875"/>
    <cellStyle name="40% - Акцент1 40 3 2" xfId="10876"/>
    <cellStyle name="40% - Акцент1 40 3 2 2" xfId="10877"/>
    <cellStyle name="40% - Акцент1 40 3 3" xfId="10878"/>
    <cellStyle name="40% - Акцент1 40 4" xfId="10879"/>
    <cellStyle name="40% - Акцент1 40 4 2" xfId="10880"/>
    <cellStyle name="40% - Акцент1 40 5" xfId="10881"/>
    <cellStyle name="40% - Акцент1 41" xfId="10882"/>
    <cellStyle name="40% - Акцент1 41 2" xfId="10883"/>
    <cellStyle name="40% - Акцент1 41 2 2" xfId="10884"/>
    <cellStyle name="40% - Акцент1 41 2 2 2" xfId="10885"/>
    <cellStyle name="40% - Акцент1 41 2 3" xfId="10886"/>
    <cellStyle name="40% - Акцент1 41 3" xfId="10887"/>
    <cellStyle name="40% - Акцент1 41 3 2" xfId="10888"/>
    <cellStyle name="40% - Акцент1 41 3 2 2" xfId="10889"/>
    <cellStyle name="40% - Акцент1 41 3 3" xfId="10890"/>
    <cellStyle name="40% - Акцент1 41 4" xfId="10891"/>
    <cellStyle name="40% - Акцент1 41 4 2" xfId="10892"/>
    <cellStyle name="40% - Акцент1 41 5" xfId="10893"/>
    <cellStyle name="40% - Акцент1 42" xfId="10894"/>
    <cellStyle name="40% - Акцент1 42 2" xfId="10895"/>
    <cellStyle name="40% - Акцент1 42 2 2" xfId="10896"/>
    <cellStyle name="40% - Акцент1 42 2 2 2" xfId="10897"/>
    <cellStyle name="40% - Акцент1 42 2 3" xfId="10898"/>
    <cellStyle name="40% - Акцент1 42 3" xfId="10899"/>
    <cellStyle name="40% - Акцент1 42 3 2" xfId="10900"/>
    <cellStyle name="40% - Акцент1 42 3 2 2" xfId="10901"/>
    <cellStyle name="40% - Акцент1 42 3 3" xfId="10902"/>
    <cellStyle name="40% - Акцент1 42 4" xfId="10903"/>
    <cellStyle name="40% - Акцент1 42 4 2" xfId="10904"/>
    <cellStyle name="40% - Акцент1 42 5" xfId="10905"/>
    <cellStyle name="40% - Акцент1 43" xfId="10906"/>
    <cellStyle name="40% - Акцент1 43 2" xfId="10907"/>
    <cellStyle name="40% - Акцент1 43 2 2" xfId="10908"/>
    <cellStyle name="40% - Акцент1 43 2 2 2" xfId="10909"/>
    <cellStyle name="40% - Акцент1 43 2 3" xfId="10910"/>
    <cellStyle name="40% - Акцент1 43 3" xfId="10911"/>
    <cellStyle name="40% - Акцент1 43 3 2" xfId="10912"/>
    <cellStyle name="40% - Акцент1 43 3 2 2" xfId="10913"/>
    <cellStyle name="40% - Акцент1 43 3 3" xfId="10914"/>
    <cellStyle name="40% - Акцент1 43 4" xfId="10915"/>
    <cellStyle name="40% - Акцент1 43 4 2" xfId="10916"/>
    <cellStyle name="40% - Акцент1 43 5" xfId="10917"/>
    <cellStyle name="40% - Акцент1 44" xfId="10918"/>
    <cellStyle name="40% - Акцент1 44 2" xfId="10919"/>
    <cellStyle name="40% - Акцент1 44 2 2" xfId="10920"/>
    <cellStyle name="40% - Акцент1 44 2 2 2" xfId="10921"/>
    <cellStyle name="40% - Акцент1 44 2 3" xfId="10922"/>
    <cellStyle name="40% - Акцент1 44 3" xfId="10923"/>
    <cellStyle name="40% - Акцент1 44 3 2" xfId="10924"/>
    <cellStyle name="40% - Акцент1 44 3 2 2" xfId="10925"/>
    <cellStyle name="40% - Акцент1 44 3 3" xfId="10926"/>
    <cellStyle name="40% - Акцент1 44 4" xfId="10927"/>
    <cellStyle name="40% - Акцент1 44 4 2" xfId="10928"/>
    <cellStyle name="40% - Акцент1 44 5" xfId="10929"/>
    <cellStyle name="40% - Акцент1 45" xfId="10930"/>
    <cellStyle name="40% - Акцент1 45 2" xfId="10931"/>
    <cellStyle name="40% - Акцент1 45 2 2" xfId="10932"/>
    <cellStyle name="40% - Акцент1 45 2 2 2" xfId="10933"/>
    <cellStyle name="40% - Акцент1 45 2 3" xfId="10934"/>
    <cellStyle name="40% - Акцент1 45 3" xfId="10935"/>
    <cellStyle name="40% - Акцент1 45 3 2" xfId="10936"/>
    <cellStyle name="40% - Акцент1 45 3 2 2" xfId="10937"/>
    <cellStyle name="40% - Акцент1 45 3 3" xfId="10938"/>
    <cellStyle name="40% - Акцент1 45 4" xfId="10939"/>
    <cellStyle name="40% - Акцент1 45 4 2" xfId="10940"/>
    <cellStyle name="40% - Акцент1 45 5" xfId="10941"/>
    <cellStyle name="40% - Акцент1 46" xfId="10942"/>
    <cellStyle name="40% - Акцент1 46 2" xfId="10943"/>
    <cellStyle name="40% - Акцент1 46 2 2" xfId="10944"/>
    <cellStyle name="40% - Акцент1 46 2 2 2" xfId="10945"/>
    <cellStyle name="40% - Акцент1 46 2 3" xfId="10946"/>
    <cellStyle name="40% - Акцент1 46 3" xfId="10947"/>
    <cellStyle name="40% - Акцент1 46 3 2" xfId="10948"/>
    <cellStyle name="40% - Акцент1 46 3 2 2" xfId="10949"/>
    <cellStyle name="40% - Акцент1 46 3 3" xfId="10950"/>
    <cellStyle name="40% - Акцент1 46 4" xfId="10951"/>
    <cellStyle name="40% - Акцент1 46 4 2" xfId="10952"/>
    <cellStyle name="40% - Акцент1 46 5" xfId="10953"/>
    <cellStyle name="40% - Акцент1 47" xfId="10954"/>
    <cellStyle name="40% - Акцент1 47 2" xfId="10955"/>
    <cellStyle name="40% - Акцент1 47 2 2" xfId="10956"/>
    <cellStyle name="40% - Акцент1 47 2 2 2" xfId="10957"/>
    <cellStyle name="40% - Акцент1 47 2 3" xfId="10958"/>
    <cellStyle name="40% - Акцент1 47 3" xfId="10959"/>
    <cellStyle name="40% - Акцент1 47 3 2" xfId="10960"/>
    <cellStyle name="40% - Акцент1 47 3 2 2" xfId="10961"/>
    <cellStyle name="40% - Акцент1 47 3 3" xfId="10962"/>
    <cellStyle name="40% - Акцент1 47 4" xfId="10963"/>
    <cellStyle name="40% - Акцент1 47 4 2" xfId="10964"/>
    <cellStyle name="40% - Акцент1 47 5" xfId="10965"/>
    <cellStyle name="40% - Акцент1 48" xfId="10966"/>
    <cellStyle name="40% - Акцент1 48 2" xfId="10967"/>
    <cellStyle name="40% - Акцент1 48 2 2" xfId="10968"/>
    <cellStyle name="40% - Акцент1 48 2 2 2" xfId="10969"/>
    <cellStyle name="40% - Акцент1 48 2 3" xfId="10970"/>
    <cellStyle name="40% - Акцент1 48 3" xfId="10971"/>
    <cellStyle name="40% - Акцент1 48 3 2" xfId="10972"/>
    <cellStyle name="40% - Акцент1 48 3 2 2" xfId="10973"/>
    <cellStyle name="40% - Акцент1 48 3 3" xfId="10974"/>
    <cellStyle name="40% - Акцент1 48 4" xfId="10975"/>
    <cellStyle name="40% - Акцент1 48 4 2" xfId="10976"/>
    <cellStyle name="40% - Акцент1 48 5" xfId="10977"/>
    <cellStyle name="40% - Акцент1 49" xfId="10978"/>
    <cellStyle name="40% - Акцент1 49 2" xfId="10979"/>
    <cellStyle name="40% - Акцент1 49 2 2" xfId="10980"/>
    <cellStyle name="40% - Акцент1 49 2 2 2" xfId="10981"/>
    <cellStyle name="40% - Акцент1 49 2 3" xfId="10982"/>
    <cellStyle name="40% - Акцент1 49 3" xfId="10983"/>
    <cellStyle name="40% - Акцент1 49 3 2" xfId="10984"/>
    <cellStyle name="40% - Акцент1 49 3 2 2" xfId="10985"/>
    <cellStyle name="40% - Акцент1 49 3 3" xfId="10986"/>
    <cellStyle name="40% - Акцент1 49 4" xfId="10987"/>
    <cellStyle name="40% - Акцент1 49 4 2" xfId="10988"/>
    <cellStyle name="40% - Акцент1 49 5" xfId="10989"/>
    <cellStyle name="40% - Акцент1 5" xfId="10990"/>
    <cellStyle name="40% - Акцент1 5 2" xfId="10991"/>
    <cellStyle name="40% - Акцент1 5 2 2" xfId="10992"/>
    <cellStyle name="40% - Акцент1 5 2 2 2" xfId="10993"/>
    <cellStyle name="40% - Акцент1 5 2 2 2 2" xfId="10994"/>
    <cellStyle name="40% - Акцент1 5 2 2 3" xfId="10995"/>
    <cellStyle name="40% - Акцент1 5 2 3" xfId="10996"/>
    <cellStyle name="40% - Акцент1 5 2 3 2" xfId="10997"/>
    <cellStyle name="40% - Акцент1 5 2 3 2 2" xfId="10998"/>
    <cellStyle name="40% - Акцент1 5 2 3 3" xfId="10999"/>
    <cellStyle name="40% - Акцент1 5 2 4" xfId="11000"/>
    <cellStyle name="40% - Акцент1 5 2 4 2" xfId="11001"/>
    <cellStyle name="40% - Акцент1 5 2 5" xfId="11002"/>
    <cellStyle name="40% - Акцент1 5 3" xfId="11003"/>
    <cellStyle name="40% - Акцент1 5 3 2" xfId="11004"/>
    <cellStyle name="40% - Акцент1 5 3 2 2" xfId="11005"/>
    <cellStyle name="40% - Акцент1 5 3 2 2 2" xfId="11006"/>
    <cellStyle name="40% - Акцент1 5 3 2 3" xfId="11007"/>
    <cellStyle name="40% - Акцент1 5 3 3" xfId="11008"/>
    <cellStyle name="40% - Акцент1 5 3 3 2" xfId="11009"/>
    <cellStyle name="40% - Акцент1 5 3 3 2 2" xfId="11010"/>
    <cellStyle name="40% - Акцент1 5 3 3 3" xfId="11011"/>
    <cellStyle name="40% - Акцент1 5 3 4" xfId="11012"/>
    <cellStyle name="40% - Акцент1 5 3 4 2" xfId="11013"/>
    <cellStyle name="40% - Акцент1 5 3 5" xfId="11014"/>
    <cellStyle name="40% - Акцент1 5 4" xfId="11015"/>
    <cellStyle name="40% - Акцент1 5 4 2" xfId="11016"/>
    <cellStyle name="40% - Акцент1 5 4 2 2" xfId="11017"/>
    <cellStyle name="40% - Акцент1 5 4 2 2 2" xfId="11018"/>
    <cellStyle name="40% - Акцент1 5 4 2 3" xfId="11019"/>
    <cellStyle name="40% - Акцент1 5 4 3" xfId="11020"/>
    <cellStyle name="40% - Акцент1 5 4 3 2" xfId="11021"/>
    <cellStyle name="40% - Акцент1 5 4 3 2 2" xfId="11022"/>
    <cellStyle name="40% - Акцент1 5 4 3 3" xfId="11023"/>
    <cellStyle name="40% - Акцент1 5 4 4" xfId="11024"/>
    <cellStyle name="40% - Акцент1 5 4 4 2" xfId="11025"/>
    <cellStyle name="40% - Акцент1 5 4 5" xfId="11026"/>
    <cellStyle name="40% - Акцент1 5 5" xfId="11027"/>
    <cellStyle name="40% - Акцент1 5 5 2" xfId="11028"/>
    <cellStyle name="40% - Акцент1 5 5 2 2" xfId="11029"/>
    <cellStyle name="40% - Акцент1 5 5 2 2 2" xfId="11030"/>
    <cellStyle name="40% - Акцент1 5 5 2 3" xfId="11031"/>
    <cellStyle name="40% - Акцент1 5 5 3" xfId="11032"/>
    <cellStyle name="40% - Акцент1 5 5 3 2" xfId="11033"/>
    <cellStyle name="40% - Акцент1 5 5 3 2 2" xfId="11034"/>
    <cellStyle name="40% - Акцент1 5 5 3 3" xfId="11035"/>
    <cellStyle name="40% - Акцент1 5 5 4" xfId="11036"/>
    <cellStyle name="40% - Акцент1 5 5 4 2" xfId="11037"/>
    <cellStyle name="40% - Акцент1 5 5 5" xfId="11038"/>
    <cellStyle name="40% - Акцент1 5 6" xfId="11039"/>
    <cellStyle name="40% - Акцент1 5 6 2" xfId="11040"/>
    <cellStyle name="40% - Акцент1 5 6 2 2" xfId="11041"/>
    <cellStyle name="40% - Акцент1 5 6 3" xfId="11042"/>
    <cellStyle name="40% - Акцент1 5 7" xfId="11043"/>
    <cellStyle name="40% - Акцент1 5 7 2" xfId="11044"/>
    <cellStyle name="40% - Акцент1 5 7 2 2" xfId="11045"/>
    <cellStyle name="40% - Акцент1 5 7 3" xfId="11046"/>
    <cellStyle name="40% - Акцент1 5 8" xfId="11047"/>
    <cellStyle name="40% - Акцент1 5 8 2" xfId="11048"/>
    <cellStyle name="40% - Акцент1 5 9" xfId="11049"/>
    <cellStyle name="40% - Акцент1 50" xfId="11050"/>
    <cellStyle name="40% - Акцент1 50 2" xfId="11051"/>
    <cellStyle name="40% - Акцент1 50 2 2" xfId="11052"/>
    <cellStyle name="40% - Акцент1 50 2 2 2" xfId="11053"/>
    <cellStyle name="40% - Акцент1 50 2 3" xfId="11054"/>
    <cellStyle name="40% - Акцент1 50 3" xfId="11055"/>
    <cellStyle name="40% - Акцент1 50 3 2" xfId="11056"/>
    <cellStyle name="40% - Акцент1 50 3 2 2" xfId="11057"/>
    <cellStyle name="40% - Акцент1 50 3 3" xfId="11058"/>
    <cellStyle name="40% - Акцент1 50 4" xfId="11059"/>
    <cellStyle name="40% - Акцент1 50 4 2" xfId="11060"/>
    <cellStyle name="40% - Акцент1 50 5" xfId="11061"/>
    <cellStyle name="40% - Акцент1 51" xfId="11062"/>
    <cellStyle name="40% - Акцент1 51 2" xfId="11063"/>
    <cellStyle name="40% - Акцент1 51 2 2" xfId="11064"/>
    <cellStyle name="40% - Акцент1 51 2 2 2" xfId="11065"/>
    <cellStyle name="40% - Акцент1 51 2 3" xfId="11066"/>
    <cellStyle name="40% - Акцент1 51 3" xfId="11067"/>
    <cellStyle name="40% - Акцент1 51 3 2" xfId="11068"/>
    <cellStyle name="40% - Акцент1 51 3 2 2" xfId="11069"/>
    <cellStyle name="40% - Акцент1 51 3 3" xfId="11070"/>
    <cellStyle name="40% - Акцент1 51 4" xfId="11071"/>
    <cellStyle name="40% - Акцент1 51 4 2" xfId="11072"/>
    <cellStyle name="40% - Акцент1 51 5" xfId="11073"/>
    <cellStyle name="40% - Акцент1 52" xfId="11074"/>
    <cellStyle name="40% - Акцент1 52 2" xfId="11075"/>
    <cellStyle name="40% - Акцент1 52 2 2" xfId="11076"/>
    <cellStyle name="40% - Акцент1 52 2 2 2" xfId="11077"/>
    <cellStyle name="40% - Акцент1 52 2 3" xfId="11078"/>
    <cellStyle name="40% - Акцент1 52 3" xfId="11079"/>
    <cellStyle name="40% - Акцент1 52 3 2" xfId="11080"/>
    <cellStyle name="40% - Акцент1 52 3 2 2" xfId="11081"/>
    <cellStyle name="40% - Акцент1 52 3 3" xfId="11082"/>
    <cellStyle name="40% - Акцент1 52 4" xfId="11083"/>
    <cellStyle name="40% - Акцент1 52 4 2" xfId="11084"/>
    <cellStyle name="40% - Акцент1 52 5" xfId="11085"/>
    <cellStyle name="40% - Акцент1 53" xfId="11086"/>
    <cellStyle name="40% - Акцент1 53 2" xfId="11087"/>
    <cellStyle name="40% - Акцент1 53 2 2" xfId="11088"/>
    <cellStyle name="40% - Акцент1 53 2 2 2" xfId="11089"/>
    <cellStyle name="40% - Акцент1 53 2 3" xfId="11090"/>
    <cellStyle name="40% - Акцент1 53 3" xfId="11091"/>
    <cellStyle name="40% - Акцент1 53 3 2" xfId="11092"/>
    <cellStyle name="40% - Акцент1 53 3 2 2" xfId="11093"/>
    <cellStyle name="40% - Акцент1 53 3 3" xfId="11094"/>
    <cellStyle name="40% - Акцент1 53 4" xfId="11095"/>
    <cellStyle name="40% - Акцент1 53 4 2" xfId="11096"/>
    <cellStyle name="40% - Акцент1 53 5" xfId="11097"/>
    <cellStyle name="40% - Акцент1 54" xfId="11098"/>
    <cellStyle name="40% - Акцент1 54 2" xfId="11099"/>
    <cellStyle name="40% - Акцент1 54 2 2" xfId="11100"/>
    <cellStyle name="40% - Акцент1 54 2 2 2" xfId="11101"/>
    <cellStyle name="40% - Акцент1 54 2 3" xfId="11102"/>
    <cellStyle name="40% - Акцент1 54 3" xfId="11103"/>
    <cellStyle name="40% - Акцент1 54 3 2" xfId="11104"/>
    <cellStyle name="40% - Акцент1 54 3 2 2" xfId="11105"/>
    <cellStyle name="40% - Акцент1 54 3 3" xfId="11106"/>
    <cellStyle name="40% - Акцент1 54 4" xfId="11107"/>
    <cellStyle name="40% - Акцент1 54 4 2" xfId="11108"/>
    <cellStyle name="40% - Акцент1 54 5" xfId="11109"/>
    <cellStyle name="40% - Акцент1 55" xfId="11110"/>
    <cellStyle name="40% - Акцент1 55 2" xfId="11111"/>
    <cellStyle name="40% - Акцент1 55 2 2" xfId="11112"/>
    <cellStyle name="40% - Акцент1 55 2 2 2" xfId="11113"/>
    <cellStyle name="40% - Акцент1 55 2 3" xfId="11114"/>
    <cellStyle name="40% - Акцент1 55 3" xfId="11115"/>
    <cellStyle name="40% - Акцент1 55 3 2" xfId="11116"/>
    <cellStyle name="40% - Акцент1 55 3 2 2" xfId="11117"/>
    <cellStyle name="40% - Акцент1 55 3 3" xfId="11118"/>
    <cellStyle name="40% - Акцент1 55 4" xfId="11119"/>
    <cellStyle name="40% - Акцент1 55 4 2" xfId="11120"/>
    <cellStyle name="40% - Акцент1 55 5" xfId="11121"/>
    <cellStyle name="40% - Акцент1 56" xfId="11122"/>
    <cellStyle name="40% - Акцент1 56 2" xfId="11123"/>
    <cellStyle name="40% - Акцент1 56 2 2" xfId="11124"/>
    <cellStyle name="40% - Акцент1 56 2 2 2" xfId="11125"/>
    <cellStyle name="40% - Акцент1 56 2 3" xfId="11126"/>
    <cellStyle name="40% - Акцент1 56 3" xfId="11127"/>
    <cellStyle name="40% - Акцент1 56 3 2" xfId="11128"/>
    <cellStyle name="40% - Акцент1 56 3 2 2" xfId="11129"/>
    <cellStyle name="40% - Акцент1 56 3 3" xfId="11130"/>
    <cellStyle name="40% - Акцент1 56 4" xfId="11131"/>
    <cellStyle name="40% - Акцент1 56 4 2" xfId="11132"/>
    <cellStyle name="40% - Акцент1 56 5" xfId="11133"/>
    <cellStyle name="40% - Акцент1 57" xfId="11134"/>
    <cellStyle name="40% - Акцент1 57 2" xfId="11135"/>
    <cellStyle name="40% - Акцент1 57 2 2" xfId="11136"/>
    <cellStyle name="40% - Акцент1 57 2 2 2" xfId="11137"/>
    <cellStyle name="40% - Акцент1 57 2 3" xfId="11138"/>
    <cellStyle name="40% - Акцент1 57 3" xfId="11139"/>
    <cellStyle name="40% - Акцент1 57 3 2" xfId="11140"/>
    <cellStyle name="40% - Акцент1 57 3 2 2" xfId="11141"/>
    <cellStyle name="40% - Акцент1 57 3 3" xfId="11142"/>
    <cellStyle name="40% - Акцент1 57 4" xfId="11143"/>
    <cellStyle name="40% - Акцент1 57 4 2" xfId="11144"/>
    <cellStyle name="40% - Акцент1 57 5" xfId="11145"/>
    <cellStyle name="40% - Акцент1 58" xfId="11146"/>
    <cellStyle name="40% - Акцент1 58 2" xfId="11147"/>
    <cellStyle name="40% - Акцент1 58 2 2" xfId="11148"/>
    <cellStyle name="40% - Акцент1 58 2 2 2" xfId="11149"/>
    <cellStyle name="40% - Акцент1 58 2 3" xfId="11150"/>
    <cellStyle name="40% - Акцент1 58 3" xfId="11151"/>
    <cellStyle name="40% - Акцент1 58 3 2" xfId="11152"/>
    <cellStyle name="40% - Акцент1 58 3 2 2" xfId="11153"/>
    <cellStyle name="40% - Акцент1 58 3 3" xfId="11154"/>
    <cellStyle name="40% - Акцент1 58 4" xfId="11155"/>
    <cellStyle name="40% - Акцент1 58 4 2" xfId="11156"/>
    <cellStyle name="40% - Акцент1 58 5" xfId="11157"/>
    <cellStyle name="40% - Акцент1 59" xfId="11158"/>
    <cellStyle name="40% - Акцент1 59 2" xfId="11159"/>
    <cellStyle name="40% - Акцент1 59 2 2" xfId="11160"/>
    <cellStyle name="40% - Акцент1 59 2 2 2" xfId="11161"/>
    <cellStyle name="40% - Акцент1 59 2 3" xfId="11162"/>
    <cellStyle name="40% - Акцент1 59 3" xfId="11163"/>
    <cellStyle name="40% - Акцент1 59 3 2" xfId="11164"/>
    <cellStyle name="40% - Акцент1 59 3 2 2" xfId="11165"/>
    <cellStyle name="40% - Акцент1 59 3 3" xfId="11166"/>
    <cellStyle name="40% - Акцент1 59 4" xfId="11167"/>
    <cellStyle name="40% - Акцент1 59 4 2" xfId="11168"/>
    <cellStyle name="40% - Акцент1 59 5" xfId="11169"/>
    <cellStyle name="40% - Акцент1 6" xfId="11170"/>
    <cellStyle name="40% - Акцент1 6 2" xfId="11171"/>
    <cellStyle name="40% - Акцент1 6 2 2" xfId="11172"/>
    <cellStyle name="40% - Акцент1 6 2 2 2" xfId="11173"/>
    <cellStyle name="40% - Акцент1 6 2 2 2 2" xfId="11174"/>
    <cellStyle name="40% - Акцент1 6 2 2 3" xfId="11175"/>
    <cellStyle name="40% - Акцент1 6 2 3" xfId="11176"/>
    <cellStyle name="40% - Акцент1 6 2 3 2" xfId="11177"/>
    <cellStyle name="40% - Акцент1 6 2 3 2 2" xfId="11178"/>
    <cellStyle name="40% - Акцент1 6 2 3 3" xfId="11179"/>
    <cellStyle name="40% - Акцент1 6 2 4" xfId="11180"/>
    <cellStyle name="40% - Акцент1 6 2 4 2" xfId="11181"/>
    <cellStyle name="40% - Акцент1 6 2 5" xfId="11182"/>
    <cellStyle name="40% - Акцент1 6 3" xfId="11183"/>
    <cellStyle name="40% - Акцент1 6 3 2" xfId="11184"/>
    <cellStyle name="40% - Акцент1 6 3 2 2" xfId="11185"/>
    <cellStyle name="40% - Акцент1 6 3 2 2 2" xfId="11186"/>
    <cellStyle name="40% - Акцент1 6 3 2 3" xfId="11187"/>
    <cellStyle name="40% - Акцент1 6 3 3" xfId="11188"/>
    <cellStyle name="40% - Акцент1 6 3 3 2" xfId="11189"/>
    <cellStyle name="40% - Акцент1 6 3 3 2 2" xfId="11190"/>
    <cellStyle name="40% - Акцент1 6 3 3 3" xfId="11191"/>
    <cellStyle name="40% - Акцент1 6 3 4" xfId="11192"/>
    <cellStyle name="40% - Акцент1 6 3 4 2" xfId="11193"/>
    <cellStyle name="40% - Акцент1 6 3 5" xfId="11194"/>
    <cellStyle name="40% - Акцент1 6 4" xfId="11195"/>
    <cellStyle name="40% - Акцент1 6 4 2" xfId="11196"/>
    <cellStyle name="40% - Акцент1 6 4 2 2" xfId="11197"/>
    <cellStyle name="40% - Акцент1 6 4 2 2 2" xfId="11198"/>
    <cellStyle name="40% - Акцент1 6 4 2 3" xfId="11199"/>
    <cellStyle name="40% - Акцент1 6 4 3" xfId="11200"/>
    <cellStyle name="40% - Акцент1 6 4 3 2" xfId="11201"/>
    <cellStyle name="40% - Акцент1 6 4 3 2 2" xfId="11202"/>
    <cellStyle name="40% - Акцент1 6 4 3 3" xfId="11203"/>
    <cellStyle name="40% - Акцент1 6 4 4" xfId="11204"/>
    <cellStyle name="40% - Акцент1 6 4 4 2" xfId="11205"/>
    <cellStyle name="40% - Акцент1 6 4 5" xfId="11206"/>
    <cellStyle name="40% - Акцент1 6 5" xfId="11207"/>
    <cellStyle name="40% - Акцент1 6 5 2" xfId="11208"/>
    <cellStyle name="40% - Акцент1 6 5 2 2" xfId="11209"/>
    <cellStyle name="40% - Акцент1 6 5 2 2 2" xfId="11210"/>
    <cellStyle name="40% - Акцент1 6 5 2 3" xfId="11211"/>
    <cellStyle name="40% - Акцент1 6 5 3" xfId="11212"/>
    <cellStyle name="40% - Акцент1 6 5 3 2" xfId="11213"/>
    <cellStyle name="40% - Акцент1 6 5 3 2 2" xfId="11214"/>
    <cellStyle name="40% - Акцент1 6 5 3 3" xfId="11215"/>
    <cellStyle name="40% - Акцент1 6 5 4" xfId="11216"/>
    <cellStyle name="40% - Акцент1 6 5 4 2" xfId="11217"/>
    <cellStyle name="40% - Акцент1 6 5 5" xfId="11218"/>
    <cellStyle name="40% - Акцент1 6 6" xfId="11219"/>
    <cellStyle name="40% - Акцент1 6 6 2" xfId="11220"/>
    <cellStyle name="40% - Акцент1 6 6 2 2" xfId="11221"/>
    <cellStyle name="40% - Акцент1 6 6 3" xfId="11222"/>
    <cellStyle name="40% - Акцент1 6 7" xfId="11223"/>
    <cellStyle name="40% - Акцент1 6 7 2" xfId="11224"/>
    <cellStyle name="40% - Акцент1 6 7 2 2" xfId="11225"/>
    <cellStyle name="40% - Акцент1 6 7 3" xfId="11226"/>
    <cellStyle name="40% - Акцент1 6 8" xfId="11227"/>
    <cellStyle name="40% - Акцент1 6 8 2" xfId="11228"/>
    <cellStyle name="40% - Акцент1 6 9" xfId="11229"/>
    <cellStyle name="40% - Акцент1 60" xfId="11230"/>
    <cellStyle name="40% - Акцент1 60 2" xfId="11231"/>
    <cellStyle name="40% - Акцент1 60 2 2" xfId="11232"/>
    <cellStyle name="40% - Акцент1 60 2 2 2" xfId="11233"/>
    <cellStyle name="40% - Акцент1 60 2 3" xfId="11234"/>
    <cellStyle name="40% - Акцент1 60 3" xfId="11235"/>
    <cellStyle name="40% - Акцент1 60 3 2" xfId="11236"/>
    <cellStyle name="40% - Акцент1 60 3 2 2" xfId="11237"/>
    <cellStyle name="40% - Акцент1 60 3 3" xfId="11238"/>
    <cellStyle name="40% - Акцент1 60 4" xfId="11239"/>
    <cellStyle name="40% - Акцент1 60 4 2" xfId="11240"/>
    <cellStyle name="40% - Акцент1 60 5" xfId="11241"/>
    <cellStyle name="40% - Акцент1 61" xfId="11242"/>
    <cellStyle name="40% - Акцент1 61 2" xfId="11243"/>
    <cellStyle name="40% - Акцент1 61 2 2" xfId="11244"/>
    <cellStyle name="40% - Акцент1 61 2 2 2" xfId="11245"/>
    <cellStyle name="40% - Акцент1 61 2 3" xfId="11246"/>
    <cellStyle name="40% - Акцент1 61 3" xfId="11247"/>
    <cellStyle name="40% - Акцент1 61 3 2" xfId="11248"/>
    <cellStyle name="40% - Акцент1 61 3 2 2" xfId="11249"/>
    <cellStyle name="40% - Акцент1 61 3 3" xfId="11250"/>
    <cellStyle name="40% - Акцент1 61 4" xfId="11251"/>
    <cellStyle name="40% - Акцент1 61 4 2" xfId="11252"/>
    <cellStyle name="40% - Акцент1 61 5" xfId="11253"/>
    <cellStyle name="40% - Акцент1 62" xfId="11254"/>
    <cellStyle name="40% - Акцент1 62 2" xfId="11255"/>
    <cellStyle name="40% - Акцент1 62 2 2" xfId="11256"/>
    <cellStyle name="40% - Акцент1 62 2 2 2" xfId="11257"/>
    <cellStyle name="40% - Акцент1 62 2 3" xfId="11258"/>
    <cellStyle name="40% - Акцент1 62 3" xfId="11259"/>
    <cellStyle name="40% - Акцент1 62 3 2" xfId="11260"/>
    <cellStyle name="40% - Акцент1 62 3 2 2" xfId="11261"/>
    <cellStyle name="40% - Акцент1 62 3 3" xfId="11262"/>
    <cellStyle name="40% - Акцент1 62 4" xfId="11263"/>
    <cellStyle name="40% - Акцент1 62 4 2" xfId="11264"/>
    <cellStyle name="40% - Акцент1 62 5" xfId="11265"/>
    <cellStyle name="40% - Акцент1 63" xfId="11266"/>
    <cellStyle name="40% - Акцент1 63 2" xfId="11267"/>
    <cellStyle name="40% - Акцент1 63 2 2" xfId="11268"/>
    <cellStyle name="40% - Акцент1 63 2 2 2" xfId="11269"/>
    <cellStyle name="40% - Акцент1 63 2 3" xfId="11270"/>
    <cellStyle name="40% - Акцент1 63 3" xfId="11271"/>
    <cellStyle name="40% - Акцент1 63 3 2" xfId="11272"/>
    <cellStyle name="40% - Акцент1 63 3 2 2" xfId="11273"/>
    <cellStyle name="40% - Акцент1 63 3 3" xfId="11274"/>
    <cellStyle name="40% - Акцент1 63 4" xfId="11275"/>
    <cellStyle name="40% - Акцент1 63 4 2" xfId="11276"/>
    <cellStyle name="40% - Акцент1 63 5" xfId="11277"/>
    <cellStyle name="40% - Акцент1 64" xfId="11278"/>
    <cellStyle name="40% - Акцент1 64 2" xfId="11279"/>
    <cellStyle name="40% - Акцент1 64 2 2" xfId="11280"/>
    <cellStyle name="40% - Акцент1 64 2 2 2" xfId="11281"/>
    <cellStyle name="40% - Акцент1 64 2 3" xfId="11282"/>
    <cellStyle name="40% - Акцент1 64 3" xfId="11283"/>
    <cellStyle name="40% - Акцент1 64 3 2" xfId="11284"/>
    <cellStyle name="40% - Акцент1 64 3 2 2" xfId="11285"/>
    <cellStyle name="40% - Акцент1 64 3 3" xfId="11286"/>
    <cellStyle name="40% - Акцент1 64 4" xfId="11287"/>
    <cellStyle name="40% - Акцент1 64 4 2" xfId="11288"/>
    <cellStyle name="40% - Акцент1 64 5" xfId="11289"/>
    <cellStyle name="40% - Акцент1 65" xfId="11290"/>
    <cellStyle name="40% - Акцент1 65 2" xfId="11291"/>
    <cellStyle name="40% - Акцент1 65 2 2" xfId="11292"/>
    <cellStyle name="40% - Акцент1 65 2 2 2" xfId="11293"/>
    <cellStyle name="40% - Акцент1 65 2 3" xfId="11294"/>
    <cellStyle name="40% - Акцент1 65 3" xfId="11295"/>
    <cellStyle name="40% - Акцент1 65 3 2" xfId="11296"/>
    <cellStyle name="40% - Акцент1 65 3 2 2" xfId="11297"/>
    <cellStyle name="40% - Акцент1 65 3 3" xfId="11298"/>
    <cellStyle name="40% - Акцент1 65 4" xfId="11299"/>
    <cellStyle name="40% - Акцент1 65 4 2" xfId="11300"/>
    <cellStyle name="40% - Акцент1 65 5" xfId="11301"/>
    <cellStyle name="40% - Акцент1 66" xfId="11302"/>
    <cellStyle name="40% - Акцент1 66 2" xfId="11303"/>
    <cellStyle name="40% - Акцент1 66 2 2" xfId="11304"/>
    <cellStyle name="40% - Акцент1 66 2 2 2" xfId="11305"/>
    <cellStyle name="40% - Акцент1 66 2 3" xfId="11306"/>
    <cellStyle name="40% - Акцент1 66 3" xfId="11307"/>
    <cellStyle name="40% - Акцент1 66 3 2" xfId="11308"/>
    <cellStyle name="40% - Акцент1 66 3 2 2" xfId="11309"/>
    <cellStyle name="40% - Акцент1 66 3 3" xfId="11310"/>
    <cellStyle name="40% - Акцент1 66 4" xfId="11311"/>
    <cellStyle name="40% - Акцент1 66 4 2" xfId="11312"/>
    <cellStyle name="40% - Акцент1 66 5" xfId="11313"/>
    <cellStyle name="40% - Акцент1 67" xfId="11314"/>
    <cellStyle name="40% - Акцент1 67 2" xfId="11315"/>
    <cellStyle name="40% - Акцент1 67 2 2" xfId="11316"/>
    <cellStyle name="40% - Акцент1 67 2 2 2" xfId="11317"/>
    <cellStyle name="40% - Акцент1 67 2 3" xfId="11318"/>
    <cellStyle name="40% - Акцент1 67 3" xfId="11319"/>
    <cellStyle name="40% - Акцент1 67 3 2" xfId="11320"/>
    <cellStyle name="40% - Акцент1 67 3 2 2" xfId="11321"/>
    <cellStyle name="40% - Акцент1 67 3 3" xfId="11322"/>
    <cellStyle name="40% - Акцент1 67 4" xfId="11323"/>
    <cellStyle name="40% - Акцент1 67 4 2" xfId="11324"/>
    <cellStyle name="40% - Акцент1 67 5" xfId="11325"/>
    <cellStyle name="40% - Акцент1 68" xfId="11326"/>
    <cellStyle name="40% - Акцент1 68 2" xfId="11327"/>
    <cellStyle name="40% - Акцент1 68 2 2" xfId="11328"/>
    <cellStyle name="40% - Акцент1 68 2 2 2" xfId="11329"/>
    <cellStyle name="40% - Акцент1 68 2 3" xfId="11330"/>
    <cellStyle name="40% - Акцент1 68 3" xfId="11331"/>
    <cellStyle name="40% - Акцент1 68 3 2" xfId="11332"/>
    <cellStyle name="40% - Акцент1 68 3 2 2" xfId="11333"/>
    <cellStyle name="40% - Акцент1 68 3 3" xfId="11334"/>
    <cellStyle name="40% - Акцент1 68 4" xfId="11335"/>
    <cellStyle name="40% - Акцент1 68 4 2" xfId="11336"/>
    <cellStyle name="40% - Акцент1 68 5" xfId="11337"/>
    <cellStyle name="40% - Акцент1 69" xfId="11338"/>
    <cellStyle name="40% - Акцент1 69 2" xfId="11339"/>
    <cellStyle name="40% - Акцент1 69 2 2" xfId="11340"/>
    <cellStyle name="40% - Акцент1 69 2 2 2" xfId="11341"/>
    <cellStyle name="40% - Акцент1 69 2 3" xfId="11342"/>
    <cellStyle name="40% - Акцент1 69 3" xfId="11343"/>
    <cellStyle name="40% - Акцент1 69 3 2" xfId="11344"/>
    <cellStyle name="40% - Акцент1 69 3 2 2" xfId="11345"/>
    <cellStyle name="40% - Акцент1 69 3 3" xfId="11346"/>
    <cellStyle name="40% - Акцент1 69 4" xfId="11347"/>
    <cellStyle name="40% - Акцент1 69 4 2" xfId="11348"/>
    <cellStyle name="40% - Акцент1 69 5" xfId="11349"/>
    <cellStyle name="40% - Акцент1 7" xfId="11350"/>
    <cellStyle name="40% - Акцент1 7 2" xfId="11351"/>
    <cellStyle name="40% - Акцент1 7 2 2" xfId="11352"/>
    <cellStyle name="40% - Акцент1 7 2 2 2" xfId="11353"/>
    <cellStyle name="40% - Акцент1 7 2 2 2 2" xfId="11354"/>
    <cellStyle name="40% - Акцент1 7 2 2 3" xfId="11355"/>
    <cellStyle name="40% - Акцент1 7 2 3" xfId="11356"/>
    <cellStyle name="40% - Акцент1 7 2 3 2" xfId="11357"/>
    <cellStyle name="40% - Акцент1 7 2 3 2 2" xfId="11358"/>
    <cellStyle name="40% - Акцент1 7 2 3 3" xfId="11359"/>
    <cellStyle name="40% - Акцент1 7 2 4" xfId="11360"/>
    <cellStyle name="40% - Акцент1 7 2 4 2" xfId="11361"/>
    <cellStyle name="40% - Акцент1 7 2 5" xfId="11362"/>
    <cellStyle name="40% - Акцент1 7 3" xfId="11363"/>
    <cellStyle name="40% - Акцент1 7 3 2" xfId="11364"/>
    <cellStyle name="40% - Акцент1 7 3 2 2" xfId="11365"/>
    <cellStyle name="40% - Акцент1 7 3 2 2 2" xfId="11366"/>
    <cellStyle name="40% - Акцент1 7 3 2 3" xfId="11367"/>
    <cellStyle name="40% - Акцент1 7 3 3" xfId="11368"/>
    <cellStyle name="40% - Акцент1 7 3 3 2" xfId="11369"/>
    <cellStyle name="40% - Акцент1 7 3 3 2 2" xfId="11370"/>
    <cellStyle name="40% - Акцент1 7 3 3 3" xfId="11371"/>
    <cellStyle name="40% - Акцент1 7 3 4" xfId="11372"/>
    <cellStyle name="40% - Акцент1 7 3 4 2" xfId="11373"/>
    <cellStyle name="40% - Акцент1 7 3 5" xfId="11374"/>
    <cellStyle name="40% - Акцент1 7 4" xfId="11375"/>
    <cellStyle name="40% - Акцент1 7 4 2" xfId="11376"/>
    <cellStyle name="40% - Акцент1 7 4 2 2" xfId="11377"/>
    <cellStyle name="40% - Акцент1 7 4 2 2 2" xfId="11378"/>
    <cellStyle name="40% - Акцент1 7 4 2 3" xfId="11379"/>
    <cellStyle name="40% - Акцент1 7 4 3" xfId="11380"/>
    <cellStyle name="40% - Акцент1 7 4 3 2" xfId="11381"/>
    <cellStyle name="40% - Акцент1 7 4 3 2 2" xfId="11382"/>
    <cellStyle name="40% - Акцент1 7 4 3 3" xfId="11383"/>
    <cellStyle name="40% - Акцент1 7 4 4" xfId="11384"/>
    <cellStyle name="40% - Акцент1 7 4 4 2" xfId="11385"/>
    <cellStyle name="40% - Акцент1 7 4 5" xfId="11386"/>
    <cellStyle name="40% - Акцент1 7 5" xfId="11387"/>
    <cellStyle name="40% - Акцент1 7 5 2" xfId="11388"/>
    <cellStyle name="40% - Акцент1 7 5 2 2" xfId="11389"/>
    <cellStyle name="40% - Акцент1 7 5 2 2 2" xfId="11390"/>
    <cellStyle name="40% - Акцент1 7 5 2 3" xfId="11391"/>
    <cellStyle name="40% - Акцент1 7 5 3" xfId="11392"/>
    <cellStyle name="40% - Акцент1 7 5 3 2" xfId="11393"/>
    <cellStyle name="40% - Акцент1 7 5 3 2 2" xfId="11394"/>
    <cellStyle name="40% - Акцент1 7 5 3 3" xfId="11395"/>
    <cellStyle name="40% - Акцент1 7 5 4" xfId="11396"/>
    <cellStyle name="40% - Акцент1 7 5 4 2" xfId="11397"/>
    <cellStyle name="40% - Акцент1 7 5 5" xfId="11398"/>
    <cellStyle name="40% - Акцент1 7 6" xfId="11399"/>
    <cellStyle name="40% - Акцент1 7 6 2" xfId="11400"/>
    <cellStyle name="40% - Акцент1 7 6 2 2" xfId="11401"/>
    <cellStyle name="40% - Акцент1 7 6 3" xfId="11402"/>
    <cellStyle name="40% - Акцент1 7 7" xfId="11403"/>
    <cellStyle name="40% - Акцент1 7 7 2" xfId="11404"/>
    <cellStyle name="40% - Акцент1 7 7 2 2" xfId="11405"/>
    <cellStyle name="40% - Акцент1 7 7 3" xfId="11406"/>
    <cellStyle name="40% - Акцент1 7 8" xfId="11407"/>
    <cellStyle name="40% - Акцент1 7 8 2" xfId="11408"/>
    <cellStyle name="40% - Акцент1 7 9" xfId="11409"/>
    <cellStyle name="40% - Акцент1 70" xfId="11410"/>
    <cellStyle name="40% - Акцент1 70 2" xfId="11411"/>
    <cellStyle name="40% - Акцент1 70 2 2" xfId="11412"/>
    <cellStyle name="40% - Акцент1 70 2 2 2" xfId="11413"/>
    <cellStyle name="40% - Акцент1 70 2 3" xfId="11414"/>
    <cellStyle name="40% - Акцент1 70 3" xfId="11415"/>
    <cellStyle name="40% - Акцент1 70 3 2" xfId="11416"/>
    <cellStyle name="40% - Акцент1 70 3 2 2" xfId="11417"/>
    <cellStyle name="40% - Акцент1 70 3 3" xfId="11418"/>
    <cellStyle name="40% - Акцент1 70 4" xfId="11419"/>
    <cellStyle name="40% - Акцент1 70 4 2" xfId="11420"/>
    <cellStyle name="40% - Акцент1 70 5" xfId="11421"/>
    <cellStyle name="40% - Акцент1 71" xfId="11422"/>
    <cellStyle name="40% - Акцент1 71 2" xfId="11423"/>
    <cellStyle name="40% - Акцент1 71 2 2" xfId="11424"/>
    <cellStyle name="40% - Акцент1 71 2 2 2" xfId="11425"/>
    <cellStyle name="40% - Акцент1 71 2 3" xfId="11426"/>
    <cellStyle name="40% - Акцент1 71 3" xfId="11427"/>
    <cellStyle name="40% - Акцент1 71 3 2" xfId="11428"/>
    <cellStyle name="40% - Акцент1 71 3 2 2" xfId="11429"/>
    <cellStyle name="40% - Акцент1 71 3 3" xfId="11430"/>
    <cellStyle name="40% - Акцент1 71 4" xfId="11431"/>
    <cellStyle name="40% - Акцент1 71 4 2" xfId="11432"/>
    <cellStyle name="40% - Акцент1 71 5" xfId="11433"/>
    <cellStyle name="40% - Акцент1 72" xfId="11434"/>
    <cellStyle name="40% - Акцент1 72 2" xfId="11435"/>
    <cellStyle name="40% - Акцент1 72 2 2" xfId="11436"/>
    <cellStyle name="40% - Акцент1 72 2 2 2" xfId="11437"/>
    <cellStyle name="40% - Акцент1 72 2 3" xfId="11438"/>
    <cellStyle name="40% - Акцент1 72 3" xfId="11439"/>
    <cellStyle name="40% - Акцент1 72 3 2" xfId="11440"/>
    <cellStyle name="40% - Акцент1 72 3 2 2" xfId="11441"/>
    <cellStyle name="40% - Акцент1 72 3 3" xfId="11442"/>
    <cellStyle name="40% - Акцент1 72 4" xfId="11443"/>
    <cellStyle name="40% - Акцент1 72 4 2" xfId="11444"/>
    <cellStyle name="40% - Акцент1 72 5" xfId="11445"/>
    <cellStyle name="40% - Акцент1 73" xfId="11446"/>
    <cellStyle name="40% - Акцент1 73 2" xfId="11447"/>
    <cellStyle name="40% - Акцент1 73 2 2" xfId="11448"/>
    <cellStyle name="40% - Акцент1 73 2 2 2" xfId="11449"/>
    <cellStyle name="40% - Акцент1 73 2 3" xfId="11450"/>
    <cellStyle name="40% - Акцент1 73 3" xfId="11451"/>
    <cellStyle name="40% - Акцент1 73 3 2" xfId="11452"/>
    <cellStyle name="40% - Акцент1 73 3 2 2" xfId="11453"/>
    <cellStyle name="40% - Акцент1 73 3 3" xfId="11454"/>
    <cellStyle name="40% - Акцент1 73 4" xfId="11455"/>
    <cellStyle name="40% - Акцент1 73 4 2" xfId="11456"/>
    <cellStyle name="40% - Акцент1 73 5" xfId="11457"/>
    <cellStyle name="40% - Акцент1 74" xfId="11458"/>
    <cellStyle name="40% - Акцент1 74 2" xfId="11459"/>
    <cellStyle name="40% - Акцент1 74 2 2" xfId="11460"/>
    <cellStyle name="40% - Акцент1 74 2 2 2" xfId="11461"/>
    <cellStyle name="40% - Акцент1 74 2 3" xfId="11462"/>
    <cellStyle name="40% - Акцент1 74 3" xfId="11463"/>
    <cellStyle name="40% - Акцент1 74 3 2" xfId="11464"/>
    <cellStyle name="40% - Акцент1 74 3 2 2" xfId="11465"/>
    <cellStyle name="40% - Акцент1 74 3 3" xfId="11466"/>
    <cellStyle name="40% - Акцент1 74 4" xfId="11467"/>
    <cellStyle name="40% - Акцент1 74 4 2" xfId="11468"/>
    <cellStyle name="40% - Акцент1 74 5" xfId="11469"/>
    <cellStyle name="40% - Акцент1 75" xfId="11470"/>
    <cellStyle name="40% - Акцент1 75 2" xfId="11471"/>
    <cellStyle name="40% - Акцент1 75 2 2" xfId="11472"/>
    <cellStyle name="40% - Акцент1 75 2 2 2" xfId="11473"/>
    <cellStyle name="40% - Акцент1 75 2 3" xfId="11474"/>
    <cellStyle name="40% - Акцент1 75 3" xfId="11475"/>
    <cellStyle name="40% - Акцент1 75 3 2" xfId="11476"/>
    <cellStyle name="40% - Акцент1 75 3 2 2" xfId="11477"/>
    <cellStyle name="40% - Акцент1 75 3 3" xfId="11478"/>
    <cellStyle name="40% - Акцент1 75 4" xfId="11479"/>
    <cellStyle name="40% - Акцент1 75 4 2" xfId="11480"/>
    <cellStyle name="40% - Акцент1 75 5" xfId="11481"/>
    <cellStyle name="40% - Акцент1 76" xfId="11482"/>
    <cellStyle name="40% - Акцент1 76 2" xfId="11483"/>
    <cellStyle name="40% - Акцент1 76 2 2" xfId="11484"/>
    <cellStyle name="40% - Акцент1 76 2 2 2" xfId="11485"/>
    <cellStyle name="40% - Акцент1 76 2 3" xfId="11486"/>
    <cellStyle name="40% - Акцент1 76 3" xfId="11487"/>
    <cellStyle name="40% - Акцент1 76 3 2" xfId="11488"/>
    <cellStyle name="40% - Акцент1 76 3 2 2" xfId="11489"/>
    <cellStyle name="40% - Акцент1 76 3 3" xfId="11490"/>
    <cellStyle name="40% - Акцент1 76 4" xfId="11491"/>
    <cellStyle name="40% - Акцент1 76 4 2" xfId="11492"/>
    <cellStyle name="40% - Акцент1 76 5" xfId="11493"/>
    <cellStyle name="40% - Акцент1 77" xfId="11494"/>
    <cellStyle name="40% - Акцент1 77 2" xfId="11495"/>
    <cellStyle name="40% - Акцент1 77 2 2" xfId="11496"/>
    <cellStyle name="40% - Акцент1 77 2 2 2" xfId="11497"/>
    <cellStyle name="40% - Акцент1 77 2 3" xfId="11498"/>
    <cellStyle name="40% - Акцент1 77 3" xfId="11499"/>
    <cellStyle name="40% - Акцент1 77 3 2" xfId="11500"/>
    <cellStyle name="40% - Акцент1 77 3 2 2" xfId="11501"/>
    <cellStyle name="40% - Акцент1 77 3 3" xfId="11502"/>
    <cellStyle name="40% - Акцент1 77 4" xfId="11503"/>
    <cellStyle name="40% - Акцент1 77 4 2" xfId="11504"/>
    <cellStyle name="40% - Акцент1 77 5" xfId="11505"/>
    <cellStyle name="40% - Акцент1 78" xfId="11506"/>
    <cellStyle name="40% - Акцент1 78 2" xfId="11507"/>
    <cellStyle name="40% - Акцент1 78 2 2" xfId="11508"/>
    <cellStyle name="40% - Акцент1 78 2 2 2" xfId="11509"/>
    <cellStyle name="40% - Акцент1 78 2 3" xfId="11510"/>
    <cellStyle name="40% - Акцент1 78 3" xfId="11511"/>
    <cellStyle name="40% - Акцент1 78 3 2" xfId="11512"/>
    <cellStyle name="40% - Акцент1 78 3 2 2" xfId="11513"/>
    <cellStyle name="40% - Акцент1 78 3 3" xfId="11514"/>
    <cellStyle name="40% - Акцент1 78 4" xfId="11515"/>
    <cellStyle name="40% - Акцент1 78 4 2" xfId="11516"/>
    <cellStyle name="40% - Акцент1 78 5" xfId="11517"/>
    <cellStyle name="40% - Акцент1 79" xfId="11518"/>
    <cellStyle name="40% - Акцент1 79 2" xfId="11519"/>
    <cellStyle name="40% - Акцент1 79 2 2" xfId="11520"/>
    <cellStyle name="40% - Акцент1 79 2 2 2" xfId="11521"/>
    <cellStyle name="40% - Акцент1 79 2 3" xfId="11522"/>
    <cellStyle name="40% - Акцент1 79 3" xfId="11523"/>
    <cellStyle name="40% - Акцент1 79 3 2" xfId="11524"/>
    <cellStyle name="40% - Акцент1 79 3 2 2" xfId="11525"/>
    <cellStyle name="40% - Акцент1 79 3 3" xfId="11526"/>
    <cellStyle name="40% - Акцент1 79 4" xfId="11527"/>
    <cellStyle name="40% - Акцент1 79 4 2" xfId="11528"/>
    <cellStyle name="40% - Акцент1 79 5" xfId="11529"/>
    <cellStyle name="40% - Акцент1 8" xfId="11530"/>
    <cellStyle name="40% - Акцент1 8 2" xfId="11531"/>
    <cellStyle name="40% - Акцент1 8 2 2" xfId="11532"/>
    <cellStyle name="40% - Акцент1 8 2 2 2" xfId="11533"/>
    <cellStyle name="40% - Акцент1 8 2 2 2 2" xfId="11534"/>
    <cellStyle name="40% - Акцент1 8 2 2 3" xfId="11535"/>
    <cellStyle name="40% - Акцент1 8 2 3" xfId="11536"/>
    <cellStyle name="40% - Акцент1 8 2 3 2" xfId="11537"/>
    <cellStyle name="40% - Акцент1 8 2 3 2 2" xfId="11538"/>
    <cellStyle name="40% - Акцент1 8 2 3 3" xfId="11539"/>
    <cellStyle name="40% - Акцент1 8 2 4" xfId="11540"/>
    <cellStyle name="40% - Акцент1 8 2 4 2" xfId="11541"/>
    <cellStyle name="40% - Акцент1 8 2 5" xfId="11542"/>
    <cellStyle name="40% - Акцент1 8 3" xfId="11543"/>
    <cellStyle name="40% - Акцент1 8 3 2" xfId="11544"/>
    <cellStyle name="40% - Акцент1 8 3 2 2" xfId="11545"/>
    <cellStyle name="40% - Акцент1 8 3 2 2 2" xfId="11546"/>
    <cellStyle name="40% - Акцент1 8 3 2 3" xfId="11547"/>
    <cellStyle name="40% - Акцент1 8 3 3" xfId="11548"/>
    <cellStyle name="40% - Акцент1 8 3 3 2" xfId="11549"/>
    <cellStyle name="40% - Акцент1 8 3 3 2 2" xfId="11550"/>
    <cellStyle name="40% - Акцент1 8 3 3 3" xfId="11551"/>
    <cellStyle name="40% - Акцент1 8 3 4" xfId="11552"/>
    <cellStyle name="40% - Акцент1 8 3 4 2" xfId="11553"/>
    <cellStyle name="40% - Акцент1 8 3 5" xfId="11554"/>
    <cellStyle name="40% - Акцент1 8 4" xfId="11555"/>
    <cellStyle name="40% - Акцент1 8 4 2" xfId="11556"/>
    <cellStyle name="40% - Акцент1 8 4 2 2" xfId="11557"/>
    <cellStyle name="40% - Акцент1 8 4 2 2 2" xfId="11558"/>
    <cellStyle name="40% - Акцент1 8 4 2 3" xfId="11559"/>
    <cellStyle name="40% - Акцент1 8 4 3" xfId="11560"/>
    <cellStyle name="40% - Акцент1 8 4 3 2" xfId="11561"/>
    <cellStyle name="40% - Акцент1 8 4 3 2 2" xfId="11562"/>
    <cellStyle name="40% - Акцент1 8 4 3 3" xfId="11563"/>
    <cellStyle name="40% - Акцент1 8 4 4" xfId="11564"/>
    <cellStyle name="40% - Акцент1 8 4 4 2" xfId="11565"/>
    <cellStyle name="40% - Акцент1 8 4 5" xfId="11566"/>
    <cellStyle name="40% - Акцент1 8 5" xfId="11567"/>
    <cellStyle name="40% - Акцент1 8 5 2" xfId="11568"/>
    <cellStyle name="40% - Акцент1 8 5 2 2" xfId="11569"/>
    <cellStyle name="40% - Акцент1 8 5 2 2 2" xfId="11570"/>
    <cellStyle name="40% - Акцент1 8 5 2 3" xfId="11571"/>
    <cellStyle name="40% - Акцент1 8 5 3" xfId="11572"/>
    <cellStyle name="40% - Акцент1 8 5 3 2" xfId="11573"/>
    <cellStyle name="40% - Акцент1 8 5 3 2 2" xfId="11574"/>
    <cellStyle name="40% - Акцент1 8 5 3 3" xfId="11575"/>
    <cellStyle name="40% - Акцент1 8 5 4" xfId="11576"/>
    <cellStyle name="40% - Акцент1 8 5 4 2" xfId="11577"/>
    <cellStyle name="40% - Акцент1 8 5 5" xfId="11578"/>
    <cellStyle name="40% - Акцент1 8 6" xfId="11579"/>
    <cellStyle name="40% - Акцент1 8 6 2" xfId="11580"/>
    <cellStyle name="40% - Акцент1 8 6 2 2" xfId="11581"/>
    <cellStyle name="40% - Акцент1 8 6 3" xfId="11582"/>
    <cellStyle name="40% - Акцент1 8 7" xfId="11583"/>
    <cellStyle name="40% - Акцент1 8 7 2" xfId="11584"/>
    <cellStyle name="40% - Акцент1 8 7 2 2" xfId="11585"/>
    <cellStyle name="40% - Акцент1 8 7 3" xfId="11586"/>
    <cellStyle name="40% - Акцент1 8 8" xfId="11587"/>
    <cellStyle name="40% - Акцент1 8 8 2" xfId="11588"/>
    <cellStyle name="40% - Акцент1 8 9" xfId="11589"/>
    <cellStyle name="40% - Акцент1 80" xfId="11590"/>
    <cellStyle name="40% - Акцент1 80 2" xfId="11591"/>
    <cellStyle name="40% - Акцент1 80 2 2" xfId="11592"/>
    <cellStyle name="40% - Акцент1 80 2 2 2" xfId="11593"/>
    <cellStyle name="40% - Акцент1 80 2 3" xfId="11594"/>
    <cellStyle name="40% - Акцент1 80 3" xfId="11595"/>
    <cellStyle name="40% - Акцент1 80 3 2" xfId="11596"/>
    <cellStyle name="40% - Акцент1 80 3 2 2" xfId="11597"/>
    <cellStyle name="40% - Акцент1 80 3 3" xfId="11598"/>
    <cellStyle name="40% - Акцент1 80 4" xfId="11599"/>
    <cellStyle name="40% - Акцент1 80 4 2" xfId="11600"/>
    <cellStyle name="40% - Акцент1 80 5" xfId="11601"/>
    <cellStyle name="40% - Акцент1 81" xfId="11602"/>
    <cellStyle name="40% - Акцент1 81 2" xfId="11603"/>
    <cellStyle name="40% - Акцент1 81 2 2" xfId="11604"/>
    <cellStyle name="40% - Акцент1 81 2 2 2" xfId="11605"/>
    <cellStyle name="40% - Акцент1 81 2 3" xfId="11606"/>
    <cellStyle name="40% - Акцент1 81 3" xfId="11607"/>
    <cellStyle name="40% - Акцент1 81 3 2" xfId="11608"/>
    <cellStyle name="40% - Акцент1 81 3 2 2" xfId="11609"/>
    <cellStyle name="40% - Акцент1 81 3 3" xfId="11610"/>
    <cellStyle name="40% - Акцент1 81 4" xfId="11611"/>
    <cellStyle name="40% - Акцент1 81 4 2" xfId="11612"/>
    <cellStyle name="40% - Акцент1 81 5" xfId="11613"/>
    <cellStyle name="40% - Акцент1 82" xfId="11614"/>
    <cellStyle name="40% - Акцент1 82 2" xfId="11615"/>
    <cellStyle name="40% - Акцент1 82 2 2" xfId="11616"/>
    <cellStyle name="40% - Акцент1 82 2 2 2" xfId="11617"/>
    <cellStyle name="40% - Акцент1 82 2 3" xfId="11618"/>
    <cellStyle name="40% - Акцент1 82 3" xfId="11619"/>
    <cellStyle name="40% - Акцент1 82 3 2" xfId="11620"/>
    <cellStyle name="40% - Акцент1 82 3 2 2" xfId="11621"/>
    <cellStyle name="40% - Акцент1 82 3 3" xfId="11622"/>
    <cellStyle name="40% - Акцент1 82 4" xfId="11623"/>
    <cellStyle name="40% - Акцент1 82 4 2" xfId="11624"/>
    <cellStyle name="40% - Акцент1 82 5" xfId="11625"/>
    <cellStyle name="40% - Акцент1 83" xfId="11626"/>
    <cellStyle name="40% - Акцент1 83 2" xfId="11627"/>
    <cellStyle name="40% - Акцент1 83 2 2" xfId="11628"/>
    <cellStyle name="40% - Акцент1 83 2 2 2" xfId="11629"/>
    <cellStyle name="40% - Акцент1 83 2 3" xfId="11630"/>
    <cellStyle name="40% - Акцент1 83 3" xfId="11631"/>
    <cellStyle name="40% - Акцент1 83 3 2" xfId="11632"/>
    <cellStyle name="40% - Акцент1 83 3 2 2" xfId="11633"/>
    <cellStyle name="40% - Акцент1 83 3 3" xfId="11634"/>
    <cellStyle name="40% - Акцент1 83 4" xfId="11635"/>
    <cellStyle name="40% - Акцент1 83 4 2" xfId="11636"/>
    <cellStyle name="40% - Акцент1 83 5" xfId="11637"/>
    <cellStyle name="40% - Акцент1 84" xfId="11638"/>
    <cellStyle name="40% - Акцент1 84 2" xfId="11639"/>
    <cellStyle name="40% - Акцент1 84 2 2" xfId="11640"/>
    <cellStyle name="40% - Акцент1 84 2 2 2" xfId="11641"/>
    <cellStyle name="40% - Акцент1 84 2 3" xfId="11642"/>
    <cellStyle name="40% - Акцент1 84 3" xfId="11643"/>
    <cellStyle name="40% - Акцент1 84 3 2" xfId="11644"/>
    <cellStyle name="40% - Акцент1 84 3 2 2" xfId="11645"/>
    <cellStyle name="40% - Акцент1 84 3 3" xfId="11646"/>
    <cellStyle name="40% - Акцент1 84 4" xfId="11647"/>
    <cellStyle name="40% - Акцент1 84 4 2" xfId="11648"/>
    <cellStyle name="40% - Акцент1 84 5" xfId="11649"/>
    <cellStyle name="40% - Акцент1 85" xfId="11650"/>
    <cellStyle name="40% - Акцент1 85 2" xfId="11651"/>
    <cellStyle name="40% - Акцент1 85 2 2" xfId="11652"/>
    <cellStyle name="40% - Акцент1 85 2 2 2" xfId="11653"/>
    <cellStyle name="40% - Акцент1 85 2 3" xfId="11654"/>
    <cellStyle name="40% - Акцент1 85 3" xfId="11655"/>
    <cellStyle name="40% - Акцент1 85 3 2" xfId="11656"/>
    <cellStyle name="40% - Акцент1 85 3 2 2" xfId="11657"/>
    <cellStyle name="40% - Акцент1 85 3 3" xfId="11658"/>
    <cellStyle name="40% - Акцент1 85 4" xfId="11659"/>
    <cellStyle name="40% - Акцент1 85 4 2" xfId="11660"/>
    <cellStyle name="40% - Акцент1 85 5" xfId="11661"/>
    <cellStyle name="40% - Акцент1 86" xfId="11662"/>
    <cellStyle name="40% - Акцент1 86 2" xfId="11663"/>
    <cellStyle name="40% - Акцент1 86 2 2" xfId="11664"/>
    <cellStyle name="40% - Акцент1 86 2 2 2" xfId="11665"/>
    <cellStyle name="40% - Акцент1 86 2 3" xfId="11666"/>
    <cellStyle name="40% - Акцент1 86 3" xfId="11667"/>
    <cellStyle name="40% - Акцент1 86 3 2" xfId="11668"/>
    <cellStyle name="40% - Акцент1 86 3 2 2" xfId="11669"/>
    <cellStyle name="40% - Акцент1 86 3 3" xfId="11670"/>
    <cellStyle name="40% - Акцент1 86 4" xfId="11671"/>
    <cellStyle name="40% - Акцент1 86 4 2" xfId="11672"/>
    <cellStyle name="40% - Акцент1 86 5" xfId="11673"/>
    <cellStyle name="40% - Акцент1 87" xfId="11674"/>
    <cellStyle name="40% - Акцент1 87 2" xfId="11675"/>
    <cellStyle name="40% - Акцент1 87 2 2" xfId="11676"/>
    <cellStyle name="40% - Акцент1 87 2 2 2" xfId="11677"/>
    <cellStyle name="40% - Акцент1 87 2 3" xfId="11678"/>
    <cellStyle name="40% - Акцент1 87 3" xfId="11679"/>
    <cellStyle name="40% - Акцент1 87 3 2" xfId="11680"/>
    <cellStyle name="40% - Акцент1 87 3 2 2" xfId="11681"/>
    <cellStyle name="40% - Акцент1 87 3 3" xfId="11682"/>
    <cellStyle name="40% - Акцент1 87 4" xfId="11683"/>
    <cellStyle name="40% - Акцент1 87 4 2" xfId="11684"/>
    <cellStyle name="40% - Акцент1 87 5" xfId="11685"/>
    <cellStyle name="40% - Акцент1 88" xfId="11686"/>
    <cellStyle name="40% - Акцент1 88 2" xfId="11687"/>
    <cellStyle name="40% - Акцент1 88 2 2" xfId="11688"/>
    <cellStyle name="40% - Акцент1 88 3" xfId="11689"/>
    <cellStyle name="40% - Акцент1 89" xfId="11690"/>
    <cellStyle name="40% - Акцент1 89 2" xfId="11691"/>
    <cellStyle name="40% - Акцент1 89 2 2" xfId="11692"/>
    <cellStyle name="40% - Акцент1 89 3" xfId="11693"/>
    <cellStyle name="40% - Акцент1 9" xfId="11694"/>
    <cellStyle name="40% - Акцент1 9 2" xfId="11695"/>
    <cellStyle name="40% - Акцент1 9 2 2" xfId="11696"/>
    <cellStyle name="40% - Акцент1 9 2 2 2" xfId="11697"/>
    <cellStyle name="40% - Акцент1 9 2 2 2 2" xfId="11698"/>
    <cellStyle name="40% - Акцент1 9 2 2 3" xfId="11699"/>
    <cellStyle name="40% - Акцент1 9 2 3" xfId="11700"/>
    <cellStyle name="40% - Акцент1 9 2 3 2" xfId="11701"/>
    <cellStyle name="40% - Акцент1 9 2 3 2 2" xfId="11702"/>
    <cellStyle name="40% - Акцент1 9 2 3 3" xfId="11703"/>
    <cellStyle name="40% - Акцент1 9 2 4" xfId="11704"/>
    <cellStyle name="40% - Акцент1 9 2 4 2" xfId="11705"/>
    <cellStyle name="40% - Акцент1 9 2 5" xfId="11706"/>
    <cellStyle name="40% - Акцент1 9 3" xfId="11707"/>
    <cellStyle name="40% - Акцент1 9 3 2" xfId="11708"/>
    <cellStyle name="40% - Акцент1 9 3 2 2" xfId="11709"/>
    <cellStyle name="40% - Акцент1 9 3 2 2 2" xfId="11710"/>
    <cellStyle name="40% - Акцент1 9 3 2 3" xfId="11711"/>
    <cellStyle name="40% - Акцент1 9 3 3" xfId="11712"/>
    <cellStyle name="40% - Акцент1 9 3 3 2" xfId="11713"/>
    <cellStyle name="40% - Акцент1 9 3 3 2 2" xfId="11714"/>
    <cellStyle name="40% - Акцент1 9 3 3 3" xfId="11715"/>
    <cellStyle name="40% - Акцент1 9 3 4" xfId="11716"/>
    <cellStyle name="40% - Акцент1 9 3 4 2" xfId="11717"/>
    <cellStyle name="40% - Акцент1 9 3 5" xfId="11718"/>
    <cellStyle name="40% - Акцент1 9 4" xfId="11719"/>
    <cellStyle name="40% - Акцент1 9 4 2" xfId="11720"/>
    <cellStyle name="40% - Акцент1 9 4 2 2" xfId="11721"/>
    <cellStyle name="40% - Акцент1 9 4 2 2 2" xfId="11722"/>
    <cellStyle name="40% - Акцент1 9 4 2 3" xfId="11723"/>
    <cellStyle name="40% - Акцент1 9 4 3" xfId="11724"/>
    <cellStyle name="40% - Акцент1 9 4 3 2" xfId="11725"/>
    <cellStyle name="40% - Акцент1 9 4 3 2 2" xfId="11726"/>
    <cellStyle name="40% - Акцент1 9 4 3 3" xfId="11727"/>
    <cellStyle name="40% - Акцент1 9 4 4" xfId="11728"/>
    <cellStyle name="40% - Акцент1 9 4 4 2" xfId="11729"/>
    <cellStyle name="40% - Акцент1 9 4 5" xfId="11730"/>
    <cellStyle name="40% - Акцент1 9 5" xfId="11731"/>
    <cellStyle name="40% - Акцент1 9 5 2" xfId="11732"/>
    <cellStyle name="40% - Акцент1 9 5 2 2" xfId="11733"/>
    <cellStyle name="40% - Акцент1 9 5 2 2 2" xfId="11734"/>
    <cellStyle name="40% - Акцент1 9 5 2 3" xfId="11735"/>
    <cellStyle name="40% - Акцент1 9 5 3" xfId="11736"/>
    <cellStyle name="40% - Акцент1 9 5 3 2" xfId="11737"/>
    <cellStyle name="40% - Акцент1 9 5 3 2 2" xfId="11738"/>
    <cellStyle name="40% - Акцент1 9 5 3 3" xfId="11739"/>
    <cellStyle name="40% - Акцент1 9 5 4" xfId="11740"/>
    <cellStyle name="40% - Акцент1 9 5 4 2" xfId="11741"/>
    <cellStyle name="40% - Акцент1 9 5 5" xfId="11742"/>
    <cellStyle name="40% - Акцент1 9 6" xfId="11743"/>
    <cellStyle name="40% - Акцент1 9 6 2" xfId="11744"/>
    <cellStyle name="40% - Акцент1 9 6 2 2" xfId="11745"/>
    <cellStyle name="40% - Акцент1 9 6 3" xfId="11746"/>
    <cellStyle name="40% - Акцент1 9 7" xfId="11747"/>
    <cellStyle name="40% - Акцент1 9 7 2" xfId="11748"/>
    <cellStyle name="40% - Акцент1 9 7 2 2" xfId="11749"/>
    <cellStyle name="40% - Акцент1 9 7 3" xfId="11750"/>
    <cellStyle name="40% - Акцент1 9 8" xfId="11751"/>
    <cellStyle name="40% - Акцент1 9 8 2" xfId="11752"/>
    <cellStyle name="40% - Акцент1 9 9" xfId="11753"/>
    <cellStyle name="40% - Акцент1 90" xfId="11754"/>
    <cellStyle name="40% - Акцент1 90 2" xfId="11755"/>
    <cellStyle name="40% - Акцент1 90 2 2" xfId="11756"/>
    <cellStyle name="40% - Акцент1 90 3" xfId="11757"/>
    <cellStyle name="40% - Акцент1 91" xfId="11758"/>
    <cellStyle name="40% - Акцент1 91 2" xfId="11759"/>
    <cellStyle name="40% - Акцент1 91 2 2" xfId="11760"/>
    <cellStyle name="40% - Акцент1 91 3" xfId="11761"/>
    <cellStyle name="40% - Акцент1 92" xfId="11762"/>
    <cellStyle name="40% - Акцент1 92 2" xfId="11763"/>
    <cellStyle name="40% - Акцент1 92 2 2" xfId="11764"/>
    <cellStyle name="40% - Акцент1 92 3" xfId="11765"/>
    <cellStyle name="40% - Акцент1 93" xfId="11766"/>
    <cellStyle name="40% - Акцент1 93 2" xfId="11767"/>
    <cellStyle name="40% - Акцент1 93 2 2" xfId="11768"/>
    <cellStyle name="40% - Акцент1 93 3" xfId="11769"/>
    <cellStyle name="40% - Акцент1 94" xfId="11770"/>
    <cellStyle name="40% - Акцент1 94 2" xfId="11771"/>
    <cellStyle name="40% - Акцент1 94 2 2" xfId="11772"/>
    <cellStyle name="40% - Акцент1 94 3" xfId="11773"/>
    <cellStyle name="40% - Акцент1 95" xfId="11774"/>
    <cellStyle name="40% - Акцент1 95 2" xfId="11775"/>
    <cellStyle name="40% - Акцент1 95 2 2" xfId="11776"/>
    <cellStyle name="40% - Акцент1 95 3" xfId="11777"/>
    <cellStyle name="40% - Акцент1 96" xfId="11778"/>
    <cellStyle name="40% - Акцент1 96 2" xfId="11779"/>
    <cellStyle name="40% - Акцент1 96 2 2" xfId="11780"/>
    <cellStyle name="40% - Акцент1 96 3" xfId="11781"/>
    <cellStyle name="40% - Акцент1 97" xfId="11782"/>
    <cellStyle name="40% - Акцент1 97 2" xfId="11783"/>
    <cellStyle name="40% - Акцент1 97 2 2" xfId="11784"/>
    <cellStyle name="40% - Акцент1 97 3" xfId="11785"/>
    <cellStyle name="40% - Акцент1 98" xfId="11786"/>
    <cellStyle name="40% - Акцент1 98 2" xfId="11787"/>
    <cellStyle name="40% - Акцент1 98 2 2" xfId="11788"/>
    <cellStyle name="40% - Акцент1 98 3" xfId="11789"/>
    <cellStyle name="40% - Акцент1 99" xfId="11790"/>
    <cellStyle name="40% - Акцент1 99 2" xfId="11791"/>
    <cellStyle name="40% - Акцент1 99 2 2" xfId="11792"/>
    <cellStyle name="40% - Акцент1 99 3" xfId="11793"/>
    <cellStyle name="40% - Акцент2" xfId="11794" builtinId="35" customBuiltin="1"/>
    <cellStyle name="40% - Акцент2 10" xfId="11795"/>
    <cellStyle name="40% - Акцент2 10 2" xfId="11796"/>
    <cellStyle name="40% - Акцент2 10 2 2" xfId="11797"/>
    <cellStyle name="40% - Акцент2 10 2 2 2" xfId="11798"/>
    <cellStyle name="40% - Акцент2 10 2 3" xfId="11799"/>
    <cellStyle name="40% - Акцент2 10 3" xfId="11800"/>
    <cellStyle name="40% - Акцент2 10 3 2" xfId="11801"/>
    <cellStyle name="40% - Акцент2 10 3 2 2" xfId="11802"/>
    <cellStyle name="40% - Акцент2 10 3 3" xfId="11803"/>
    <cellStyle name="40% - Акцент2 10 4" xfId="11804"/>
    <cellStyle name="40% - Акцент2 10 4 2" xfId="11805"/>
    <cellStyle name="40% - Акцент2 10 5" xfId="11806"/>
    <cellStyle name="40% - Акцент2 100" xfId="11807"/>
    <cellStyle name="40% - Акцент2 100 2" xfId="11808"/>
    <cellStyle name="40% - Акцент2 100 2 2" xfId="11809"/>
    <cellStyle name="40% - Акцент2 100 3" xfId="11810"/>
    <cellStyle name="40% - Акцент2 101" xfId="11811"/>
    <cellStyle name="40% - Акцент2 101 2" xfId="11812"/>
    <cellStyle name="40% - Акцент2 101 2 2" xfId="11813"/>
    <cellStyle name="40% - Акцент2 101 3" xfId="11814"/>
    <cellStyle name="40% - Акцент2 102" xfId="11815"/>
    <cellStyle name="40% - Акцент2 102 2" xfId="11816"/>
    <cellStyle name="40% - Акцент2 102 2 2" xfId="11817"/>
    <cellStyle name="40% - Акцент2 102 3" xfId="11818"/>
    <cellStyle name="40% - Акцент2 103" xfId="11819"/>
    <cellStyle name="40% - Акцент2 103 2" xfId="11820"/>
    <cellStyle name="40% - Акцент2 103 2 2" xfId="11821"/>
    <cellStyle name="40% - Акцент2 103 3" xfId="11822"/>
    <cellStyle name="40% - Акцент2 104" xfId="11823"/>
    <cellStyle name="40% - Акцент2 104 2" xfId="11824"/>
    <cellStyle name="40% - Акцент2 104 2 2" xfId="11825"/>
    <cellStyle name="40% - Акцент2 104 3" xfId="11826"/>
    <cellStyle name="40% - Акцент2 105" xfId="11827"/>
    <cellStyle name="40% - Акцент2 105 2" xfId="11828"/>
    <cellStyle name="40% - Акцент2 105 2 2" xfId="11829"/>
    <cellStyle name="40% - Акцент2 105 3" xfId="11830"/>
    <cellStyle name="40% - Акцент2 106" xfId="11831"/>
    <cellStyle name="40% - Акцент2 106 2" xfId="11832"/>
    <cellStyle name="40% - Акцент2 106 2 2" xfId="11833"/>
    <cellStyle name="40% - Акцент2 106 3" xfId="11834"/>
    <cellStyle name="40% - Акцент2 107" xfId="11835"/>
    <cellStyle name="40% - Акцент2 107 2" xfId="11836"/>
    <cellStyle name="40% - Акцент2 107 2 2" xfId="11837"/>
    <cellStyle name="40% - Акцент2 107 3" xfId="11838"/>
    <cellStyle name="40% - Акцент2 108" xfId="11839"/>
    <cellStyle name="40% - Акцент2 108 2" xfId="11840"/>
    <cellStyle name="40% - Акцент2 108 2 2" xfId="11841"/>
    <cellStyle name="40% - Акцент2 108 3" xfId="11842"/>
    <cellStyle name="40% - Акцент2 109" xfId="11843"/>
    <cellStyle name="40% - Акцент2 109 2" xfId="11844"/>
    <cellStyle name="40% - Акцент2 109 2 2" xfId="11845"/>
    <cellStyle name="40% - Акцент2 109 3" xfId="11846"/>
    <cellStyle name="40% - Акцент2 11" xfId="11847"/>
    <cellStyle name="40% - Акцент2 11 2" xfId="11848"/>
    <cellStyle name="40% - Акцент2 11 2 2" xfId="11849"/>
    <cellStyle name="40% - Акцент2 11 2 2 2" xfId="11850"/>
    <cellStyle name="40% - Акцент2 11 2 3" xfId="11851"/>
    <cellStyle name="40% - Акцент2 11 3" xfId="11852"/>
    <cellStyle name="40% - Акцент2 11 3 2" xfId="11853"/>
    <cellStyle name="40% - Акцент2 11 3 2 2" xfId="11854"/>
    <cellStyle name="40% - Акцент2 11 3 3" xfId="11855"/>
    <cellStyle name="40% - Акцент2 11 4" xfId="11856"/>
    <cellStyle name="40% - Акцент2 11 4 2" xfId="11857"/>
    <cellStyle name="40% - Акцент2 11 5" xfId="11858"/>
    <cellStyle name="40% - Акцент2 110" xfId="11859"/>
    <cellStyle name="40% - Акцент2 110 2" xfId="11860"/>
    <cellStyle name="40% - Акцент2 110 2 2" xfId="11861"/>
    <cellStyle name="40% - Акцент2 110 3" xfId="11862"/>
    <cellStyle name="40% - Акцент2 111" xfId="11863"/>
    <cellStyle name="40% - Акцент2 111 2" xfId="11864"/>
    <cellStyle name="40% - Акцент2 111 2 2" xfId="11865"/>
    <cellStyle name="40% - Акцент2 111 3" xfId="11866"/>
    <cellStyle name="40% - Акцент2 112" xfId="11867"/>
    <cellStyle name="40% - Акцент2 112 2" xfId="11868"/>
    <cellStyle name="40% - Акцент2 112 2 2" xfId="11869"/>
    <cellStyle name="40% - Акцент2 112 3" xfId="11870"/>
    <cellStyle name="40% - Акцент2 113" xfId="11871"/>
    <cellStyle name="40% - Акцент2 113 2" xfId="11872"/>
    <cellStyle name="40% - Акцент2 113 2 2" xfId="11873"/>
    <cellStyle name="40% - Акцент2 113 3" xfId="11874"/>
    <cellStyle name="40% - Акцент2 114" xfId="11875"/>
    <cellStyle name="40% - Акцент2 114 2" xfId="11876"/>
    <cellStyle name="40% - Акцент2 114 2 2" xfId="11877"/>
    <cellStyle name="40% - Акцент2 114 3" xfId="11878"/>
    <cellStyle name="40% - Акцент2 115" xfId="11879"/>
    <cellStyle name="40% - Акцент2 115 2" xfId="11880"/>
    <cellStyle name="40% - Акцент2 115 2 2" xfId="11881"/>
    <cellStyle name="40% - Акцент2 115 3" xfId="11882"/>
    <cellStyle name="40% - Акцент2 116" xfId="11883"/>
    <cellStyle name="40% - Акцент2 116 2" xfId="11884"/>
    <cellStyle name="40% - Акцент2 116 2 2" xfId="11885"/>
    <cellStyle name="40% - Акцент2 116 3" xfId="11886"/>
    <cellStyle name="40% - Акцент2 117" xfId="11887"/>
    <cellStyle name="40% - Акцент2 117 2" xfId="11888"/>
    <cellStyle name="40% - Акцент2 117 2 2" xfId="11889"/>
    <cellStyle name="40% - Акцент2 117 3" xfId="11890"/>
    <cellStyle name="40% - Акцент2 118" xfId="11891"/>
    <cellStyle name="40% - Акцент2 118 2" xfId="11892"/>
    <cellStyle name="40% - Акцент2 118 2 2" xfId="11893"/>
    <cellStyle name="40% - Акцент2 118 3" xfId="11894"/>
    <cellStyle name="40% - Акцент2 119" xfId="11895"/>
    <cellStyle name="40% - Акцент2 119 2" xfId="11896"/>
    <cellStyle name="40% - Акцент2 119 2 2" xfId="11897"/>
    <cellStyle name="40% - Акцент2 119 3" xfId="11898"/>
    <cellStyle name="40% - Акцент2 12" xfId="11899"/>
    <cellStyle name="40% - Акцент2 12 2" xfId="11900"/>
    <cellStyle name="40% - Акцент2 12 2 2" xfId="11901"/>
    <cellStyle name="40% - Акцент2 12 2 2 2" xfId="11902"/>
    <cellStyle name="40% - Акцент2 12 2 3" xfId="11903"/>
    <cellStyle name="40% - Акцент2 12 3" xfId="11904"/>
    <cellStyle name="40% - Акцент2 12 3 2" xfId="11905"/>
    <cellStyle name="40% - Акцент2 12 3 2 2" xfId="11906"/>
    <cellStyle name="40% - Акцент2 12 3 3" xfId="11907"/>
    <cellStyle name="40% - Акцент2 12 4" xfId="11908"/>
    <cellStyle name="40% - Акцент2 12 4 2" xfId="11909"/>
    <cellStyle name="40% - Акцент2 12 5" xfId="11910"/>
    <cellStyle name="40% - Акцент2 120" xfId="11911"/>
    <cellStyle name="40% - Акцент2 120 2" xfId="11912"/>
    <cellStyle name="40% - Акцент2 120 2 2" xfId="11913"/>
    <cellStyle name="40% - Акцент2 120 3" xfId="11914"/>
    <cellStyle name="40% - Акцент2 121" xfId="11915"/>
    <cellStyle name="40% - Акцент2 121 2" xfId="11916"/>
    <cellStyle name="40% - Акцент2 121 2 2" xfId="11917"/>
    <cellStyle name="40% - Акцент2 121 3" xfId="11918"/>
    <cellStyle name="40% - Акцент2 122" xfId="11919"/>
    <cellStyle name="40% - Акцент2 122 2" xfId="11920"/>
    <cellStyle name="40% - Акцент2 122 2 2" xfId="11921"/>
    <cellStyle name="40% - Акцент2 122 3" xfId="11922"/>
    <cellStyle name="40% - Акцент2 123" xfId="11923"/>
    <cellStyle name="40% - Акцент2 123 2" xfId="11924"/>
    <cellStyle name="40% - Акцент2 123 2 2" xfId="11925"/>
    <cellStyle name="40% - Акцент2 123 3" xfId="11926"/>
    <cellStyle name="40% - Акцент2 124" xfId="11927"/>
    <cellStyle name="40% - Акцент2 124 2" xfId="11928"/>
    <cellStyle name="40% - Акцент2 124 2 2" xfId="11929"/>
    <cellStyle name="40% - Акцент2 124 3" xfId="11930"/>
    <cellStyle name="40% - Акцент2 125" xfId="11931"/>
    <cellStyle name="40% - Акцент2 125 2" xfId="11932"/>
    <cellStyle name="40% - Акцент2 125 2 2" xfId="11933"/>
    <cellStyle name="40% - Акцент2 125 3" xfId="11934"/>
    <cellStyle name="40% - Акцент2 126" xfId="11935"/>
    <cellStyle name="40% - Акцент2 126 2" xfId="11936"/>
    <cellStyle name="40% - Акцент2 126 2 2" xfId="11937"/>
    <cellStyle name="40% - Акцент2 126 3" xfId="11938"/>
    <cellStyle name="40% - Акцент2 127" xfId="11939"/>
    <cellStyle name="40% - Акцент2 127 2" xfId="11940"/>
    <cellStyle name="40% - Акцент2 127 2 2" xfId="11941"/>
    <cellStyle name="40% - Акцент2 127 3" xfId="11942"/>
    <cellStyle name="40% - Акцент2 128" xfId="11943"/>
    <cellStyle name="40% - Акцент2 128 2" xfId="11944"/>
    <cellStyle name="40% - Акцент2 128 2 2" xfId="11945"/>
    <cellStyle name="40% - Акцент2 128 3" xfId="11946"/>
    <cellStyle name="40% - Акцент2 129" xfId="11947"/>
    <cellStyle name="40% - Акцент2 129 2" xfId="11948"/>
    <cellStyle name="40% - Акцент2 129 2 2" xfId="11949"/>
    <cellStyle name="40% - Акцент2 129 3" xfId="11950"/>
    <cellStyle name="40% - Акцент2 13" xfId="11951"/>
    <cellStyle name="40% - Акцент2 13 2" xfId="11952"/>
    <cellStyle name="40% - Акцент2 13 2 2" xfId="11953"/>
    <cellStyle name="40% - Акцент2 13 2 2 2" xfId="11954"/>
    <cellStyle name="40% - Акцент2 13 2 3" xfId="11955"/>
    <cellStyle name="40% - Акцент2 13 3" xfId="11956"/>
    <cellStyle name="40% - Акцент2 13 3 2" xfId="11957"/>
    <cellStyle name="40% - Акцент2 13 3 2 2" xfId="11958"/>
    <cellStyle name="40% - Акцент2 13 3 3" xfId="11959"/>
    <cellStyle name="40% - Акцент2 13 4" xfId="11960"/>
    <cellStyle name="40% - Акцент2 13 4 2" xfId="11961"/>
    <cellStyle name="40% - Акцент2 13 5" xfId="11962"/>
    <cellStyle name="40% - Акцент2 130" xfId="11963"/>
    <cellStyle name="40% - Акцент2 130 2" xfId="11964"/>
    <cellStyle name="40% - Акцент2 130 2 2" xfId="11965"/>
    <cellStyle name="40% - Акцент2 130 3" xfId="11966"/>
    <cellStyle name="40% - Акцент2 131" xfId="11967"/>
    <cellStyle name="40% - Акцент2 131 2" xfId="11968"/>
    <cellStyle name="40% - Акцент2 131 2 2" xfId="11969"/>
    <cellStyle name="40% - Акцент2 131 3" xfId="11970"/>
    <cellStyle name="40% - Акцент2 132" xfId="11971"/>
    <cellStyle name="40% - Акцент2 132 2" xfId="11972"/>
    <cellStyle name="40% - Акцент2 132 2 2" xfId="11973"/>
    <cellStyle name="40% - Акцент2 132 3" xfId="11974"/>
    <cellStyle name="40% - Акцент2 133" xfId="11975"/>
    <cellStyle name="40% - Акцент2 133 2" xfId="11976"/>
    <cellStyle name="40% - Акцент2 133 2 2" xfId="11977"/>
    <cellStyle name="40% - Акцент2 133 3" xfId="11978"/>
    <cellStyle name="40% - Акцент2 134" xfId="11979"/>
    <cellStyle name="40% - Акцент2 134 2" xfId="11980"/>
    <cellStyle name="40% - Акцент2 134 2 2" xfId="11981"/>
    <cellStyle name="40% - Акцент2 134 3" xfId="11982"/>
    <cellStyle name="40% - Акцент2 135" xfId="11983"/>
    <cellStyle name="40% - Акцент2 135 2" xfId="11984"/>
    <cellStyle name="40% - Акцент2 135 2 2" xfId="11985"/>
    <cellStyle name="40% - Акцент2 135 3" xfId="11986"/>
    <cellStyle name="40% - Акцент2 136" xfId="11987"/>
    <cellStyle name="40% - Акцент2 136 2" xfId="11988"/>
    <cellStyle name="40% - Акцент2 136 2 2" xfId="11989"/>
    <cellStyle name="40% - Акцент2 136 3" xfId="11990"/>
    <cellStyle name="40% - Акцент2 137" xfId="11991"/>
    <cellStyle name="40% - Акцент2 138" xfId="11992"/>
    <cellStyle name="40% - Акцент2 14" xfId="11993"/>
    <cellStyle name="40% - Акцент2 14 2" xfId="11994"/>
    <cellStyle name="40% - Акцент2 14 2 2" xfId="11995"/>
    <cellStyle name="40% - Акцент2 14 2 2 2" xfId="11996"/>
    <cellStyle name="40% - Акцент2 14 2 3" xfId="11997"/>
    <cellStyle name="40% - Акцент2 14 3" xfId="11998"/>
    <cellStyle name="40% - Акцент2 14 3 2" xfId="11999"/>
    <cellStyle name="40% - Акцент2 14 3 2 2" xfId="12000"/>
    <cellStyle name="40% - Акцент2 14 3 3" xfId="12001"/>
    <cellStyle name="40% - Акцент2 14 4" xfId="12002"/>
    <cellStyle name="40% - Акцент2 14 4 2" xfId="12003"/>
    <cellStyle name="40% - Акцент2 14 5" xfId="12004"/>
    <cellStyle name="40% - Акцент2 15" xfId="12005"/>
    <cellStyle name="40% - Акцент2 15 2" xfId="12006"/>
    <cellStyle name="40% - Акцент2 15 2 2" xfId="12007"/>
    <cellStyle name="40% - Акцент2 15 2 2 2" xfId="12008"/>
    <cellStyle name="40% - Акцент2 15 2 3" xfId="12009"/>
    <cellStyle name="40% - Акцент2 15 3" xfId="12010"/>
    <cellStyle name="40% - Акцент2 15 3 2" xfId="12011"/>
    <cellStyle name="40% - Акцент2 15 3 2 2" xfId="12012"/>
    <cellStyle name="40% - Акцент2 15 3 3" xfId="12013"/>
    <cellStyle name="40% - Акцент2 15 4" xfId="12014"/>
    <cellStyle name="40% - Акцент2 15 4 2" xfId="12015"/>
    <cellStyle name="40% - Акцент2 15 5" xfId="12016"/>
    <cellStyle name="40% - Акцент2 16" xfId="12017"/>
    <cellStyle name="40% - Акцент2 16 2" xfId="12018"/>
    <cellStyle name="40% - Акцент2 16 2 2" xfId="12019"/>
    <cellStyle name="40% - Акцент2 16 2 2 2" xfId="12020"/>
    <cellStyle name="40% - Акцент2 16 2 3" xfId="12021"/>
    <cellStyle name="40% - Акцент2 16 3" xfId="12022"/>
    <cellStyle name="40% - Акцент2 16 3 2" xfId="12023"/>
    <cellStyle name="40% - Акцент2 16 3 2 2" xfId="12024"/>
    <cellStyle name="40% - Акцент2 16 3 3" xfId="12025"/>
    <cellStyle name="40% - Акцент2 16 4" xfId="12026"/>
    <cellStyle name="40% - Акцент2 16 4 2" xfId="12027"/>
    <cellStyle name="40% - Акцент2 16 5" xfId="12028"/>
    <cellStyle name="40% - Акцент2 17" xfId="12029"/>
    <cellStyle name="40% - Акцент2 17 2" xfId="12030"/>
    <cellStyle name="40% - Акцент2 17 2 2" xfId="12031"/>
    <cellStyle name="40% - Акцент2 17 2 2 2" xfId="12032"/>
    <cellStyle name="40% - Акцент2 17 2 3" xfId="12033"/>
    <cellStyle name="40% - Акцент2 17 3" xfId="12034"/>
    <cellStyle name="40% - Акцент2 17 3 2" xfId="12035"/>
    <cellStyle name="40% - Акцент2 17 3 2 2" xfId="12036"/>
    <cellStyle name="40% - Акцент2 17 3 3" xfId="12037"/>
    <cellStyle name="40% - Акцент2 17 4" xfId="12038"/>
    <cellStyle name="40% - Акцент2 17 4 2" xfId="12039"/>
    <cellStyle name="40% - Акцент2 17 5" xfId="12040"/>
    <cellStyle name="40% - Акцент2 18" xfId="12041"/>
    <cellStyle name="40% - Акцент2 18 2" xfId="12042"/>
    <cellStyle name="40% - Акцент2 18 2 2" xfId="12043"/>
    <cellStyle name="40% - Акцент2 18 2 2 2" xfId="12044"/>
    <cellStyle name="40% - Акцент2 18 2 3" xfId="12045"/>
    <cellStyle name="40% - Акцент2 18 3" xfId="12046"/>
    <cellStyle name="40% - Акцент2 18 3 2" xfId="12047"/>
    <cellStyle name="40% - Акцент2 18 3 2 2" xfId="12048"/>
    <cellStyle name="40% - Акцент2 18 3 3" xfId="12049"/>
    <cellStyle name="40% - Акцент2 18 4" xfId="12050"/>
    <cellStyle name="40% - Акцент2 18 4 2" xfId="12051"/>
    <cellStyle name="40% - Акцент2 18 5" xfId="12052"/>
    <cellStyle name="40% - Акцент2 19" xfId="12053"/>
    <cellStyle name="40% - Акцент2 19 2" xfId="12054"/>
    <cellStyle name="40% - Акцент2 19 2 2" xfId="12055"/>
    <cellStyle name="40% - Акцент2 19 2 2 2" xfId="12056"/>
    <cellStyle name="40% - Акцент2 19 2 3" xfId="12057"/>
    <cellStyle name="40% - Акцент2 19 3" xfId="12058"/>
    <cellStyle name="40% - Акцент2 19 3 2" xfId="12059"/>
    <cellStyle name="40% - Акцент2 19 3 2 2" xfId="12060"/>
    <cellStyle name="40% - Акцент2 19 3 3" xfId="12061"/>
    <cellStyle name="40% - Акцент2 19 4" xfId="12062"/>
    <cellStyle name="40% - Акцент2 19 4 2" xfId="12063"/>
    <cellStyle name="40% - Акцент2 19 5" xfId="12064"/>
    <cellStyle name="40% - Акцент2 2" xfId="12065"/>
    <cellStyle name="40% - Акцент2 2 10" xfId="12066"/>
    <cellStyle name="40% - Акцент2 2 10 2" xfId="12067"/>
    <cellStyle name="40% - Акцент2 2 10 2 2" xfId="12068"/>
    <cellStyle name="40% - Акцент2 2 10 3" xfId="12069"/>
    <cellStyle name="40% - Акцент2 2 11" xfId="12070"/>
    <cellStyle name="40% - Акцент2 2 11 2" xfId="12071"/>
    <cellStyle name="40% - Акцент2 2 11 2 2" xfId="12072"/>
    <cellStyle name="40% - Акцент2 2 11 3" xfId="12073"/>
    <cellStyle name="40% - Акцент2 2 12" xfId="12074"/>
    <cellStyle name="40% - Акцент2 2 12 2" xfId="12075"/>
    <cellStyle name="40% - Акцент2 2 12 2 2" xfId="12076"/>
    <cellStyle name="40% - Акцент2 2 12 3" xfId="12077"/>
    <cellStyle name="40% - Акцент2 2 13" xfId="12078"/>
    <cellStyle name="40% - Акцент2 2 13 2" xfId="12079"/>
    <cellStyle name="40% - Акцент2 2 13 2 2" xfId="12080"/>
    <cellStyle name="40% - Акцент2 2 13 3" xfId="12081"/>
    <cellStyle name="40% - Акцент2 2 14" xfId="12082"/>
    <cellStyle name="40% - Акцент2 2 14 2" xfId="12083"/>
    <cellStyle name="40% - Акцент2 2 14 2 2" xfId="12084"/>
    <cellStyle name="40% - Акцент2 2 14 3" xfId="12085"/>
    <cellStyle name="40% - Акцент2 2 15" xfId="12086"/>
    <cellStyle name="40% - Акцент2 2 15 2" xfId="12087"/>
    <cellStyle name="40% - Акцент2 2 15 2 2" xfId="12088"/>
    <cellStyle name="40% - Акцент2 2 15 3" xfId="12089"/>
    <cellStyle name="40% - Акцент2 2 16" xfId="12090"/>
    <cellStyle name="40% - Акцент2 2 16 2" xfId="12091"/>
    <cellStyle name="40% - Акцент2 2 16 2 2" xfId="12092"/>
    <cellStyle name="40% - Акцент2 2 16 3" xfId="12093"/>
    <cellStyle name="40% - Акцент2 2 17" xfId="12094"/>
    <cellStyle name="40% - Акцент2 2 17 2" xfId="12095"/>
    <cellStyle name="40% - Акцент2 2 17 2 2" xfId="12096"/>
    <cellStyle name="40% - Акцент2 2 17 3" xfId="12097"/>
    <cellStyle name="40% - Акцент2 2 18" xfId="12098"/>
    <cellStyle name="40% - Акцент2 2 18 2" xfId="12099"/>
    <cellStyle name="40% - Акцент2 2 18 2 2" xfId="12100"/>
    <cellStyle name="40% - Акцент2 2 18 3" xfId="12101"/>
    <cellStyle name="40% - Акцент2 2 19" xfId="12102"/>
    <cellStyle name="40% - Акцент2 2 19 2" xfId="12103"/>
    <cellStyle name="40% - Акцент2 2 19 2 2" xfId="12104"/>
    <cellStyle name="40% - Акцент2 2 19 3" xfId="12105"/>
    <cellStyle name="40% - Акцент2 2 2" xfId="12106"/>
    <cellStyle name="40% - Акцент2 2 2 2" xfId="12107"/>
    <cellStyle name="40% - Акцент2 2 2 2 2" xfId="12108"/>
    <cellStyle name="40% - Акцент2 2 2 2 2 2" xfId="12109"/>
    <cellStyle name="40% - Акцент2 2 2 2 3" xfId="12110"/>
    <cellStyle name="40% - Акцент2 2 2 3" xfId="12111"/>
    <cellStyle name="40% - Акцент2 2 2 3 2" xfId="12112"/>
    <cellStyle name="40% - Акцент2 2 2 3 2 2" xfId="12113"/>
    <cellStyle name="40% - Акцент2 2 2 3 3" xfId="12114"/>
    <cellStyle name="40% - Акцент2 2 2 4" xfId="12115"/>
    <cellStyle name="40% - Акцент2 2 2 4 2" xfId="12116"/>
    <cellStyle name="40% - Акцент2 2 2 5" xfId="12117"/>
    <cellStyle name="40% - Акцент2 2 20" xfId="12118"/>
    <cellStyle name="40% - Акцент2 2 20 2" xfId="12119"/>
    <cellStyle name="40% - Акцент2 2 20 2 2" xfId="12120"/>
    <cellStyle name="40% - Акцент2 2 20 3" xfId="12121"/>
    <cellStyle name="40% - Акцент2 2 21" xfId="12122"/>
    <cellStyle name="40% - Акцент2 2 21 2" xfId="12123"/>
    <cellStyle name="40% - Акцент2 2 21 2 2" xfId="12124"/>
    <cellStyle name="40% - Акцент2 2 21 3" xfId="12125"/>
    <cellStyle name="40% - Акцент2 2 22" xfId="12126"/>
    <cellStyle name="40% - Акцент2 2 22 2" xfId="12127"/>
    <cellStyle name="40% - Акцент2 2 22 2 2" xfId="12128"/>
    <cellStyle name="40% - Акцент2 2 22 3" xfId="12129"/>
    <cellStyle name="40% - Акцент2 2 23" xfId="12130"/>
    <cellStyle name="40% - Акцент2 2 23 2" xfId="12131"/>
    <cellStyle name="40% - Акцент2 2 23 2 2" xfId="12132"/>
    <cellStyle name="40% - Акцент2 2 23 3" xfId="12133"/>
    <cellStyle name="40% - Акцент2 2 24" xfId="12134"/>
    <cellStyle name="40% - Акцент2 2 24 2" xfId="12135"/>
    <cellStyle name="40% - Акцент2 2 24 2 2" xfId="12136"/>
    <cellStyle name="40% - Акцент2 2 24 3" xfId="12137"/>
    <cellStyle name="40% - Акцент2 2 25" xfId="12138"/>
    <cellStyle name="40% - Акцент2 2 25 2" xfId="12139"/>
    <cellStyle name="40% - Акцент2 2 26" xfId="12140"/>
    <cellStyle name="40% - Акцент2 2 3" xfId="12141"/>
    <cellStyle name="40% - Акцент2 2 3 2" xfId="12142"/>
    <cellStyle name="40% - Акцент2 2 3 2 2" xfId="12143"/>
    <cellStyle name="40% - Акцент2 2 3 2 2 2" xfId="12144"/>
    <cellStyle name="40% - Акцент2 2 3 2 3" xfId="12145"/>
    <cellStyle name="40% - Акцент2 2 3 3" xfId="12146"/>
    <cellStyle name="40% - Акцент2 2 3 3 2" xfId="12147"/>
    <cellStyle name="40% - Акцент2 2 3 3 2 2" xfId="12148"/>
    <cellStyle name="40% - Акцент2 2 3 3 3" xfId="12149"/>
    <cellStyle name="40% - Акцент2 2 3 4" xfId="12150"/>
    <cellStyle name="40% - Акцент2 2 3 4 2" xfId="12151"/>
    <cellStyle name="40% - Акцент2 2 3 5" xfId="12152"/>
    <cellStyle name="40% - Акцент2 2 4" xfId="12153"/>
    <cellStyle name="40% - Акцент2 2 4 2" xfId="12154"/>
    <cellStyle name="40% - Акцент2 2 4 2 2" xfId="12155"/>
    <cellStyle name="40% - Акцент2 2 4 2 2 2" xfId="12156"/>
    <cellStyle name="40% - Акцент2 2 4 2 3" xfId="12157"/>
    <cellStyle name="40% - Акцент2 2 4 3" xfId="12158"/>
    <cellStyle name="40% - Акцент2 2 4 3 2" xfId="12159"/>
    <cellStyle name="40% - Акцент2 2 4 3 2 2" xfId="12160"/>
    <cellStyle name="40% - Акцент2 2 4 3 3" xfId="12161"/>
    <cellStyle name="40% - Акцент2 2 4 4" xfId="12162"/>
    <cellStyle name="40% - Акцент2 2 4 4 2" xfId="12163"/>
    <cellStyle name="40% - Акцент2 2 4 5" xfId="12164"/>
    <cellStyle name="40% - Акцент2 2 5" xfId="12165"/>
    <cellStyle name="40% - Акцент2 2 5 2" xfId="12166"/>
    <cellStyle name="40% - Акцент2 2 5 2 2" xfId="12167"/>
    <cellStyle name="40% - Акцент2 2 5 2 2 2" xfId="12168"/>
    <cellStyle name="40% - Акцент2 2 5 2 3" xfId="12169"/>
    <cellStyle name="40% - Акцент2 2 5 3" xfId="12170"/>
    <cellStyle name="40% - Акцент2 2 5 3 2" xfId="12171"/>
    <cellStyle name="40% - Акцент2 2 5 3 2 2" xfId="12172"/>
    <cellStyle name="40% - Акцент2 2 5 3 3" xfId="12173"/>
    <cellStyle name="40% - Акцент2 2 5 4" xfId="12174"/>
    <cellStyle name="40% - Акцент2 2 5 4 2" xfId="12175"/>
    <cellStyle name="40% - Акцент2 2 5 5" xfId="12176"/>
    <cellStyle name="40% - Акцент2 2 6" xfId="12177"/>
    <cellStyle name="40% - Акцент2 2 6 2" xfId="12178"/>
    <cellStyle name="40% - Акцент2 2 6 2 2" xfId="12179"/>
    <cellStyle name="40% - Акцент2 2 6 3" xfId="12180"/>
    <cellStyle name="40% - Акцент2 2 7" xfId="12181"/>
    <cellStyle name="40% - Акцент2 2 7 2" xfId="12182"/>
    <cellStyle name="40% - Акцент2 2 7 2 2" xfId="12183"/>
    <cellStyle name="40% - Акцент2 2 7 3" xfId="12184"/>
    <cellStyle name="40% - Акцент2 2 8" xfId="12185"/>
    <cellStyle name="40% - Акцент2 2 8 2" xfId="12186"/>
    <cellStyle name="40% - Акцент2 2 8 2 2" xfId="12187"/>
    <cellStyle name="40% - Акцент2 2 8 3" xfId="12188"/>
    <cellStyle name="40% - Акцент2 2 9" xfId="12189"/>
    <cellStyle name="40% - Акцент2 2 9 2" xfId="12190"/>
    <cellStyle name="40% - Акцент2 2 9 2 2" xfId="12191"/>
    <cellStyle name="40% - Акцент2 2 9 3" xfId="12192"/>
    <cellStyle name="40% - Акцент2 20" xfId="12193"/>
    <cellStyle name="40% - Акцент2 20 2" xfId="12194"/>
    <cellStyle name="40% - Акцент2 20 2 2" xfId="12195"/>
    <cellStyle name="40% - Акцент2 20 2 2 2" xfId="12196"/>
    <cellStyle name="40% - Акцент2 20 2 3" xfId="12197"/>
    <cellStyle name="40% - Акцент2 20 3" xfId="12198"/>
    <cellStyle name="40% - Акцент2 20 3 2" xfId="12199"/>
    <cellStyle name="40% - Акцент2 20 3 2 2" xfId="12200"/>
    <cellStyle name="40% - Акцент2 20 3 3" xfId="12201"/>
    <cellStyle name="40% - Акцент2 20 4" xfId="12202"/>
    <cellStyle name="40% - Акцент2 20 4 2" xfId="12203"/>
    <cellStyle name="40% - Акцент2 20 5" xfId="12204"/>
    <cellStyle name="40% - Акцент2 21" xfId="12205"/>
    <cellStyle name="40% - Акцент2 21 2" xfId="12206"/>
    <cellStyle name="40% - Акцент2 21 2 2" xfId="12207"/>
    <cellStyle name="40% - Акцент2 21 2 2 2" xfId="12208"/>
    <cellStyle name="40% - Акцент2 21 2 3" xfId="12209"/>
    <cellStyle name="40% - Акцент2 21 3" xfId="12210"/>
    <cellStyle name="40% - Акцент2 21 3 2" xfId="12211"/>
    <cellStyle name="40% - Акцент2 21 3 2 2" xfId="12212"/>
    <cellStyle name="40% - Акцент2 21 3 3" xfId="12213"/>
    <cellStyle name="40% - Акцент2 21 4" xfId="12214"/>
    <cellStyle name="40% - Акцент2 21 4 2" xfId="12215"/>
    <cellStyle name="40% - Акцент2 21 5" xfId="12216"/>
    <cellStyle name="40% - Акцент2 22" xfId="12217"/>
    <cellStyle name="40% - Акцент2 22 2" xfId="12218"/>
    <cellStyle name="40% - Акцент2 22 2 2" xfId="12219"/>
    <cellStyle name="40% - Акцент2 22 2 2 2" xfId="12220"/>
    <cellStyle name="40% - Акцент2 22 2 3" xfId="12221"/>
    <cellStyle name="40% - Акцент2 22 3" xfId="12222"/>
    <cellStyle name="40% - Акцент2 22 3 2" xfId="12223"/>
    <cellStyle name="40% - Акцент2 22 3 2 2" xfId="12224"/>
    <cellStyle name="40% - Акцент2 22 3 3" xfId="12225"/>
    <cellStyle name="40% - Акцент2 22 4" xfId="12226"/>
    <cellStyle name="40% - Акцент2 22 4 2" xfId="12227"/>
    <cellStyle name="40% - Акцент2 22 5" xfId="12228"/>
    <cellStyle name="40% - Акцент2 23" xfId="12229"/>
    <cellStyle name="40% - Акцент2 23 2" xfId="12230"/>
    <cellStyle name="40% - Акцент2 23 2 2" xfId="12231"/>
    <cellStyle name="40% - Акцент2 23 2 2 2" xfId="12232"/>
    <cellStyle name="40% - Акцент2 23 2 3" xfId="12233"/>
    <cellStyle name="40% - Акцент2 23 3" xfId="12234"/>
    <cellStyle name="40% - Акцент2 23 3 2" xfId="12235"/>
    <cellStyle name="40% - Акцент2 23 3 2 2" xfId="12236"/>
    <cellStyle name="40% - Акцент2 23 3 3" xfId="12237"/>
    <cellStyle name="40% - Акцент2 23 4" xfId="12238"/>
    <cellStyle name="40% - Акцент2 23 4 2" xfId="12239"/>
    <cellStyle name="40% - Акцент2 23 5" xfId="12240"/>
    <cellStyle name="40% - Акцент2 24" xfId="12241"/>
    <cellStyle name="40% - Акцент2 24 2" xfId="12242"/>
    <cellStyle name="40% - Акцент2 24 2 2" xfId="12243"/>
    <cellStyle name="40% - Акцент2 24 2 2 2" xfId="12244"/>
    <cellStyle name="40% - Акцент2 24 2 3" xfId="12245"/>
    <cellStyle name="40% - Акцент2 24 3" xfId="12246"/>
    <cellStyle name="40% - Акцент2 24 3 2" xfId="12247"/>
    <cellStyle name="40% - Акцент2 24 3 2 2" xfId="12248"/>
    <cellStyle name="40% - Акцент2 24 3 3" xfId="12249"/>
    <cellStyle name="40% - Акцент2 24 4" xfId="12250"/>
    <cellStyle name="40% - Акцент2 24 4 2" xfId="12251"/>
    <cellStyle name="40% - Акцент2 24 5" xfId="12252"/>
    <cellStyle name="40% - Акцент2 25" xfId="12253"/>
    <cellStyle name="40% - Акцент2 25 2" xfId="12254"/>
    <cellStyle name="40% - Акцент2 25 2 2" xfId="12255"/>
    <cellStyle name="40% - Акцент2 25 2 2 2" xfId="12256"/>
    <cellStyle name="40% - Акцент2 25 2 3" xfId="12257"/>
    <cellStyle name="40% - Акцент2 25 3" xfId="12258"/>
    <cellStyle name="40% - Акцент2 25 3 2" xfId="12259"/>
    <cellStyle name="40% - Акцент2 25 3 2 2" xfId="12260"/>
    <cellStyle name="40% - Акцент2 25 3 3" xfId="12261"/>
    <cellStyle name="40% - Акцент2 25 4" xfId="12262"/>
    <cellStyle name="40% - Акцент2 25 4 2" xfId="12263"/>
    <cellStyle name="40% - Акцент2 25 5" xfId="12264"/>
    <cellStyle name="40% - Акцент2 26" xfId="12265"/>
    <cellStyle name="40% - Акцент2 26 2" xfId="12266"/>
    <cellStyle name="40% - Акцент2 26 2 2" xfId="12267"/>
    <cellStyle name="40% - Акцент2 26 2 2 2" xfId="12268"/>
    <cellStyle name="40% - Акцент2 26 2 3" xfId="12269"/>
    <cellStyle name="40% - Акцент2 26 3" xfId="12270"/>
    <cellStyle name="40% - Акцент2 26 3 2" xfId="12271"/>
    <cellStyle name="40% - Акцент2 26 3 2 2" xfId="12272"/>
    <cellStyle name="40% - Акцент2 26 3 3" xfId="12273"/>
    <cellStyle name="40% - Акцент2 26 4" xfId="12274"/>
    <cellStyle name="40% - Акцент2 26 4 2" xfId="12275"/>
    <cellStyle name="40% - Акцент2 26 5" xfId="12276"/>
    <cellStyle name="40% - Акцент2 27" xfId="12277"/>
    <cellStyle name="40% - Акцент2 27 2" xfId="12278"/>
    <cellStyle name="40% - Акцент2 27 2 2" xfId="12279"/>
    <cellStyle name="40% - Акцент2 27 2 2 2" xfId="12280"/>
    <cellStyle name="40% - Акцент2 27 2 3" xfId="12281"/>
    <cellStyle name="40% - Акцент2 27 3" xfId="12282"/>
    <cellStyle name="40% - Акцент2 27 3 2" xfId="12283"/>
    <cellStyle name="40% - Акцент2 27 3 2 2" xfId="12284"/>
    <cellStyle name="40% - Акцент2 27 3 3" xfId="12285"/>
    <cellStyle name="40% - Акцент2 27 4" xfId="12286"/>
    <cellStyle name="40% - Акцент2 27 4 2" xfId="12287"/>
    <cellStyle name="40% - Акцент2 27 5" xfId="12288"/>
    <cellStyle name="40% - Акцент2 28" xfId="12289"/>
    <cellStyle name="40% - Акцент2 28 2" xfId="12290"/>
    <cellStyle name="40% - Акцент2 28 2 2" xfId="12291"/>
    <cellStyle name="40% - Акцент2 28 2 2 2" xfId="12292"/>
    <cellStyle name="40% - Акцент2 28 2 3" xfId="12293"/>
    <cellStyle name="40% - Акцент2 28 3" xfId="12294"/>
    <cellStyle name="40% - Акцент2 28 3 2" xfId="12295"/>
    <cellStyle name="40% - Акцент2 28 3 2 2" xfId="12296"/>
    <cellStyle name="40% - Акцент2 28 3 3" xfId="12297"/>
    <cellStyle name="40% - Акцент2 28 4" xfId="12298"/>
    <cellStyle name="40% - Акцент2 28 4 2" xfId="12299"/>
    <cellStyle name="40% - Акцент2 28 5" xfId="12300"/>
    <cellStyle name="40% - Акцент2 29" xfId="12301"/>
    <cellStyle name="40% - Акцент2 29 2" xfId="12302"/>
    <cellStyle name="40% - Акцент2 29 2 2" xfId="12303"/>
    <cellStyle name="40% - Акцент2 29 2 2 2" xfId="12304"/>
    <cellStyle name="40% - Акцент2 29 2 3" xfId="12305"/>
    <cellStyle name="40% - Акцент2 29 3" xfId="12306"/>
    <cellStyle name="40% - Акцент2 29 3 2" xfId="12307"/>
    <cellStyle name="40% - Акцент2 29 3 2 2" xfId="12308"/>
    <cellStyle name="40% - Акцент2 29 3 3" xfId="12309"/>
    <cellStyle name="40% - Акцент2 29 4" xfId="12310"/>
    <cellStyle name="40% - Акцент2 29 4 2" xfId="12311"/>
    <cellStyle name="40% - Акцент2 29 5" xfId="12312"/>
    <cellStyle name="40% - Акцент2 3" xfId="12313"/>
    <cellStyle name="40% - Акцент2 3 2" xfId="12314"/>
    <cellStyle name="40% - Акцент2 3 2 2" xfId="12315"/>
    <cellStyle name="40% - Акцент2 3 2 2 2" xfId="12316"/>
    <cellStyle name="40% - Акцент2 3 2 2 2 2" xfId="12317"/>
    <cellStyle name="40% - Акцент2 3 2 2 3" xfId="12318"/>
    <cellStyle name="40% - Акцент2 3 2 3" xfId="12319"/>
    <cellStyle name="40% - Акцент2 3 2 3 2" xfId="12320"/>
    <cellStyle name="40% - Акцент2 3 2 3 2 2" xfId="12321"/>
    <cellStyle name="40% - Акцент2 3 2 3 3" xfId="12322"/>
    <cellStyle name="40% - Акцент2 3 2 4" xfId="12323"/>
    <cellStyle name="40% - Акцент2 3 2 4 2" xfId="12324"/>
    <cellStyle name="40% - Акцент2 3 2 5" xfId="12325"/>
    <cellStyle name="40% - Акцент2 3 3" xfId="12326"/>
    <cellStyle name="40% - Акцент2 3 3 2" xfId="12327"/>
    <cellStyle name="40% - Акцент2 3 3 2 2" xfId="12328"/>
    <cellStyle name="40% - Акцент2 3 3 2 2 2" xfId="12329"/>
    <cellStyle name="40% - Акцент2 3 3 2 3" xfId="12330"/>
    <cellStyle name="40% - Акцент2 3 3 3" xfId="12331"/>
    <cellStyle name="40% - Акцент2 3 3 3 2" xfId="12332"/>
    <cellStyle name="40% - Акцент2 3 3 3 2 2" xfId="12333"/>
    <cellStyle name="40% - Акцент2 3 3 3 3" xfId="12334"/>
    <cellStyle name="40% - Акцент2 3 3 4" xfId="12335"/>
    <cellStyle name="40% - Акцент2 3 3 4 2" xfId="12336"/>
    <cellStyle name="40% - Акцент2 3 3 5" xfId="12337"/>
    <cellStyle name="40% - Акцент2 3 4" xfId="12338"/>
    <cellStyle name="40% - Акцент2 3 4 2" xfId="12339"/>
    <cellStyle name="40% - Акцент2 3 4 2 2" xfId="12340"/>
    <cellStyle name="40% - Акцент2 3 4 2 2 2" xfId="12341"/>
    <cellStyle name="40% - Акцент2 3 4 2 3" xfId="12342"/>
    <cellStyle name="40% - Акцент2 3 4 3" xfId="12343"/>
    <cellStyle name="40% - Акцент2 3 4 3 2" xfId="12344"/>
    <cellStyle name="40% - Акцент2 3 4 3 2 2" xfId="12345"/>
    <cellStyle name="40% - Акцент2 3 4 3 3" xfId="12346"/>
    <cellStyle name="40% - Акцент2 3 4 4" xfId="12347"/>
    <cellStyle name="40% - Акцент2 3 4 4 2" xfId="12348"/>
    <cellStyle name="40% - Акцент2 3 4 5" xfId="12349"/>
    <cellStyle name="40% - Акцент2 3 5" xfId="12350"/>
    <cellStyle name="40% - Акцент2 3 5 2" xfId="12351"/>
    <cellStyle name="40% - Акцент2 3 5 2 2" xfId="12352"/>
    <cellStyle name="40% - Акцент2 3 5 2 2 2" xfId="12353"/>
    <cellStyle name="40% - Акцент2 3 5 2 3" xfId="12354"/>
    <cellStyle name="40% - Акцент2 3 5 3" xfId="12355"/>
    <cellStyle name="40% - Акцент2 3 5 3 2" xfId="12356"/>
    <cellStyle name="40% - Акцент2 3 5 3 2 2" xfId="12357"/>
    <cellStyle name="40% - Акцент2 3 5 3 3" xfId="12358"/>
    <cellStyle name="40% - Акцент2 3 5 4" xfId="12359"/>
    <cellStyle name="40% - Акцент2 3 5 4 2" xfId="12360"/>
    <cellStyle name="40% - Акцент2 3 5 5" xfId="12361"/>
    <cellStyle name="40% - Акцент2 3 6" xfId="12362"/>
    <cellStyle name="40% - Акцент2 3 6 2" xfId="12363"/>
    <cellStyle name="40% - Акцент2 3 6 2 2" xfId="12364"/>
    <cellStyle name="40% - Акцент2 3 6 3" xfId="12365"/>
    <cellStyle name="40% - Акцент2 3 7" xfId="12366"/>
    <cellStyle name="40% - Акцент2 3 7 2" xfId="12367"/>
    <cellStyle name="40% - Акцент2 3 7 2 2" xfId="12368"/>
    <cellStyle name="40% - Акцент2 3 7 3" xfId="12369"/>
    <cellStyle name="40% - Акцент2 3 8" xfId="12370"/>
    <cellStyle name="40% - Акцент2 3 8 2" xfId="12371"/>
    <cellStyle name="40% - Акцент2 3 9" xfId="12372"/>
    <cellStyle name="40% - Акцент2 30" xfId="12373"/>
    <cellStyle name="40% - Акцент2 30 2" xfId="12374"/>
    <cellStyle name="40% - Акцент2 30 2 2" xfId="12375"/>
    <cellStyle name="40% - Акцент2 30 2 2 2" xfId="12376"/>
    <cellStyle name="40% - Акцент2 30 2 3" xfId="12377"/>
    <cellStyle name="40% - Акцент2 30 3" xfId="12378"/>
    <cellStyle name="40% - Акцент2 30 3 2" xfId="12379"/>
    <cellStyle name="40% - Акцент2 30 3 2 2" xfId="12380"/>
    <cellStyle name="40% - Акцент2 30 3 3" xfId="12381"/>
    <cellStyle name="40% - Акцент2 30 4" xfId="12382"/>
    <cellStyle name="40% - Акцент2 30 4 2" xfId="12383"/>
    <cellStyle name="40% - Акцент2 30 5" xfId="12384"/>
    <cellStyle name="40% - Акцент2 31" xfId="12385"/>
    <cellStyle name="40% - Акцент2 31 2" xfId="12386"/>
    <cellStyle name="40% - Акцент2 31 2 2" xfId="12387"/>
    <cellStyle name="40% - Акцент2 31 2 2 2" xfId="12388"/>
    <cellStyle name="40% - Акцент2 31 2 3" xfId="12389"/>
    <cellStyle name="40% - Акцент2 31 3" xfId="12390"/>
    <cellStyle name="40% - Акцент2 31 3 2" xfId="12391"/>
    <cellStyle name="40% - Акцент2 31 3 2 2" xfId="12392"/>
    <cellStyle name="40% - Акцент2 31 3 3" xfId="12393"/>
    <cellStyle name="40% - Акцент2 31 4" xfId="12394"/>
    <cellStyle name="40% - Акцент2 31 4 2" xfId="12395"/>
    <cellStyle name="40% - Акцент2 31 5" xfId="12396"/>
    <cellStyle name="40% - Акцент2 32" xfId="12397"/>
    <cellStyle name="40% - Акцент2 32 2" xfId="12398"/>
    <cellStyle name="40% - Акцент2 32 2 2" xfId="12399"/>
    <cellStyle name="40% - Акцент2 32 2 2 2" xfId="12400"/>
    <cellStyle name="40% - Акцент2 32 2 3" xfId="12401"/>
    <cellStyle name="40% - Акцент2 32 3" xfId="12402"/>
    <cellStyle name="40% - Акцент2 32 3 2" xfId="12403"/>
    <cellStyle name="40% - Акцент2 32 3 2 2" xfId="12404"/>
    <cellStyle name="40% - Акцент2 32 3 3" xfId="12405"/>
    <cellStyle name="40% - Акцент2 32 4" xfId="12406"/>
    <cellStyle name="40% - Акцент2 32 4 2" xfId="12407"/>
    <cellStyle name="40% - Акцент2 32 5" xfId="12408"/>
    <cellStyle name="40% - Акцент2 33" xfId="12409"/>
    <cellStyle name="40% - Акцент2 33 2" xfId="12410"/>
    <cellStyle name="40% - Акцент2 33 2 2" xfId="12411"/>
    <cellStyle name="40% - Акцент2 33 2 2 2" xfId="12412"/>
    <cellStyle name="40% - Акцент2 33 2 3" xfId="12413"/>
    <cellStyle name="40% - Акцент2 33 3" xfId="12414"/>
    <cellStyle name="40% - Акцент2 33 3 2" xfId="12415"/>
    <cellStyle name="40% - Акцент2 33 3 2 2" xfId="12416"/>
    <cellStyle name="40% - Акцент2 33 3 3" xfId="12417"/>
    <cellStyle name="40% - Акцент2 33 4" xfId="12418"/>
    <cellStyle name="40% - Акцент2 33 4 2" xfId="12419"/>
    <cellStyle name="40% - Акцент2 33 5" xfId="12420"/>
    <cellStyle name="40% - Акцент2 34" xfId="12421"/>
    <cellStyle name="40% - Акцент2 34 2" xfId="12422"/>
    <cellStyle name="40% - Акцент2 34 2 2" xfId="12423"/>
    <cellStyle name="40% - Акцент2 34 2 2 2" xfId="12424"/>
    <cellStyle name="40% - Акцент2 34 2 3" xfId="12425"/>
    <cellStyle name="40% - Акцент2 34 3" xfId="12426"/>
    <cellStyle name="40% - Акцент2 34 3 2" xfId="12427"/>
    <cellStyle name="40% - Акцент2 34 3 2 2" xfId="12428"/>
    <cellStyle name="40% - Акцент2 34 3 3" xfId="12429"/>
    <cellStyle name="40% - Акцент2 34 4" xfId="12430"/>
    <cellStyle name="40% - Акцент2 34 4 2" xfId="12431"/>
    <cellStyle name="40% - Акцент2 34 5" xfId="12432"/>
    <cellStyle name="40% - Акцент2 35" xfId="12433"/>
    <cellStyle name="40% - Акцент2 35 2" xfId="12434"/>
    <cellStyle name="40% - Акцент2 35 2 2" xfId="12435"/>
    <cellStyle name="40% - Акцент2 35 2 2 2" xfId="12436"/>
    <cellStyle name="40% - Акцент2 35 2 3" xfId="12437"/>
    <cellStyle name="40% - Акцент2 35 3" xfId="12438"/>
    <cellStyle name="40% - Акцент2 35 3 2" xfId="12439"/>
    <cellStyle name="40% - Акцент2 35 3 2 2" xfId="12440"/>
    <cellStyle name="40% - Акцент2 35 3 3" xfId="12441"/>
    <cellStyle name="40% - Акцент2 35 4" xfId="12442"/>
    <cellStyle name="40% - Акцент2 35 4 2" xfId="12443"/>
    <cellStyle name="40% - Акцент2 35 5" xfId="12444"/>
    <cellStyle name="40% - Акцент2 36" xfId="12445"/>
    <cellStyle name="40% - Акцент2 36 2" xfId="12446"/>
    <cellStyle name="40% - Акцент2 36 2 2" xfId="12447"/>
    <cellStyle name="40% - Акцент2 36 2 2 2" xfId="12448"/>
    <cellStyle name="40% - Акцент2 36 2 3" xfId="12449"/>
    <cellStyle name="40% - Акцент2 36 3" xfId="12450"/>
    <cellStyle name="40% - Акцент2 36 3 2" xfId="12451"/>
    <cellStyle name="40% - Акцент2 36 3 2 2" xfId="12452"/>
    <cellStyle name="40% - Акцент2 36 3 3" xfId="12453"/>
    <cellStyle name="40% - Акцент2 36 4" xfId="12454"/>
    <cellStyle name="40% - Акцент2 36 4 2" xfId="12455"/>
    <cellStyle name="40% - Акцент2 36 5" xfId="12456"/>
    <cellStyle name="40% - Акцент2 37" xfId="12457"/>
    <cellStyle name="40% - Акцент2 37 2" xfId="12458"/>
    <cellStyle name="40% - Акцент2 37 2 2" xfId="12459"/>
    <cellStyle name="40% - Акцент2 37 2 2 2" xfId="12460"/>
    <cellStyle name="40% - Акцент2 37 2 3" xfId="12461"/>
    <cellStyle name="40% - Акцент2 37 3" xfId="12462"/>
    <cellStyle name="40% - Акцент2 37 3 2" xfId="12463"/>
    <cellStyle name="40% - Акцент2 37 3 2 2" xfId="12464"/>
    <cellStyle name="40% - Акцент2 37 3 3" xfId="12465"/>
    <cellStyle name="40% - Акцент2 37 4" xfId="12466"/>
    <cellStyle name="40% - Акцент2 37 4 2" xfId="12467"/>
    <cellStyle name="40% - Акцент2 37 5" xfId="12468"/>
    <cellStyle name="40% - Акцент2 38" xfId="12469"/>
    <cellStyle name="40% - Акцент2 38 2" xfId="12470"/>
    <cellStyle name="40% - Акцент2 38 2 2" xfId="12471"/>
    <cellStyle name="40% - Акцент2 38 2 2 2" xfId="12472"/>
    <cellStyle name="40% - Акцент2 38 2 3" xfId="12473"/>
    <cellStyle name="40% - Акцент2 38 3" xfId="12474"/>
    <cellStyle name="40% - Акцент2 38 3 2" xfId="12475"/>
    <cellStyle name="40% - Акцент2 38 3 2 2" xfId="12476"/>
    <cellStyle name="40% - Акцент2 38 3 3" xfId="12477"/>
    <cellStyle name="40% - Акцент2 38 4" xfId="12478"/>
    <cellStyle name="40% - Акцент2 38 4 2" xfId="12479"/>
    <cellStyle name="40% - Акцент2 38 5" xfId="12480"/>
    <cellStyle name="40% - Акцент2 39" xfId="12481"/>
    <cellStyle name="40% - Акцент2 39 2" xfId="12482"/>
    <cellStyle name="40% - Акцент2 39 2 2" xfId="12483"/>
    <cellStyle name="40% - Акцент2 39 2 2 2" xfId="12484"/>
    <cellStyle name="40% - Акцент2 39 2 3" xfId="12485"/>
    <cellStyle name="40% - Акцент2 39 3" xfId="12486"/>
    <cellStyle name="40% - Акцент2 39 3 2" xfId="12487"/>
    <cellStyle name="40% - Акцент2 39 3 2 2" xfId="12488"/>
    <cellStyle name="40% - Акцент2 39 3 3" xfId="12489"/>
    <cellStyle name="40% - Акцент2 39 4" xfId="12490"/>
    <cellStyle name="40% - Акцент2 39 4 2" xfId="12491"/>
    <cellStyle name="40% - Акцент2 39 5" xfId="12492"/>
    <cellStyle name="40% - Акцент2 4" xfId="12493"/>
    <cellStyle name="40% - Акцент2 4 2" xfId="12494"/>
    <cellStyle name="40% - Акцент2 4 2 2" xfId="12495"/>
    <cellStyle name="40% - Акцент2 4 2 2 2" xfId="12496"/>
    <cellStyle name="40% - Акцент2 4 2 2 2 2" xfId="12497"/>
    <cellStyle name="40% - Акцент2 4 2 2 3" xfId="12498"/>
    <cellStyle name="40% - Акцент2 4 2 3" xfId="12499"/>
    <cellStyle name="40% - Акцент2 4 2 3 2" xfId="12500"/>
    <cellStyle name="40% - Акцент2 4 2 3 2 2" xfId="12501"/>
    <cellStyle name="40% - Акцент2 4 2 3 3" xfId="12502"/>
    <cellStyle name="40% - Акцент2 4 2 4" xfId="12503"/>
    <cellStyle name="40% - Акцент2 4 2 4 2" xfId="12504"/>
    <cellStyle name="40% - Акцент2 4 2 5" xfId="12505"/>
    <cellStyle name="40% - Акцент2 4 3" xfId="12506"/>
    <cellStyle name="40% - Акцент2 4 3 2" xfId="12507"/>
    <cellStyle name="40% - Акцент2 4 3 2 2" xfId="12508"/>
    <cellStyle name="40% - Акцент2 4 3 2 2 2" xfId="12509"/>
    <cellStyle name="40% - Акцент2 4 3 2 3" xfId="12510"/>
    <cellStyle name="40% - Акцент2 4 3 3" xfId="12511"/>
    <cellStyle name="40% - Акцент2 4 3 3 2" xfId="12512"/>
    <cellStyle name="40% - Акцент2 4 3 3 2 2" xfId="12513"/>
    <cellStyle name="40% - Акцент2 4 3 3 3" xfId="12514"/>
    <cellStyle name="40% - Акцент2 4 3 4" xfId="12515"/>
    <cellStyle name="40% - Акцент2 4 3 4 2" xfId="12516"/>
    <cellStyle name="40% - Акцент2 4 3 5" xfId="12517"/>
    <cellStyle name="40% - Акцент2 4 4" xfId="12518"/>
    <cellStyle name="40% - Акцент2 4 4 2" xfId="12519"/>
    <cellStyle name="40% - Акцент2 4 4 2 2" xfId="12520"/>
    <cellStyle name="40% - Акцент2 4 4 2 2 2" xfId="12521"/>
    <cellStyle name="40% - Акцент2 4 4 2 3" xfId="12522"/>
    <cellStyle name="40% - Акцент2 4 4 3" xfId="12523"/>
    <cellStyle name="40% - Акцент2 4 4 3 2" xfId="12524"/>
    <cellStyle name="40% - Акцент2 4 4 3 2 2" xfId="12525"/>
    <cellStyle name="40% - Акцент2 4 4 3 3" xfId="12526"/>
    <cellStyle name="40% - Акцент2 4 4 4" xfId="12527"/>
    <cellStyle name="40% - Акцент2 4 4 4 2" xfId="12528"/>
    <cellStyle name="40% - Акцент2 4 4 5" xfId="12529"/>
    <cellStyle name="40% - Акцент2 4 5" xfId="12530"/>
    <cellStyle name="40% - Акцент2 4 5 2" xfId="12531"/>
    <cellStyle name="40% - Акцент2 4 5 2 2" xfId="12532"/>
    <cellStyle name="40% - Акцент2 4 5 2 2 2" xfId="12533"/>
    <cellStyle name="40% - Акцент2 4 5 2 3" xfId="12534"/>
    <cellStyle name="40% - Акцент2 4 5 3" xfId="12535"/>
    <cellStyle name="40% - Акцент2 4 5 3 2" xfId="12536"/>
    <cellStyle name="40% - Акцент2 4 5 3 2 2" xfId="12537"/>
    <cellStyle name="40% - Акцент2 4 5 3 3" xfId="12538"/>
    <cellStyle name="40% - Акцент2 4 5 4" xfId="12539"/>
    <cellStyle name="40% - Акцент2 4 5 4 2" xfId="12540"/>
    <cellStyle name="40% - Акцент2 4 5 5" xfId="12541"/>
    <cellStyle name="40% - Акцент2 4 6" xfId="12542"/>
    <cellStyle name="40% - Акцент2 4 6 2" xfId="12543"/>
    <cellStyle name="40% - Акцент2 4 6 2 2" xfId="12544"/>
    <cellStyle name="40% - Акцент2 4 6 3" xfId="12545"/>
    <cellStyle name="40% - Акцент2 4 7" xfId="12546"/>
    <cellStyle name="40% - Акцент2 4 7 2" xfId="12547"/>
    <cellStyle name="40% - Акцент2 4 7 2 2" xfId="12548"/>
    <cellStyle name="40% - Акцент2 4 7 3" xfId="12549"/>
    <cellStyle name="40% - Акцент2 4 8" xfId="12550"/>
    <cellStyle name="40% - Акцент2 4 8 2" xfId="12551"/>
    <cellStyle name="40% - Акцент2 4 9" xfId="12552"/>
    <cellStyle name="40% - Акцент2 40" xfId="12553"/>
    <cellStyle name="40% - Акцент2 40 2" xfId="12554"/>
    <cellStyle name="40% - Акцент2 40 2 2" xfId="12555"/>
    <cellStyle name="40% - Акцент2 40 2 2 2" xfId="12556"/>
    <cellStyle name="40% - Акцент2 40 2 3" xfId="12557"/>
    <cellStyle name="40% - Акцент2 40 3" xfId="12558"/>
    <cellStyle name="40% - Акцент2 40 3 2" xfId="12559"/>
    <cellStyle name="40% - Акцент2 40 3 2 2" xfId="12560"/>
    <cellStyle name="40% - Акцент2 40 3 3" xfId="12561"/>
    <cellStyle name="40% - Акцент2 40 4" xfId="12562"/>
    <cellStyle name="40% - Акцент2 40 4 2" xfId="12563"/>
    <cellStyle name="40% - Акцент2 40 5" xfId="12564"/>
    <cellStyle name="40% - Акцент2 41" xfId="12565"/>
    <cellStyle name="40% - Акцент2 41 2" xfId="12566"/>
    <cellStyle name="40% - Акцент2 41 2 2" xfId="12567"/>
    <cellStyle name="40% - Акцент2 41 2 2 2" xfId="12568"/>
    <cellStyle name="40% - Акцент2 41 2 3" xfId="12569"/>
    <cellStyle name="40% - Акцент2 41 3" xfId="12570"/>
    <cellStyle name="40% - Акцент2 41 3 2" xfId="12571"/>
    <cellStyle name="40% - Акцент2 41 3 2 2" xfId="12572"/>
    <cellStyle name="40% - Акцент2 41 3 3" xfId="12573"/>
    <cellStyle name="40% - Акцент2 41 4" xfId="12574"/>
    <cellStyle name="40% - Акцент2 41 4 2" xfId="12575"/>
    <cellStyle name="40% - Акцент2 41 5" xfId="12576"/>
    <cellStyle name="40% - Акцент2 42" xfId="12577"/>
    <cellStyle name="40% - Акцент2 42 2" xfId="12578"/>
    <cellStyle name="40% - Акцент2 42 2 2" xfId="12579"/>
    <cellStyle name="40% - Акцент2 42 2 2 2" xfId="12580"/>
    <cellStyle name="40% - Акцент2 42 2 3" xfId="12581"/>
    <cellStyle name="40% - Акцент2 42 3" xfId="12582"/>
    <cellStyle name="40% - Акцент2 42 3 2" xfId="12583"/>
    <cellStyle name="40% - Акцент2 42 3 2 2" xfId="12584"/>
    <cellStyle name="40% - Акцент2 42 3 3" xfId="12585"/>
    <cellStyle name="40% - Акцент2 42 4" xfId="12586"/>
    <cellStyle name="40% - Акцент2 42 4 2" xfId="12587"/>
    <cellStyle name="40% - Акцент2 42 5" xfId="12588"/>
    <cellStyle name="40% - Акцент2 43" xfId="12589"/>
    <cellStyle name="40% - Акцент2 43 2" xfId="12590"/>
    <cellStyle name="40% - Акцент2 43 2 2" xfId="12591"/>
    <cellStyle name="40% - Акцент2 43 2 2 2" xfId="12592"/>
    <cellStyle name="40% - Акцент2 43 2 3" xfId="12593"/>
    <cellStyle name="40% - Акцент2 43 3" xfId="12594"/>
    <cellStyle name="40% - Акцент2 43 3 2" xfId="12595"/>
    <cellStyle name="40% - Акцент2 43 3 2 2" xfId="12596"/>
    <cellStyle name="40% - Акцент2 43 3 3" xfId="12597"/>
    <cellStyle name="40% - Акцент2 43 4" xfId="12598"/>
    <cellStyle name="40% - Акцент2 43 4 2" xfId="12599"/>
    <cellStyle name="40% - Акцент2 43 5" xfId="12600"/>
    <cellStyle name="40% - Акцент2 44" xfId="12601"/>
    <cellStyle name="40% - Акцент2 44 2" xfId="12602"/>
    <cellStyle name="40% - Акцент2 44 2 2" xfId="12603"/>
    <cellStyle name="40% - Акцент2 44 2 2 2" xfId="12604"/>
    <cellStyle name="40% - Акцент2 44 2 3" xfId="12605"/>
    <cellStyle name="40% - Акцент2 44 3" xfId="12606"/>
    <cellStyle name="40% - Акцент2 44 3 2" xfId="12607"/>
    <cellStyle name="40% - Акцент2 44 3 2 2" xfId="12608"/>
    <cellStyle name="40% - Акцент2 44 3 3" xfId="12609"/>
    <cellStyle name="40% - Акцент2 44 4" xfId="12610"/>
    <cellStyle name="40% - Акцент2 44 4 2" xfId="12611"/>
    <cellStyle name="40% - Акцент2 44 5" xfId="12612"/>
    <cellStyle name="40% - Акцент2 45" xfId="12613"/>
    <cellStyle name="40% - Акцент2 45 2" xfId="12614"/>
    <cellStyle name="40% - Акцент2 45 2 2" xfId="12615"/>
    <cellStyle name="40% - Акцент2 45 2 2 2" xfId="12616"/>
    <cellStyle name="40% - Акцент2 45 2 3" xfId="12617"/>
    <cellStyle name="40% - Акцент2 45 3" xfId="12618"/>
    <cellStyle name="40% - Акцент2 45 3 2" xfId="12619"/>
    <cellStyle name="40% - Акцент2 45 3 2 2" xfId="12620"/>
    <cellStyle name="40% - Акцент2 45 3 3" xfId="12621"/>
    <cellStyle name="40% - Акцент2 45 4" xfId="12622"/>
    <cellStyle name="40% - Акцент2 45 4 2" xfId="12623"/>
    <cellStyle name="40% - Акцент2 45 5" xfId="12624"/>
    <cellStyle name="40% - Акцент2 46" xfId="12625"/>
    <cellStyle name="40% - Акцент2 46 2" xfId="12626"/>
    <cellStyle name="40% - Акцент2 46 2 2" xfId="12627"/>
    <cellStyle name="40% - Акцент2 46 2 2 2" xfId="12628"/>
    <cellStyle name="40% - Акцент2 46 2 3" xfId="12629"/>
    <cellStyle name="40% - Акцент2 46 3" xfId="12630"/>
    <cellStyle name="40% - Акцент2 46 3 2" xfId="12631"/>
    <cellStyle name="40% - Акцент2 46 3 2 2" xfId="12632"/>
    <cellStyle name="40% - Акцент2 46 3 3" xfId="12633"/>
    <cellStyle name="40% - Акцент2 46 4" xfId="12634"/>
    <cellStyle name="40% - Акцент2 46 4 2" xfId="12635"/>
    <cellStyle name="40% - Акцент2 46 5" xfId="12636"/>
    <cellStyle name="40% - Акцент2 47" xfId="12637"/>
    <cellStyle name="40% - Акцент2 47 2" xfId="12638"/>
    <cellStyle name="40% - Акцент2 47 2 2" xfId="12639"/>
    <cellStyle name="40% - Акцент2 47 2 2 2" xfId="12640"/>
    <cellStyle name="40% - Акцент2 47 2 3" xfId="12641"/>
    <cellStyle name="40% - Акцент2 47 3" xfId="12642"/>
    <cellStyle name="40% - Акцент2 47 3 2" xfId="12643"/>
    <cellStyle name="40% - Акцент2 47 3 2 2" xfId="12644"/>
    <cellStyle name="40% - Акцент2 47 3 3" xfId="12645"/>
    <cellStyle name="40% - Акцент2 47 4" xfId="12646"/>
    <cellStyle name="40% - Акцент2 47 4 2" xfId="12647"/>
    <cellStyle name="40% - Акцент2 47 5" xfId="12648"/>
    <cellStyle name="40% - Акцент2 48" xfId="12649"/>
    <cellStyle name="40% - Акцент2 48 2" xfId="12650"/>
    <cellStyle name="40% - Акцент2 48 2 2" xfId="12651"/>
    <cellStyle name="40% - Акцент2 48 2 2 2" xfId="12652"/>
    <cellStyle name="40% - Акцент2 48 2 3" xfId="12653"/>
    <cellStyle name="40% - Акцент2 48 3" xfId="12654"/>
    <cellStyle name="40% - Акцент2 48 3 2" xfId="12655"/>
    <cellStyle name="40% - Акцент2 48 3 2 2" xfId="12656"/>
    <cellStyle name="40% - Акцент2 48 3 3" xfId="12657"/>
    <cellStyle name="40% - Акцент2 48 4" xfId="12658"/>
    <cellStyle name="40% - Акцент2 48 4 2" xfId="12659"/>
    <cellStyle name="40% - Акцент2 48 5" xfId="12660"/>
    <cellStyle name="40% - Акцент2 49" xfId="12661"/>
    <cellStyle name="40% - Акцент2 49 2" xfId="12662"/>
    <cellStyle name="40% - Акцент2 49 2 2" xfId="12663"/>
    <cellStyle name="40% - Акцент2 49 2 2 2" xfId="12664"/>
    <cellStyle name="40% - Акцент2 49 2 3" xfId="12665"/>
    <cellStyle name="40% - Акцент2 49 3" xfId="12666"/>
    <cellStyle name="40% - Акцент2 49 3 2" xfId="12667"/>
    <cellStyle name="40% - Акцент2 49 3 2 2" xfId="12668"/>
    <cellStyle name="40% - Акцент2 49 3 3" xfId="12669"/>
    <cellStyle name="40% - Акцент2 49 4" xfId="12670"/>
    <cellStyle name="40% - Акцент2 49 4 2" xfId="12671"/>
    <cellStyle name="40% - Акцент2 49 5" xfId="12672"/>
    <cellStyle name="40% - Акцент2 5" xfId="12673"/>
    <cellStyle name="40% - Акцент2 5 2" xfId="12674"/>
    <cellStyle name="40% - Акцент2 5 2 2" xfId="12675"/>
    <cellStyle name="40% - Акцент2 5 2 2 2" xfId="12676"/>
    <cellStyle name="40% - Акцент2 5 2 2 2 2" xfId="12677"/>
    <cellStyle name="40% - Акцент2 5 2 2 3" xfId="12678"/>
    <cellStyle name="40% - Акцент2 5 2 3" xfId="12679"/>
    <cellStyle name="40% - Акцент2 5 2 3 2" xfId="12680"/>
    <cellStyle name="40% - Акцент2 5 2 3 2 2" xfId="12681"/>
    <cellStyle name="40% - Акцент2 5 2 3 3" xfId="12682"/>
    <cellStyle name="40% - Акцент2 5 2 4" xfId="12683"/>
    <cellStyle name="40% - Акцент2 5 2 4 2" xfId="12684"/>
    <cellStyle name="40% - Акцент2 5 2 5" xfId="12685"/>
    <cellStyle name="40% - Акцент2 5 3" xfId="12686"/>
    <cellStyle name="40% - Акцент2 5 3 2" xfId="12687"/>
    <cellStyle name="40% - Акцент2 5 3 2 2" xfId="12688"/>
    <cellStyle name="40% - Акцент2 5 3 2 2 2" xfId="12689"/>
    <cellStyle name="40% - Акцент2 5 3 2 3" xfId="12690"/>
    <cellStyle name="40% - Акцент2 5 3 3" xfId="12691"/>
    <cellStyle name="40% - Акцент2 5 3 3 2" xfId="12692"/>
    <cellStyle name="40% - Акцент2 5 3 3 2 2" xfId="12693"/>
    <cellStyle name="40% - Акцент2 5 3 3 3" xfId="12694"/>
    <cellStyle name="40% - Акцент2 5 3 4" xfId="12695"/>
    <cellStyle name="40% - Акцент2 5 3 4 2" xfId="12696"/>
    <cellStyle name="40% - Акцент2 5 3 5" xfId="12697"/>
    <cellStyle name="40% - Акцент2 5 4" xfId="12698"/>
    <cellStyle name="40% - Акцент2 5 4 2" xfId="12699"/>
    <cellStyle name="40% - Акцент2 5 4 2 2" xfId="12700"/>
    <cellStyle name="40% - Акцент2 5 4 2 2 2" xfId="12701"/>
    <cellStyle name="40% - Акцент2 5 4 2 3" xfId="12702"/>
    <cellStyle name="40% - Акцент2 5 4 3" xfId="12703"/>
    <cellStyle name="40% - Акцент2 5 4 3 2" xfId="12704"/>
    <cellStyle name="40% - Акцент2 5 4 3 2 2" xfId="12705"/>
    <cellStyle name="40% - Акцент2 5 4 3 3" xfId="12706"/>
    <cellStyle name="40% - Акцент2 5 4 4" xfId="12707"/>
    <cellStyle name="40% - Акцент2 5 4 4 2" xfId="12708"/>
    <cellStyle name="40% - Акцент2 5 4 5" xfId="12709"/>
    <cellStyle name="40% - Акцент2 5 5" xfId="12710"/>
    <cellStyle name="40% - Акцент2 5 5 2" xfId="12711"/>
    <cellStyle name="40% - Акцент2 5 5 2 2" xfId="12712"/>
    <cellStyle name="40% - Акцент2 5 5 2 2 2" xfId="12713"/>
    <cellStyle name="40% - Акцент2 5 5 2 3" xfId="12714"/>
    <cellStyle name="40% - Акцент2 5 5 3" xfId="12715"/>
    <cellStyle name="40% - Акцент2 5 5 3 2" xfId="12716"/>
    <cellStyle name="40% - Акцент2 5 5 3 2 2" xfId="12717"/>
    <cellStyle name="40% - Акцент2 5 5 3 3" xfId="12718"/>
    <cellStyle name="40% - Акцент2 5 5 4" xfId="12719"/>
    <cellStyle name="40% - Акцент2 5 5 4 2" xfId="12720"/>
    <cellStyle name="40% - Акцент2 5 5 5" xfId="12721"/>
    <cellStyle name="40% - Акцент2 5 6" xfId="12722"/>
    <cellStyle name="40% - Акцент2 5 6 2" xfId="12723"/>
    <cellStyle name="40% - Акцент2 5 6 2 2" xfId="12724"/>
    <cellStyle name="40% - Акцент2 5 6 3" xfId="12725"/>
    <cellStyle name="40% - Акцент2 5 7" xfId="12726"/>
    <cellStyle name="40% - Акцент2 5 7 2" xfId="12727"/>
    <cellStyle name="40% - Акцент2 5 7 2 2" xfId="12728"/>
    <cellStyle name="40% - Акцент2 5 7 3" xfId="12729"/>
    <cellStyle name="40% - Акцент2 5 8" xfId="12730"/>
    <cellStyle name="40% - Акцент2 5 8 2" xfId="12731"/>
    <cellStyle name="40% - Акцент2 5 9" xfId="12732"/>
    <cellStyle name="40% - Акцент2 50" xfId="12733"/>
    <cellStyle name="40% - Акцент2 50 2" xfId="12734"/>
    <cellStyle name="40% - Акцент2 50 2 2" xfId="12735"/>
    <cellStyle name="40% - Акцент2 50 2 2 2" xfId="12736"/>
    <cellStyle name="40% - Акцент2 50 2 3" xfId="12737"/>
    <cellStyle name="40% - Акцент2 50 3" xfId="12738"/>
    <cellStyle name="40% - Акцент2 50 3 2" xfId="12739"/>
    <cellStyle name="40% - Акцент2 50 3 2 2" xfId="12740"/>
    <cellStyle name="40% - Акцент2 50 3 3" xfId="12741"/>
    <cellStyle name="40% - Акцент2 50 4" xfId="12742"/>
    <cellStyle name="40% - Акцент2 50 4 2" xfId="12743"/>
    <cellStyle name="40% - Акцент2 50 5" xfId="12744"/>
    <cellStyle name="40% - Акцент2 51" xfId="12745"/>
    <cellStyle name="40% - Акцент2 51 2" xfId="12746"/>
    <cellStyle name="40% - Акцент2 51 2 2" xfId="12747"/>
    <cellStyle name="40% - Акцент2 51 2 2 2" xfId="12748"/>
    <cellStyle name="40% - Акцент2 51 2 3" xfId="12749"/>
    <cellStyle name="40% - Акцент2 51 3" xfId="12750"/>
    <cellStyle name="40% - Акцент2 51 3 2" xfId="12751"/>
    <cellStyle name="40% - Акцент2 51 3 2 2" xfId="12752"/>
    <cellStyle name="40% - Акцент2 51 3 3" xfId="12753"/>
    <cellStyle name="40% - Акцент2 51 4" xfId="12754"/>
    <cellStyle name="40% - Акцент2 51 4 2" xfId="12755"/>
    <cellStyle name="40% - Акцент2 51 5" xfId="12756"/>
    <cellStyle name="40% - Акцент2 52" xfId="12757"/>
    <cellStyle name="40% - Акцент2 52 2" xfId="12758"/>
    <cellStyle name="40% - Акцент2 52 2 2" xfId="12759"/>
    <cellStyle name="40% - Акцент2 52 2 2 2" xfId="12760"/>
    <cellStyle name="40% - Акцент2 52 2 3" xfId="12761"/>
    <cellStyle name="40% - Акцент2 52 3" xfId="12762"/>
    <cellStyle name="40% - Акцент2 52 3 2" xfId="12763"/>
    <cellStyle name="40% - Акцент2 52 3 2 2" xfId="12764"/>
    <cellStyle name="40% - Акцент2 52 3 3" xfId="12765"/>
    <cellStyle name="40% - Акцент2 52 4" xfId="12766"/>
    <cellStyle name="40% - Акцент2 52 4 2" xfId="12767"/>
    <cellStyle name="40% - Акцент2 52 5" xfId="12768"/>
    <cellStyle name="40% - Акцент2 53" xfId="12769"/>
    <cellStyle name="40% - Акцент2 53 2" xfId="12770"/>
    <cellStyle name="40% - Акцент2 53 2 2" xfId="12771"/>
    <cellStyle name="40% - Акцент2 53 2 2 2" xfId="12772"/>
    <cellStyle name="40% - Акцент2 53 2 3" xfId="12773"/>
    <cellStyle name="40% - Акцент2 53 3" xfId="12774"/>
    <cellStyle name="40% - Акцент2 53 3 2" xfId="12775"/>
    <cellStyle name="40% - Акцент2 53 3 2 2" xfId="12776"/>
    <cellStyle name="40% - Акцент2 53 3 3" xfId="12777"/>
    <cellStyle name="40% - Акцент2 53 4" xfId="12778"/>
    <cellStyle name="40% - Акцент2 53 4 2" xfId="12779"/>
    <cellStyle name="40% - Акцент2 53 5" xfId="12780"/>
    <cellStyle name="40% - Акцент2 54" xfId="12781"/>
    <cellStyle name="40% - Акцент2 54 2" xfId="12782"/>
    <cellStyle name="40% - Акцент2 54 2 2" xfId="12783"/>
    <cellStyle name="40% - Акцент2 54 2 2 2" xfId="12784"/>
    <cellStyle name="40% - Акцент2 54 2 3" xfId="12785"/>
    <cellStyle name="40% - Акцент2 54 3" xfId="12786"/>
    <cellStyle name="40% - Акцент2 54 3 2" xfId="12787"/>
    <cellStyle name="40% - Акцент2 54 3 2 2" xfId="12788"/>
    <cellStyle name="40% - Акцент2 54 3 3" xfId="12789"/>
    <cellStyle name="40% - Акцент2 54 4" xfId="12790"/>
    <cellStyle name="40% - Акцент2 54 4 2" xfId="12791"/>
    <cellStyle name="40% - Акцент2 54 5" xfId="12792"/>
    <cellStyle name="40% - Акцент2 55" xfId="12793"/>
    <cellStyle name="40% - Акцент2 55 2" xfId="12794"/>
    <cellStyle name="40% - Акцент2 55 2 2" xfId="12795"/>
    <cellStyle name="40% - Акцент2 55 2 2 2" xfId="12796"/>
    <cellStyle name="40% - Акцент2 55 2 3" xfId="12797"/>
    <cellStyle name="40% - Акцент2 55 3" xfId="12798"/>
    <cellStyle name="40% - Акцент2 55 3 2" xfId="12799"/>
    <cellStyle name="40% - Акцент2 55 3 2 2" xfId="12800"/>
    <cellStyle name="40% - Акцент2 55 3 3" xfId="12801"/>
    <cellStyle name="40% - Акцент2 55 4" xfId="12802"/>
    <cellStyle name="40% - Акцент2 55 4 2" xfId="12803"/>
    <cellStyle name="40% - Акцент2 55 5" xfId="12804"/>
    <cellStyle name="40% - Акцент2 56" xfId="12805"/>
    <cellStyle name="40% - Акцент2 56 2" xfId="12806"/>
    <cellStyle name="40% - Акцент2 56 2 2" xfId="12807"/>
    <cellStyle name="40% - Акцент2 56 2 2 2" xfId="12808"/>
    <cellStyle name="40% - Акцент2 56 2 3" xfId="12809"/>
    <cellStyle name="40% - Акцент2 56 3" xfId="12810"/>
    <cellStyle name="40% - Акцент2 56 3 2" xfId="12811"/>
    <cellStyle name="40% - Акцент2 56 3 2 2" xfId="12812"/>
    <cellStyle name="40% - Акцент2 56 3 3" xfId="12813"/>
    <cellStyle name="40% - Акцент2 56 4" xfId="12814"/>
    <cellStyle name="40% - Акцент2 56 4 2" xfId="12815"/>
    <cellStyle name="40% - Акцент2 56 5" xfId="12816"/>
    <cellStyle name="40% - Акцент2 57" xfId="12817"/>
    <cellStyle name="40% - Акцент2 57 2" xfId="12818"/>
    <cellStyle name="40% - Акцент2 57 2 2" xfId="12819"/>
    <cellStyle name="40% - Акцент2 57 2 2 2" xfId="12820"/>
    <cellStyle name="40% - Акцент2 57 2 3" xfId="12821"/>
    <cellStyle name="40% - Акцент2 57 3" xfId="12822"/>
    <cellStyle name="40% - Акцент2 57 3 2" xfId="12823"/>
    <cellStyle name="40% - Акцент2 57 3 2 2" xfId="12824"/>
    <cellStyle name="40% - Акцент2 57 3 3" xfId="12825"/>
    <cellStyle name="40% - Акцент2 57 4" xfId="12826"/>
    <cellStyle name="40% - Акцент2 57 4 2" xfId="12827"/>
    <cellStyle name="40% - Акцент2 57 5" xfId="12828"/>
    <cellStyle name="40% - Акцент2 58" xfId="12829"/>
    <cellStyle name="40% - Акцент2 58 2" xfId="12830"/>
    <cellStyle name="40% - Акцент2 58 2 2" xfId="12831"/>
    <cellStyle name="40% - Акцент2 58 2 2 2" xfId="12832"/>
    <cellStyle name="40% - Акцент2 58 2 3" xfId="12833"/>
    <cellStyle name="40% - Акцент2 58 3" xfId="12834"/>
    <cellStyle name="40% - Акцент2 58 3 2" xfId="12835"/>
    <cellStyle name="40% - Акцент2 58 3 2 2" xfId="12836"/>
    <cellStyle name="40% - Акцент2 58 3 3" xfId="12837"/>
    <cellStyle name="40% - Акцент2 58 4" xfId="12838"/>
    <cellStyle name="40% - Акцент2 58 4 2" xfId="12839"/>
    <cellStyle name="40% - Акцент2 58 5" xfId="12840"/>
    <cellStyle name="40% - Акцент2 59" xfId="12841"/>
    <cellStyle name="40% - Акцент2 59 2" xfId="12842"/>
    <cellStyle name="40% - Акцент2 59 2 2" xfId="12843"/>
    <cellStyle name="40% - Акцент2 59 2 2 2" xfId="12844"/>
    <cellStyle name="40% - Акцент2 59 2 3" xfId="12845"/>
    <cellStyle name="40% - Акцент2 59 3" xfId="12846"/>
    <cellStyle name="40% - Акцент2 59 3 2" xfId="12847"/>
    <cellStyle name="40% - Акцент2 59 3 2 2" xfId="12848"/>
    <cellStyle name="40% - Акцент2 59 3 3" xfId="12849"/>
    <cellStyle name="40% - Акцент2 59 4" xfId="12850"/>
    <cellStyle name="40% - Акцент2 59 4 2" xfId="12851"/>
    <cellStyle name="40% - Акцент2 59 5" xfId="12852"/>
    <cellStyle name="40% - Акцент2 6" xfId="12853"/>
    <cellStyle name="40% - Акцент2 6 2" xfId="12854"/>
    <cellStyle name="40% - Акцент2 6 2 2" xfId="12855"/>
    <cellStyle name="40% - Акцент2 6 2 2 2" xfId="12856"/>
    <cellStyle name="40% - Акцент2 6 2 2 2 2" xfId="12857"/>
    <cellStyle name="40% - Акцент2 6 2 2 3" xfId="12858"/>
    <cellStyle name="40% - Акцент2 6 2 3" xfId="12859"/>
    <cellStyle name="40% - Акцент2 6 2 3 2" xfId="12860"/>
    <cellStyle name="40% - Акцент2 6 2 3 2 2" xfId="12861"/>
    <cellStyle name="40% - Акцент2 6 2 3 3" xfId="12862"/>
    <cellStyle name="40% - Акцент2 6 2 4" xfId="12863"/>
    <cellStyle name="40% - Акцент2 6 2 4 2" xfId="12864"/>
    <cellStyle name="40% - Акцент2 6 2 5" xfId="12865"/>
    <cellStyle name="40% - Акцент2 6 3" xfId="12866"/>
    <cellStyle name="40% - Акцент2 6 3 2" xfId="12867"/>
    <cellStyle name="40% - Акцент2 6 3 2 2" xfId="12868"/>
    <cellStyle name="40% - Акцент2 6 3 2 2 2" xfId="12869"/>
    <cellStyle name="40% - Акцент2 6 3 2 3" xfId="12870"/>
    <cellStyle name="40% - Акцент2 6 3 3" xfId="12871"/>
    <cellStyle name="40% - Акцент2 6 3 3 2" xfId="12872"/>
    <cellStyle name="40% - Акцент2 6 3 3 2 2" xfId="12873"/>
    <cellStyle name="40% - Акцент2 6 3 3 3" xfId="12874"/>
    <cellStyle name="40% - Акцент2 6 3 4" xfId="12875"/>
    <cellStyle name="40% - Акцент2 6 3 4 2" xfId="12876"/>
    <cellStyle name="40% - Акцент2 6 3 5" xfId="12877"/>
    <cellStyle name="40% - Акцент2 6 4" xfId="12878"/>
    <cellStyle name="40% - Акцент2 6 4 2" xfId="12879"/>
    <cellStyle name="40% - Акцент2 6 4 2 2" xfId="12880"/>
    <cellStyle name="40% - Акцент2 6 4 2 2 2" xfId="12881"/>
    <cellStyle name="40% - Акцент2 6 4 2 3" xfId="12882"/>
    <cellStyle name="40% - Акцент2 6 4 3" xfId="12883"/>
    <cellStyle name="40% - Акцент2 6 4 3 2" xfId="12884"/>
    <cellStyle name="40% - Акцент2 6 4 3 2 2" xfId="12885"/>
    <cellStyle name="40% - Акцент2 6 4 3 3" xfId="12886"/>
    <cellStyle name="40% - Акцент2 6 4 4" xfId="12887"/>
    <cellStyle name="40% - Акцент2 6 4 4 2" xfId="12888"/>
    <cellStyle name="40% - Акцент2 6 4 5" xfId="12889"/>
    <cellStyle name="40% - Акцент2 6 5" xfId="12890"/>
    <cellStyle name="40% - Акцент2 6 5 2" xfId="12891"/>
    <cellStyle name="40% - Акцент2 6 5 2 2" xfId="12892"/>
    <cellStyle name="40% - Акцент2 6 5 2 2 2" xfId="12893"/>
    <cellStyle name="40% - Акцент2 6 5 2 3" xfId="12894"/>
    <cellStyle name="40% - Акцент2 6 5 3" xfId="12895"/>
    <cellStyle name="40% - Акцент2 6 5 3 2" xfId="12896"/>
    <cellStyle name="40% - Акцент2 6 5 3 2 2" xfId="12897"/>
    <cellStyle name="40% - Акцент2 6 5 3 3" xfId="12898"/>
    <cellStyle name="40% - Акцент2 6 5 4" xfId="12899"/>
    <cellStyle name="40% - Акцент2 6 5 4 2" xfId="12900"/>
    <cellStyle name="40% - Акцент2 6 5 5" xfId="12901"/>
    <cellStyle name="40% - Акцент2 6 6" xfId="12902"/>
    <cellStyle name="40% - Акцент2 6 6 2" xfId="12903"/>
    <cellStyle name="40% - Акцент2 6 6 2 2" xfId="12904"/>
    <cellStyle name="40% - Акцент2 6 6 3" xfId="12905"/>
    <cellStyle name="40% - Акцент2 6 7" xfId="12906"/>
    <cellStyle name="40% - Акцент2 6 7 2" xfId="12907"/>
    <cellStyle name="40% - Акцент2 6 7 2 2" xfId="12908"/>
    <cellStyle name="40% - Акцент2 6 7 3" xfId="12909"/>
    <cellStyle name="40% - Акцент2 6 8" xfId="12910"/>
    <cellStyle name="40% - Акцент2 6 8 2" xfId="12911"/>
    <cellStyle name="40% - Акцент2 6 9" xfId="12912"/>
    <cellStyle name="40% - Акцент2 60" xfId="12913"/>
    <cellStyle name="40% - Акцент2 60 2" xfId="12914"/>
    <cellStyle name="40% - Акцент2 60 2 2" xfId="12915"/>
    <cellStyle name="40% - Акцент2 60 2 2 2" xfId="12916"/>
    <cellStyle name="40% - Акцент2 60 2 3" xfId="12917"/>
    <cellStyle name="40% - Акцент2 60 3" xfId="12918"/>
    <cellStyle name="40% - Акцент2 60 3 2" xfId="12919"/>
    <cellStyle name="40% - Акцент2 60 3 2 2" xfId="12920"/>
    <cellStyle name="40% - Акцент2 60 3 3" xfId="12921"/>
    <cellStyle name="40% - Акцент2 60 4" xfId="12922"/>
    <cellStyle name="40% - Акцент2 60 4 2" xfId="12923"/>
    <cellStyle name="40% - Акцент2 60 5" xfId="12924"/>
    <cellStyle name="40% - Акцент2 61" xfId="12925"/>
    <cellStyle name="40% - Акцент2 61 2" xfId="12926"/>
    <cellStyle name="40% - Акцент2 61 2 2" xfId="12927"/>
    <cellStyle name="40% - Акцент2 61 2 2 2" xfId="12928"/>
    <cellStyle name="40% - Акцент2 61 2 3" xfId="12929"/>
    <cellStyle name="40% - Акцент2 61 3" xfId="12930"/>
    <cellStyle name="40% - Акцент2 61 3 2" xfId="12931"/>
    <cellStyle name="40% - Акцент2 61 3 2 2" xfId="12932"/>
    <cellStyle name="40% - Акцент2 61 3 3" xfId="12933"/>
    <cellStyle name="40% - Акцент2 61 4" xfId="12934"/>
    <cellStyle name="40% - Акцент2 61 4 2" xfId="12935"/>
    <cellStyle name="40% - Акцент2 61 5" xfId="12936"/>
    <cellStyle name="40% - Акцент2 62" xfId="12937"/>
    <cellStyle name="40% - Акцент2 62 2" xfId="12938"/>
    <cellStyle name="40% - Акцент2 62 2 2" xfId="12939"/>
    <cellStyle name="40% - Акцент2 62 2 2 2" xfId="12940"/>
    <cellStyle name="40% - Акцент2 62 2 3" xfId="12941"/>
    <cellStyle name="40% - Акцент2 62 3" xfId="12942"/>
    <cellStyle name="40% - Акцент2 62 3 2" xfId="12943"/>
    <cellStyle name="40% - Акцент2 62 3 2 2" xfId="12944"/>
    <cellStyle name="40% - Акцент2 62 3 3" xfId="12945"/>
    <cellStyle name="40% - Акцент2 62 4" xfId="12946"/>
    <cellStyle name="40% - Акцент2 62 4 2" xfId="12947"/>
    <cellStyle name="40% - Акцент2 62 5" xfId="12948"/>
    <cellStyle name="40% - Акцент2 63" xfId="12949"/>
    <cellStyle name="40% - Акцент2 63 2" xfId="12950"/>
    <cellStyle name="40% - Акцент2 63 2 2" xfId="12951"/>
    <cellStyle name="40% - Акцент2 63 2 2 2" xfId="12952"/>
    <cellStyle name="40% - Акцент2 63 2 3" xfId="12953"/>
    <cellStyle name="40% - Акцент2 63 3" xfId="12954"/>
    <cellStyle name="40% - Акцент2 63 3 2" xfId="12955"/>
    <cellStyle name="40% - Акцент2 63 3 2 2" xfId="12956"/>
    <cellStyle name="40% - Акцент2 63 3 3" xfId="12957"/>
    <cellStyle name="40% - Акцент2 63 4" xfId="12958"/>
    <cellStyle name="40% - Акцент2 63 4 2" xfId="12959"/>
    <cellStyle name="40% - Акцент2 63 5" xfId="12960"/>
    <cellStyle name="40% - Акцент2 64" xfId="12961"/>
    <cellStyle name="40% - Акцент2 64 2" xfId="12962"/>
    <cellStyle name="40% - Акцент2 64 2 2" xfId="12963"/>
    <cellStyle name="40% - Акцент2 64 2 2 2" xfId="12964"/>
    <cellStyle name="40% - Акцент2 64 2 3" xfId="12965"/>
    <cellStyle name="40% - Акцент2 64 3" xfId="12966"/>
    <cellStyle name="40% - Акцент2 64 3 2" xfId="12967"/>
    <cellStyle name="40% - Акцент2 64 3 2 2" xfId="12968"/>
    <cellStyle name="40% - Акцент2 64 3 3" xfId="12969"/>
    <cellStyle name="40% - Акцент2 64 4" xfId="12970"/>
    <cellStyle name="40% - Акцент2 64 4 2" xfId="12971"/>
    <cellStyle name="40% - Акцент2 64 5" xfId="12972"/>
    <cellStyle name="40% - Акцент2 65" xfId="12973"/>
    <cellStyle name="40% - Акцент2 65 2" xfId="12974"/>
    <cellStyle name="40% - Акцент2 65 2 2" xfId="12975"/>
    <cellStyle name="40% - Акцент2 65 2 2 2" xfId="12976"/>
    <cellStyle name="40% - Акцент2 65 2 3" xfId="12977"/>
    <cellStyle name="40% - Акцент2 65 3" xfId="12978"/>
    <cellStyle name="40% - Акцент2 65 3 2" xfId="12979"/>
    <cellStyle name="40% - Акцент2 65 3 2 2" xfId="12980"/>
    <cellStyle name="40% - Акцент2 65 3 3" xfId="12981"/>
    <cellStyle name="40% - Акцент2 65 4" xfId="12982"/>
    <cellStyle name="40% - Акцент2 65 4 2" xfId="12983"/>
    <cellStyle name="40% - Акцент2 65 5" xfId="12984"/>
    <cellStyle name="40% - Акцент2 66" xfId="12985"/>
    <cellStyle name="40% - Акцент2 66 2" xfId="12986"/>
    <cellStyle name="40% - Акцент2 66 2 2" xfId="12987"/>
    <cellStyle name="40% - Акцент2 66 2 2 2" xfId="12988"/>
    <cellStyle name="40% - Акцент2 66 2 3" xfId="12989"/>
    <cellStyle name="40% - Акцент2 66 3" xfId="12990"/>
    <cellStyle name="40% - Акцент2 66 3 2" xfId="12991"/>
    <cellStyle name="40% - Акцент2 66 3 2 2" xfId="12992"/>
    <cellStyle name="40% - Акцент2 66 3 3" xfId="12993"/>
    <cellStyle name="40% - Акцент2 66 4" xfId="12994"/>
    <cellStyle name="40% - Акцент2 66 4 2" xfId="12995"/>
    <cellStyle name="40% - Акцент2 66 5" xfId="12996"/>
    <cellStyle name="40% - Акцент2 67" xfId="12997"/>
    <cellStyle name="40% - Акцент2 67 2" xfId="12998"/>
    <cellStyle name="40% - Акцент2 67 2 2" xfId="12999"/>
    <cellStyle name="40% - Акцент2 67 2 2 2" xfId="13000"/>
    <cellStyle name="40% - Акцент2 67 2 3" xfId="13001"/>
    <cellStyle name="40% - Акцент2 67 3" xfId="13002"/>
    <cellStyle name="40% - Акцент2 67 3 2" xfId="13003"/>
    <cellStyle name="40% - Акцент2 67 3 2 2" xfId="13004"/>
    <cellStyle name="40% - Акцент2 67 3 3" xfId="13005"/>
    <cellStyle name="40% - Акцент2 67 4" xfId="13006"/>
    <cellStyle name="40% - Акцент2 67 4 2" xfId="13007"/>
    <cellStyle name="40% - Акцент2 67 5" xfId="13008"/>
    <cellStyle name="40% - Акцент2 68" xfId="13009"/>
    <cellStyle name="40% - Акцент2 68 2" xfId="13010"/>
    <cellStyle name="40% - Акцент2 68 2 2" xfId="13011"/>
    <cellStyle name="40% - Акцент2 68 2 2 2" xfId="13012"/>
    <cellStyle name="40% - Акцент2 68 2 3" xfId="13013"/>
    <cellStyle name="40% - Акцент2 68 3" xfId="13014"/>
    <cellStyle name="40% - Акцент2 68 3 2" xfId="13015"/>
    <cellStyle name="40% - Акцент2 68 3 2 2" xfId="13016"/>
    <cellStyle name="40% - Акцент2 68 3 3" xfId="13017"/>
    <cellStyle name="40% - Акцент2 68 4" xfId="13018"/>
    <cellStyle name="40% - Акцент2 68 4 2" xfId="13019"/>
    <cellStyle name="40% - Акцент2 68 5" xfId="13020"/>
    <cellStyle name="40% - Акцент2 69" xfId="13021"/>
    <cellStyle name="40% - Акцент2 69 2" xfId="13022"/>
    <cellStyle name="40% - Акцент2 69 2 2" xfId="13023"/>
    <cellStyle name="40% - Акцент2 69 2 2 2" xfId="13024"/>
    <cellStyle name="40% - Акцент2 69 2 3" xfId="13025"/>
    <cellStyle name="40% - Акцент2 69 3" xfId="13026"/>
    <cellStyle name="40% - Акцент2 69 3 2" xfId="13027"/>
    <cellStyle name="40% - Акцент2 69 3 2 2" xfId="13028"/>
    <cellStyle name="40% - Акцент2 69 3 3" xfId="13029"/>
    <cellStyle name="40% - Акцент2 69 4" xfId="13030"/>
    <cellStyle name="40% - Акцент2 69 4 2" xfId="13031"/>
    <cellStyle name="40% - Акцент2 69 5" xfId="13032"/>
    <cellStyle name="40% - Акцент2 7" xfId="13033"/>
    <cellStyle name="40% - Акцент2 7 2" xfId="13034"/>
    <cellStyle name="40% - Акцент2 7 2 2" xfId="13035"/>
    <cellStyle name="40% - Акцент2 7 2 2 2" xfId="13036"/>
    <cellStyle name="40% - Акцент2 7 2 2 2 2" xfId="13037"/>
    <cellStyle name="40% - Акцент2 7 2 2 3" xfId="13038"/>
    <cellStyle name="40% - Акцент2 7 2 3" xfId="13039"/>
    <cellStyle name="40% - Акцент2 7 2 3 2" xfId="13040"/>
    <cellStyle name="40% - Акцент2 7 2 3 2 2" xfId="13041"/>
    <cellStyle name="40% - Акцент2 7 2 3 3" xfId="13042"/>
    <cellStyle name="40% - Акцент2 7 2 4" xfId="13043"/>
    <cellStyle name="40% - Акцент2 7 2 4 2" xfId="13044"/>
    <cellStyle name="40% - Акцент2 7 2 5" xfId="13045"/>
    <cellStyle name="40% - Акцент2 7 3" xfId="13046"/>
    <cellStyle name="40% - Акцент2 7 3 2" xfId="13047"/>
    <cellStyle name="40% - Акцент2 7 3 2 2" xfId="13048"/>
    <cellStyle name="40% - Акцент2 7 3 2 2 2" xfId="13049"/>
    <cellStyle name="40% - Акцент2 7 3 2 3" xfId="13050"/>
    <cellStyle name="40% - Акцент2 7 3 3" xfId="13051"/>
    <cellStyle name="40% - Акцент2 7 3 3 2" xfId="13052"/>
    <cellStyle name="40% - Акцент2 7 3 3 2 2" xfId="13053"/>
    <cellStyle name="40% - Акцент2 7 3 3 3" xfId="13054"/>
    <cellStyle name="40% - Акцент2 7 3 4" xfId="13055"/>
    <cellStyle name="40% - Акцент2 7 3 4 2" xfId="13056"/>
    <cellStyle name="40% - Акцент2 7 3 5" xfId="13057"/>
    <cellStyle name="40% - Акцент2 7 4" xfId="13058"/>
    <cellStyle name="40% - Акцент2 7 4 2" xfId="13059"/>
    <cellStyle name="40% - Акцент2 7 4 2 2" xfId="13060"/>
    <cellStyle name="40% - Акцент2 7 4 2 2 2" xfId="13061"/>
    <cellStyle name="40% - Акцент2 7 4 2 3" xfId="13062"/>
    <cellStyle name="40% - Акцент2 7 4 3" xfId="13063"/>
    <cellStyle name="40% - Акцент2 7 4 3 2" xfId="13064"/>
    <cellStyle name="40% - Акцент2 7 4 3 2 2" xfId="13065"/>
    <cellStyle name="40% - Акцент2 7 4 3 3" xfId="13066"/>
    <cellStyle name="40% - Акцент2 7 4 4" xfId="13067"/>
    <cellStyle name="40% - Акцент2 7 4 4 2" xfId="13068"/>
    <cellStyle name="40% - Акцент2 7 4 5" xfId="13069"/>
    <cellStyle name="40% - Акцент2 7 5" xfId="13070"/>
    <cellStyle name="40% - Акцент2 7 5 2" xfId="13071"/>
    <cellStyle name="40% - Акцент2 7 5 2 2" xfId="13072"/>
    <cellStyle name="40% - Акцент2 7 5 2 2 2" xfId="13073"/>
    <cellStyle name="40% - Акцент2 7 5 2 3" xfId="13074"/>
    <cellStyle name="40% - Акцент2 7 5 3" xfId="13075"/>
    <cellStyle name="40% - Акцент2 7 5 3 2" xfId="13076"/>
    <cellStyle name="40% - Акцент2 7 5 3 2 2" xfId="13077"/>
    <cellStyle name="40% - Акцент2 7 5 3 3" xfId="13078"/>
    <cellStyle name="40% - Акцент2 7 5 4" xfId="13079"/>
    <cellStyle name="40% - Акцент2 7 5 4 2" xfId="13080"/>
    <cellStyle name="40% - Акцент2 7 5 5" xfId="13081"/>
    <cellStyle name="40% - Акцент2 7 6" xfId="13082"/>
    <cellStyle name="40% - Акцент2 7 6 2" xfId="13083"/>
    <cellStyle name="40% - Акцент2 7 6 2 2" xfId="13084"/>
    <cellStyle name="40% - Акцент2 7 6 3" xfId="13085"/>
    <cellStyle name="40% - Акцент2 7 7" xfId="13086"/>
    <cellStyle name="40% - Акцент2 7 7 2" xfId="13087"/>
    <cellStyle name="40% - Акцент2 7 7 2 2" xfId="13088"/>
    <cellStyle name="40% - Акцент2 7 7 3" xfId="13089"/>
    <cellStyle name="40% - Акцент2 7 8" xfId="13090"/>
    <cellStyle name="40% - Акцент2 7 8 2" xfId="13091"/>
    <cellStyle name="40% - Акцент2 7 9" xfId="13092"/>
    <cellStyle name="40% - Акцент2 70" xfId="13093"/>
    <cellStyle name="40% - Акцент2 70 2" xfId="13094"/>
    <cellStyle name="40% - Акцент2 70 2 2" xfId="13095"/>
    <cellStyle name="40% - Акцент2 70 2 2 2" xfId="13096"/>
    <cellStyle name="40% - Акцент2 70 2 3" xfId="13097"/>
    <cellStyle name="40% - Акцент2 70 3" xfId="13098"/>
    <cellStyle name="40% - Акцент2 70 3 2" xfId="13099"/>
    <cellStyle name="40% - Акцент2 70 3 2 2" xfId="13100"/>
    <cellStyle name="40% - Акцент2 70 3 3" xfId="13101"/>
    <cellStyle name="40% - Акцент2 70 4" xfId="13102"/>
    <cellStyle name="40% - Акцент2 70 4 2" xfId="13103"/>
    <cellStyle name="40% - Акцент2 70 5" xfId="13104"/>
    <cellStyle name="40% - Акцент2 71" xfId="13105"/>
    <cellStyle name="40% - Акцент2 71 2" xfId="13106"/>
    <cellStyle name="40% - Акцент2 71 2 2" xfId="13107"/>
    <cellStyle name="40% - Акцент2 71 2 2 2" xfId="13108"/>
    <cellStyle name="40% - Акцент2 71 2 3" xfId="13109"/>
    <cellStyle name="40% - Акцент2 71 3" xfId="13110"/>
    <cellStyle name="40% - Акцент2 71 3 2" xfId="13111"/>
    <cellStyle name="40% - Акцент2 71 3 2 2" xfId="13112"/>
    <cellStyle name="40% - Акцент2 71 3 3" xfId="13113"/>
    <cellStyle name="40% - Акцент2 71 4" xfId="13114"/>
    <cellStyle name="40% - Акцент2 71 4 2" xfId="13115"/>
    <cellStyle name="40% - Акцент2 71 5" xfId="13116"/>
    <cellStyle name="40% - Акцент2 72" xfId="13117"/>
    <cellStyle name="40% - Акцент2 72 2" xfId="13118"/>
    <cellStyle name="40% - Акцент2 72 2 2" xfId="13119"/>
    <cellStyle name="40% - Акцент2 72 2 2 2" xfId="13120"/>
    <cellStyle name="40% - Акцент2 72 2 3" xfId="13121"/>
    <cellStyle name="40% - Акцент2 72 3" xfId="13122"/>
    <cellStyle name="40% - Акцент2 72 3 2" xfId="13123"/>
    <cellStyle name="40% - Акцент2 72 3 2 2" xfId="13124"/>
    <cellStyle name="40% - Акцент2 72 3 3" xfId="13125"/>
    <cellStyle name="40% - Акцент2 72 4" xfId="13126"/>
    <cellStyle name="40% - Акцент2 72 4 2" xfId="13127"/>
    <cellStyle name="40% - Акцент2 72 5" xfId="13128"/>
    <cellStyle name="40% - Акцент2 73" xfId="13129"/>
    <cellStyle name="40% - Акцент2 73 2" xfId="13130"/>
    <cellStyle name="40% - Акцент2 73 2 2" xfId="13131"/>
    <cellStyle name="40% - Акцент2 73 2 2 2" xfId="13132"/>
    <cellStyle name="40% - Акцент2 73 2 3" xfId="13133"/>
    <cellStyle name="40% - Акцент2 73 3" xfId="13134"/>
    <cellStyle name="40% - Акцент2 73 3 2" xfId="13135"/>
    <cellStyle name="40% - Акцент2 73 3 2 2" xfId="13136"/>
    <cellStyle name="40% - Акцент2 73 3 3" xfId="13137"/>
    <cellStyle name="40% - Акцент2 73 4" xfId="13138"/>
    <cellStyle name="40% - Акцент2 73 4 2" xfId="13139"/>
    <cellStyle name="40% - Акцент2 73 5" xfId="13140"/>
    <cellStyle name="40% - Акцент2 74" xfId="13141"/>
    <cellStyle name="40% - Акцент2 74 2" xfId="13142"/>
    <cellStyle name="40% - Акцент2 74 2 2" xfId="13143"/>
    <cellStyle name="40% - Акцент2 74 2 2 2" xfId="13144"/>
    <cellStyle name="40% - Акцент2 74 2 3" xfId="13145"/>
    <cellStyle name="40% - Акцент2 74 3" xfId="13146"/>
    <cellStyle name="40% - Акцент2 74 3 2" xfId="13147"/>
    <cellStyle name="40% - Акцент2 74 3 2 2" xfId="13148"/>
    <cellStyle name="40% - Акцент2 74 3 3" xfId="13149"/>
    <cellStyle name="40% - Акцент2 74 4" xfId="13150"/>
    <cellStyle name="40% - Акцент2 74 4 2" xfId="13151"/>
    <cellStyle name="40% - Акцент2 74 5" xfId="13152"/>
    <cellStyle name="40% - Акцент2 75" xfId="13153"/>
    <cellStyle name="40% - Акцент2 75 2" xfId="13154"/>
    <cellStyle name="40% - Акцент2 75 2 2" xfId="13155"/>
    <cellStyle name="40% - Акцент2 75 2 2 2" xfId="13156"/>
    <cellStyle name="40% - Акцент2 75 2 3" xfId="13157"/>
    <cellStyle name="40% - Акцент2 75 3" xfId="13158"/>
    <cellStyle name="40% - Акцент2 75 3 2" xfId="13159"/>
    <cellStyle name="40% - Акцент2 75 3 2 2" xfId="13160"/>
    <cellStyle name="40% - Акцент2 75 3 3" xfId="13161"/>
    <cellStyle name="40% - Акцент2 75 4" xfId="13162"/>
    <cellStyle name="40% - Акцент2 75 4 2" xfId="13163"/>
    <cellStyle name="40% - Акцент2 75 5" xfId="13164"/>
    <cellStyle name="40% - Акцент2 76" xfId="13165"/>
    <cellStyle name="40% - Акцент2 76 2" xfId="13166"/>
    <cellStyle name="40% - Акцент2 76 2 2" xfId="13167"/>
    <cellStyle name="40% - Акцент2 76 2 2 2" xfId="13168"/>
    <cellStyle name="40% - Акцент2 76 2 3" xfId="13169"/>
    <cellStyle name="40% - Акцент2 76 3" xfId="13170"/>
    <cellStyle name="40% - Акцент2 76 3 2" xfId="13171"/>
    <cellStyle name="40% - Акцент2 76 3 2 2" xfId="13172"/>
    <cellStyle name="40% - Акцент2 76 3 3" xfId="13173"/>
    <cellStyle name="40% - Акцент2 76 4" xfId="13174"/>
    <cellStyle name="40% - Акцент2 76 4 2" xfId="13175"/>
    <cellStyle name="40% - Акцент2 76 5" xfId="13176"/>
    <cellStyle name="40% - Акцент2 77" xfId="13177"/>
    <cellStyle name="40% - Акцент2 77 2" xfId="13178"/>
    <cellStyle name="40% - Акцент2 77 2 2" xfId="13179"/>
    <cellStyle name="40% - Акцент2 77 2 2 2" xfId="13180"/>
    <cellStyle name="40% - Акцент2 77 2 3" xfId="13181"/>
    <cellStyle name="40% - Акцент2 77 3" xfId="13182"/>
    <cellStyle name="40% - Акцент2 77 3 2" xfId="13183"/>
    <cellStyle name="40% - Акцент2 77 3 2 2" xfId="13184"/>
    <cellStyle name="40% - Акцент2 77 3 3" xfId="13185"/>
    <cellStyle name="40% - Акцент2 77 4" xfId="13186"/>
    <cellStyle name="40% - Акцент2 77 4 2" xfId="13187"/>
    <cellStyle name="40% - Акцент2 77 5" xfId="13188"/>
    <cellStyle name="40% - Акцент2 78" xfId="13189"/>
    <cellStyle name="40% - Акцент2 78 2" xfId="13190"/>
    <cellStyle name="40% - Акцент2 78 2 2" xfId="13191"/>
    <cellStyle name="40% - Акцент2 78 2 2 2" xfId="13192"/>
    <cellStyle name="40% - Акцент2 78 2 3" xfId="13193"/>
    <cellStyle name="40% - Акцент2 78 3" xfId="13194"/>
    <cellStyle name="40% - Акцент2 78 3 2" xfId="13195"/>
    <cellStyle name="40% - Акцент2 78 3 2 2" xfId="13196"/>
    <cellStyle name="40% - Акцент2 78 3 3" xfId="13197"/>
    <cellStyle name="40% - Акцент2 78 4" xfId="13198"/>
    <cellStyle name="40% - Акцент2 78 4 2" xfId="13199"/>
    <cellStyle name="40% - Акцент2 78 5" xfId="13200"/>
    <cellStyle name="40% - Акцент2 79" xfId="13201"/>
    <cellStyle name="40% - Акцент2 79 2" xfId="13202"/>
    <cellStyle name="40% - Акцент2 79 2 2" xfId="13203"/>
    <cellStyle name="40% - Акцент2 79 2 2 2" xfId="13204"/>
    <cellStyle name="40% - Акцент2 79 2 3" xfId="13205"/>
    <cellStyle name="40% - Акцент2 79 3" xfId="13206"/>
    <cellStyle name="40% - Акцент2 79 3 2" xfId="13207"/>
    <cellStyle name="40% - Акцент2 79 3 2 2" xfId="13208"/>
    <cellStyle name="40% - Акцент2 79 3 3" xfId="13209"/>
    <cellStyle name="40% - Акцент2 79 4" xfId="13210"/>
    <cellStyle name="40% - Акцент2 79 4 2" xfId="13211"/>
    <cellStyle name="40% - Акцент2 79 5" xfId="13212"/>
    <cellStyle name="40% - Акцент2 8" xfId="13213"/>
    <cellStyle name="40% - Акцент2 8 2" xfId="13214"/>
    <cellStyle name="40% - Акцент2 8 2 2" xfId="13215"/>
    <cellStyle name="40% - Акцент2 8 2 2 2" xfId="13216"/>
    <cellStyle name="40% - Акцент2 8 2 2 2 2" xfId="13217"/>
    <cellStyle name="40% - Акцент2 8 2 2 3" xfId="13218"/>
    <cellStyle name="40% - Акцент2 8 2 3" xfId="13219"/>
    <cellStyle name="40% - Акцент2 8 2 3 2" xfId="13220"/>
    <cellStyle name="40% - Акцент2 8 2 3 2 2" xfId="13221"/>
    <cellStyle name="40% - Акцент2 8 2 3 3" xfId="13222"/>
    <cellStyle name="40% - Акцент2 8 2 4" xfId="13223"/>
    <cellStyle name="40% - Акцент2 8 2 4 2" xfId="13224"/>
    <cellStyle name="40% - Акцент2 8 2 5" xfId="13225"/>
    <cellStyle name="40% - Акцент2 8 3" xfId="13226"/>
    <cellStyle name="40% - Акцент2 8 3 2" xfId="13227"/>
    <cellStyle name="40% - Акцент2 8 3 2 2" xfId="13228"/>
    <cellStyle name="40% - Акцент2 8 3 2 2 2" xfId="13229"/>
    <cellStyle name="40% - Акцент2 8 3 2 3" xfId="13230"/>
    <cellStyle name="40% - Акцент2 8 3 3" xfId="13231"/>
    <cellStyle name="40% - Акцент2 8 3 3 2" xfId="13232"/>
    <cellStyle name="40% - Акцент2 8 3 3 2 2" xfId="13233"/>
    <cellStyle name="40% - Акцент2 8 3 3 3" xfId="13234"/>
    <cellStyle name="40% - Акцент2 8 3 4" xfId="13235"/>
    <cellStyle name="40% - Акцент2 8 3 4 2" xfId="13236"/>
    <cellStyle name="40% - Акцент2 8 3 5" xfId="13237"/>
    <cellStyle name="40% - Акцент2 8 4" xfId="13238"/>
    <cellStyle name="40% - Акцент2 8 4 2" xfId="13239"/>
    <cellStyle name="40% - Акцент2 8 4 2 2" xfId="13240"/>
    <cellStyle name="40% - Акцент2 8 4 2 2 2" xfId="13241"/>
    <cellStyle name="40% - Акцент2 8 4 2 3" xfId="13242"/>
    <cellStyle name="40% - Акцент2 8 4 3" xfId="13243"/>
    <cellStyle name="40% - Акцент2 8 4 3 2" xfId="13244"/>
    <cellStyle name="40% - Акцент2 8 4 3 2 2" xfId="13245"/>
    <cellStyle name="40% - Акцент2 8 4 3 3" xfId="13246"/>
    <cellStyle name="40% - Акцент2 8 4 4" xfId="13247"/>
    <cellStyle name="40% - Акцент2 8 4 4 2" xfId="13248"/>
    <cellStyle name="40% - Акцент2 8 4 5" xfId="13249"/>
    <cellStyle name="40% - Акцент2 8 5" xfId="13250"/>
    <cellStyle name="40% - Акцент2 8 5 2" xfId="13251"/>
    <cellStyle name="40% - Акцент2 8 5 2 2" xfId="13252"/>
    <cellStyle name="40% - Акцент2 8 5 2 2 2" xfId="13253"/>
    <cellStyle name="40% - Акцент2 8 5 2 3" xfId="13254"/>
    <cellStyle name="40% - Акцент2 8 5 3" xfId="13255"/>
    <cellStyle name="40% - Акцент2 8 5 3 2" xfId="13256"/>
    <cellStyle name="40% - Акцент2 8 5 3 2 2" xfId="13257"/>
    <cellStyle name="40% - Акцент2 8 5 3 3" xfId="13258"/>
    <cellStyle name="40% - Акцент2 8 5 4" xfId="13259"/>
    <cellStyle name="40% - Акцент2 8 5 4 2" xfId="13260"/>
    <cellStyle name="40% - Акцент2 8 5 5" xfId="13261"/>
    <cellStyle name="40% - Акцент2 8 6" xfId="13262"/>
    <cellStyle name="40% - Акцент2 8 6 2" xfId="13263"/>
    <cellStyle name="40% - Акцент2 8 6 2 2" xfId="13264"/>
    <cellStyle name="40% - Акцент2 8 6 3" xfId="13265"/>
    <cellStyle name="40% - Акцент2 8 7" xfId="13266"/>
    <cellStyle name="40% - Акцент2 8 7 2" xfId="13267"/>
    <cellStyle name="40% - Акцент2 8 7 2 2" xfId="13268"/>
    <cellStyle name="40% - Акцент2 8 7 3" xfId="13269"/>
    <cellStyle name="40% - Акцент2 8 8" xfId="13270"/>
    <cellStyle name="40% - Акцент2 8 8 2" xfId="13271"/>
    <cellStyle name="40% - Акцент2 8 9" xfId="13272"/>
    <cellStyle name="40% - Акцент2 80" xfId="13273"/>
    <cellStyle name="40% - Акцент2 80 2" xfId="13274"/>
    <cellStyle name="40% - Акцент2 80 2 2" xfId="13275"/>
    <cellStyle name="40% - Акцент2 80 2 2 2" xfId="13276"/>
    <cellStyle name="40% - Акцент2 80 2 3" xfId="13277"/>
    <cellStyle name="40% - Акцент2 80 3" xfId="13278"/>
    <cellStyle name="40% - Акцент2 80 3 2" xfId="13279"/>
    <cellStyle name="40% - Акцент2 80 3 2 2" xfId="13280"/>
    <cellStyle name="40% - Акцент2 80 3 3" xfId="13281"/>
    <cellStyle name="40% - Акцент2 80 4" xfId="13282"/>
    <cellStyle name="40% - Акцент2 80 4 2" xfId="13283"/>
    <cellStyle name="40% - Акцент2 80 5" xfId="13284"/>
    <cellStyle name="40% - Акцент2 81" xfId="13285"/>
    <cellStyle name="40% - Акцент2 81 2" xfId="13286"/>
    <cellStyle name="40% - Акцент2 81 2 2" xfId="13287"/>
    <cellStyle name="40% - Акцент2 81 2 2 2" xfId="13288"/>
    <cellStyle name="40% - Акцент2 81 2 3" xfId="13289"/>
    <cellStyle name="40% - Акцент2 81 3" xfId="13290"/>
    <cellStyle name="40% - Акцент2 81 3 2" xfId="13291"/>
    <cellStyle name="40% - Акцент2 81 3 2 2" xfId="13292"/>
    <cellStyle name="40% - Акцент2 81 3 3" xfId="13293"/>
    <cellStyle name="40% - Акцент2 81 4" xfId="13294"/>
    <cellStyle name="40% - Акцент2 81 4 2" xfId="13295"/>
    <cellStyle name="40% - Акцент2 81 5" xfId="13296"/>
    <cellStyle name="40% - Акцент2 82" xfId="13297"/>
    <cellStyle name="40% - Акцент2 82 2" xfId="13298"/>
    <cellStyle name="40% - Акцент2 82 2 2" xfId="13299"/>
    <cellStyle name="40% - Акцент2 82 2 2 2" xfId="13300"/>
    <cellStyle name="40% - Акцент2 82 2 3" xfId="13301"/>
    <cellStyle name="40% - Акцент2 82 3" xfId="13302"/>
    <cellStyle name="40% - Акцент2 82 3 2" xfId="13303"/>
    <cellStyle name="40% - Акцент2 82 3 2 2" xfId="13304"/>
    <cellStyle name="40% - Акцент2 82 3 3" xfId="13305"/>
    <cellStyle name="40% - Акцент2 82 4" xfId="13306"/>
    <cellStyle name="40% - Акцент2 82 4 2" xfId="13307"/>
    <cellStyle name="40% - Акцент2 82 5" xfId="13308"/>
    <cellStyle name="40% - Акцент2 83" xfId="13309"/>
    <cellStyle name="40% - Акцент2 83 2" xfId="13310"/>
    <cellStyle name="40% - Акцент2 83 2 2" xfId="13311"/>
    <cellStyle name="40% - Акцент2 83 2 2 2" xfId="13312"/>
    <cellStyle name="40% - Акцент2 83 2 3" xfId="13313"/>
    <cellStyle name="40% - Акцент2 83 3" xfId="13314"/>
    <cellStyle name="40% - Акцент2 83 3 2" xfId="13315"/>
    <cellStyle name="40% - Акцент2 83 3 2 2" xfId="13316"/>
    <cellStyle name="40% - Акцент2 83 3 3" xfId="13317"/>
    <cellStyle name="40% - Акцент2 83 4" xfId="13318"/>
    <cellStyle name="40% - Акцент2 83 4 2" xfId="13319"/>
    <cellStyle name="40% - Акцент2 83 5" xfId="13320"/>
    <cellStyle name="40% - Акцент2 84" xfId="13321"/>
    <cellStyle name="40% - Акцент2 84 2" xfId="13322"/>
    <cellStyle name="40% - Акцент2 84 2 2" xfId="13323"/>
    <cellStyle name="40% - Акцент2 84 2 2 2" xfId="13324"/>
    <cellStyle name="40% - Акцент2 84 2 3" xfId="13325"/>
    <cellStyle name="40% - Акцент2 84 3" xfId="13326"/>
    <cellStyle name="40% - Акцент2 84 3 2" xfId="13327"/>
    <cellStyle name="40% - Акцент2 84 3 2 2" xfId="13328"/>
    <cellStyle name="40% - Акцент2 84 3 3" xfId="13329"/>
    <cellStyle name="40% - Акцент2 84 4" xfId="13330"/>
    <cellStyle name="40% - Акцент2 84 4 2" xfId="13331"/>
    <cellStyle name="40% - Акцент2 84 5" xfId="13332"/>
    <cellStyle name="40% - Акцент2 85" xfId="13333"/>
    <cellStyle name="40% - Акцент2 85 2" xfId="13334"/>
    <cellStyle name="40% - Акцент2 85 2 2" xfId="13335"/>
    <cellStyle name="40% - Акцент2 85 2 2 2" xfId="13336"/>
    <cellStyle name="40% - Акцент2 85 2 3" xfId="13337"/>
    <cellStyle name="40% - Акцент2 85 3" xfId="13338"/>
    <cellStyle name="40% - Акцент2 85 3 2" xfId="13339"/>
    <cellStyle name="40% - Акцент2 85 3 2 2" xfId="13340"/>
    <cellStyle name="40% - Акцент2 85 3 3" xfId="13341"/>
    <cellStyle name="40% - Акцент2 85 4" xfId="13342"/>
    <cellStyle name="40% - Акцент2 85 4 2" xfId="13343"/>
    <cellStyle name="40% - Акцент2 85 5" xfId="13344"/>
    <cellStyle name="40% - Акцент2 86" xfId="13345"/>
    <cellStyle name="40% - Акцент2 86 2" xfId="13346"/>
    <cellStyle name="40% - Акцент2 86 2 2" xfId="13347"/>
    <cellStyle name="40% - Акцент2 86 2 2 2" xfId="13348"/>
    <cellStyle name="40% - Акцент2 86 2 3" xfId="13349"/>
    <cellStyle name="40% - Акцент2 86 3" xfId="13350"/>
    <cellStyle name="40% - Акцент2 86 3 2" xfId="13351"/>
    <cellStyle name="40% - Акцент2 86 3 2 2" xfId="13352"/>
    <cellStyle name="40% - Акцент2 86 3 3" xfId="13353"/>
    <cellStyle name="40% - Акцент2 86 4" xfId="13354"/>
    <cellStyle name="40% - Акцент2 86 4 2" xfId="13355"/>
    <cellStyle name="40% - Акцент2 86 5" xfId="13356"/>
    <cellStyle name="40% - Акцент2 87" xfId="13357"/>
    <cellStyle name="40% - Акцент2 87 2" xfId="13358"/>
    <cellStyle name="40% - Акцент2 87 2 2" xfId="13359"/>
    <cellStyle name="40% - Акцент2 87 2 2 2" xfId="13360"/>
    <cellStyle name="40% - Акцент2 87 2 3" xfId="13361"/>
    <cellStyle name="40% - Акцент2 87 3" xfId="13362"/>
    <cellStyle name="40% - Акцент2 87 3 2" xfId="13363"/>
    <cellStyle name="40% - Акцент2 87 3 2 2" xfId="13364"/>
    <cellStyle name="40% - Акцент2 87 3 3" xfId="13365"/>
    <cellStyle name="40% - Акцент2 87 4" xfId="13366"/>
    <cellStyle name="40% - Акцент2 87 4 2" xfId="13367"/>
    <cellStyle name="40% - Акцент2 87 5" xfId="13368"/>
    <cellStyle name="40% - Акцент2 88" xfId="13369"/>
    <cellStyle name="40% - Акцент2 88 2" xfId="13370"/>
    <cellStyle name="40% - Акцент2 88 2 2" xfId="13371"/>
    <cellStyle name="40% - Акцент2 88 3" xfId="13372"/>
    <cellStyle name="40% - Акцент2 89" xfId="13373"/>
    <cellStyle name="40% - Акцент2 89 2" xfId="13374"/>
    <cellStyle name="40% - Акцент2 89 2 2" xfId="13375"/>
    <cellStyle name="40% - Акцент2 89 3" xfId="13376"/>
    <cellStyle name="40% - Акцент2 9" xfId="13377"/>
    <cellStyle name="40% - Акцент2 9 2" xfId="13378"/>
    <cellStyle name="40% - Акцент2 9 2 2" xfId="13379"/>
    <cellStyle name="40% - Акцент2 9 2 2 2" xfId="13380"/>
    <cellStyle name="40% - Акцент2 9 2 2 2 2" xfId="13381"/>
    <cellStyle name="40% - Акцент2 9 2 2 3" xfId="13382"/>
    <cellStyle name="40% - Акцент2 9 2 3" xfId="13383"/>
    <cellStyle name="40% - Акцент2 9 2 3 2" xfId="13384"/>
    <cellStyle name="40% - Акцент2 9 2 3 2 2" xfId="13385"/>
    <cellStyle name="40% - Акцент2 9 2 3 3" xfId="13386"/>
    <cellStyle name="40% - Акцент2 9 2 4" xfId="13387"/>
    <cellStyle name="40% - Акцент2 9 2 4 2" xfId="13388"/>
    <cellStyle name="40% - Акцент2 9 2 5" xfId="13389"/>
    <cellStyle name="40% - Акцент2 9 3" xfId="13390"/>
    <cellStyle name="40% - Акцент2 9 3 2" xfId="13391"/>
    <cellStyle name="40% - Акцент2 9 3 2 2" xfId="13392"/>
    <cellStyle name="40% - Акцент2 9 3 2 2 2" xfId="13393"/>
    <cellStyle name="40% - Акцент2 9 3 2 3" xfId="13394"/>
    <cellStyle name="40% - Акцент2 9 3 3" xfId="13395"/>
    <cellStyle name="40% - Акцент2 9 3 3 2" xfId="13396"/>
    <cellStyle name="40% - Акцент2 9 3 3 2 2" xfId="13397"/>
    <cellStyle name="40% - Акцент2 9 3 3 3" xfId="13398"/>
    <cellStyle name="40% - Акцент2 9 3 4" xfId="13399"/>
    <cellStyle name="40% - Акцент2 9 3 4 2" xfId="13400"/>
    <cellStyle name="40% - Акцент2 9 3 5" xfId="13401"/>
    <cellStyle name="40% - Акцент2 9 4" xfId="13402"/>
    <cellStyle name="40% - Акцент2 9 4 2" xfId="13403"/>
    <cellStyle name="40% - Акцент2 9 4 2 2" xfId="13404"/>
    <cellStyle name="40% - Акцент2 9 4 2 2 2" xfId="13405"/>
    <cellStyle name="40% - Акцент2 9 4 2 3" xfId="13406"/>
    <cellStyle name="40% - Акцент2 9 4 3" xfId="13407"/>
    <cellStyle name="40% - Акцент2 9 4 3 2" xfId="13408"/>
    <cellStyle name="40% - Акцент2 9 4 3 2 2" xfId="13409"/>
    <cellStyle name="40% - Акцент2 9 4 3 3" xfId="13410"/>
    <cellStyle name="40% - Акцент2 9 4 4" xfId="13411"/>
    <cellStyle name="40% - Акцент2 9 4 4 2" xfId="13412"/>
    <cellStyle name="40% - Акцент2 9 4 5" xfId="13413"/>
    <cellStyle name="40% - Акцент2 9 5" xfId="13414"/>
    <cellStyle name="40% - Акцент2 9 5 2" xfId="13415"/>
    <cellStyle name="40% - Акцент2 9 5 2 2" xfId="13416"/>
    <cellStyle name="40% - Акцент2 9 5 2 2 2" xfId="13417"/>
    <cellStyle name="40% - Акцент2 9 5 2 3" xfId="13418"/>
    <cellStyle name="40% - Акцент2 9 5 3" xfId="13419"/>
    <cellStyle name="40% - Акцент2 9 5 3 2" xfId="13420"/>
    <cellStyle name="40% - Акцент2 9 5 3 2 2" xfId="13421"/>
    <cellStyle name="40% - Акцент2 9 5 3 3" xfId="13422"/>
    <cellStyle name="40% - Акцент2 9 5 4" xfId="13423"/>
    <cellStyle name="40% - Акцент2 9 5 4 2" xfId="13424"/>
    <cellStyle name="40% - Акцент2 9 5 5" xfId="13425"/>
    <cellStyle name="40% - Акцент2 9 6" xfId="13426"/>
    <cellStyle name="40% - Акцент2 9 6 2" xfId="13427"/>
    <cellStyle name="40% - Акцент2 9 6 2 2" xfId="13428"/>
    <cellStyle name="40% - Акцент2 9 6 3" xfId="13429"/>
    <cellStyle name="40% - Акцент2 9 7" xfId="13430"/>
    <cellStyle name="40% - Акцент2 9 7 2" xfId="13431"/>
    <cellStyle name="40% - Акцент2 9 7 2 2" xfId="13432"/>
    <cellStyle name="40% - Акцент2 9 7 3" xfId="13433"/>
    <cellStyle name="40% - Акцент2 9 8" xfId="13434"/>
    <cellStyle name="40% - Акцент2 9 8 2" xfId="13435"/>
    <cellStyle name="40% - Акцент2 9 9" xfId="13436"/>
    <cellStyle name="40% - Акцент2 90" xfId="13437"/>
    <cellStyle name="40% - Акцент2 90 2" xfId="13438"/>
    <cellStyle name="40% - Акцент2 90 2 2" xfId="13439"/>
    <cellStyle name="40% - Акцент2 90 3" xfId="13440"/>
    <cellStyle name="40% - Акцент2 91" xfId="13441"/>
    <cellStyle name="40% - Акцент2 91 2" xfId="13442"/>
    <cellStyle name="40% - Акцент2 91 2 2" xfId="13443"/>
    <cellStyle name="40% - Акцент2 91 3" xfId="13444"/>
    <cellStyle name="40% - Акцент2 92" xfId="13445"/>
    <cellStyle name="40% - Акцент2 92 2" xfId="13446"/>
    <cellStyle name="40% - Акцент2 92 2 2" xfId="13447"/>
    <cellStyle name="40% - Акцент2 92 3" xfId="13448"/>
    <cellStyle name="40% - Акцент2 93" xfId="13449"/>
    <cellStyle name="40% - Акцент2 93 2" xfId="13450"/>
    <cellStyle name="40% - Акцент2 93 2 2" xfId="13451"/>
    <cellStyle name="40% - Акцент2 93 3" xfId="13452"/>
    <cellStyle name="40% - Акцент2 94" xfId="13453"/>
    <cellStyle name="40% - Акцент2 94 2" xfId="13454"/>
    <cellStyle name="40% - Акцент2 94 2 2" xfId="13455"/>
    <cellStyle name="40% - Акцент2 94 3" xfId="13456"/>
    <cellStyle name="40% - Акцент2 95" xfId="13457"/>
    <cellStyle name="40% - Акцент2 95 2" xfId="13458"/>
    <cellStyle name="40% - Акцент2 95 2 2" xfId="13459"/>
    <cellStyle name="40% - Акцент2 95 3" xfId="13460"/>
    <cellStyle name="40% - Акцент2 96" xfId="13461"/>
    <cellStyle name="40% - Акцент2 96 2" xfId="13462"/>
    <cellStyle name="40% - Акцент2 96 2 2" xfId="13463"/>
    <cellStyle name="40% - Акцент2 96 3" xfId="13464"/>
    <cellStyle name="40% - Акцент2 97" xfId="13465"/>
    <cellStyle name="40% - Акцент2 97 2" xfId="13466"/>
    <cellStyle name="40% - Акцент2 97 2 2" xfId="13467"/>
    <cellStyle name="40% - Акцент2 97 3" xfId="13468"/>
    <cellStyle name="40% - Акцент2 98" xfId="13469"/>
    <cellStyle name="40% - Акцент2 98 2" xfId="13470"/>
    <cellStyle name="40% - Акцент2 98 2 2" xfId="13471"/>
    <cellStyle name="40% - Акцент2 98 3" xfId="13472"/>
    <cellStyle name="40% - Акцент2 99" xfId="13473"/>
    <cellStyle name="40% - Акцент2 99 2" xfId="13474"/>
    <cellStyle name="40% - Акцент2 99 2 2" xfId="13475"/>
    <cellStyle name="40% - Акцент2 99 3" xfId="13476"/>
    <cellStyle name="40% - Акцент3" xfId="13477" builtinId="39" customBuiltin="1"/>
    <cellStyle name="40% - Акцент3 10" xfId="13478"/>
    <cellStyle name="40% - Акцент3 10 2" xfId="13479"/>
    <cellStyle name="40% - Акцент3 10 2 2" xfId="13480"/>
    <cellStyle name="40% - Акцент3 10 2 2 2" xfId="13481"/>
    <cellStyle name="40% - Акцент3 10 2 3" xfId="13482"/>
    <cellStyle name="40% - Акцент3 10 3" xfId="13483"/>
    <cellStyle name="40% - Акцент3 10 3 2" xfId="13484"/>
    <cellStyle name="40% - Акцент3 10 3 2 2" xfId="13485"/>
    <cellStyle name="40% - Акцент3 10 3 3" xfId="13486"/>
    <cellStyle name="40% - Акцент3 10 4" xfId="13487"/>
    <cellStyle name="40% - Акцент3 10 4 2" xfId="13488"/>
    <cellStyle name="40% - Акцент3 10 5" xfId="13489"/>
    <cellStyle name="40% - Акцент3 100" xfId="13490"/>
    <cellStyle name="40% - Акцент3 100 2" xfId="13491"/>
    <cellStyle name="40% - Акцент3 100 2 2" xfId="13492"/>
    <cellStyle name="40% - Акцент3 100 3" xfId="13493"/>
    <cellStyle name="40% - Акцент3 101" xfId="13494"/>
    <cellStyle name="40% - Акцент3 101 2" xfId="13495"/>
    <cellStyle name="40% - Акцент3 101 2 2" xfId="13496"/>
    <cellStyle name="40% - Акцент3 101 3" xfId="13497"/>
    <cellStyle name="40% - Акцент3 102" xfId="13498"/>
    <cellStyle name="40% - Акцент3 102 2" xfId="13499"/>
    <cellStyle name="40% - Акцент3 102 2 2" xfId="13500"/>
    <cellStyle name="40% - Акцент3 102 3" xfId="13501"/>
    <cellStyle name="40% - Акцент3 103" xfId="13502"/>
    <cellStyle name="40% - Акцент3 103 2" xfId="13503"/>
    <cellStyle name="40% - Акцент3 103 2 2" xfId="13504"/>
    <cellStyle name="40% - Акцент3 103 3" xfId="13505"/>
    <cellStyle name="40% - Акцент3 104" xfId="13506"/>
    <cellStyle name="40% - Акцент3 104 2" xfId="13507"/>
    <cellStyle name="40% - Акцент3 104 2 2" xfId="13508"/>
    <cellStyle name="40% - Акцент3 104 3" xfId="13509"/>
    <cellStyle name="40% - Акцент3 105" xfId="13510"/>
    <cellStyle name="40% - Акцент3 105 2" xfId="13511"/>
    <cellStyle name="40% - Акцент3 105 2 2" xfId="13512"/>
    <cellStyle name="40% - Акцент3 105 3" xfId="13513"/>
    <cellStyle name="40% - Акцент3 106" xfId="13514"/>
    <cellStyle name="40% - Акцент3 106 2" xfId="13515"/>
    <cellStyle name="40% - Акцент3 106 2 2" xfId="13516"/>
    <cellStyle name="40% - Акцент3 106 3" xfId="13517"/>
    <cellStyle name="40% - Акцент3 107" xfId="13518"/>
    <cellStyle name="40% - Акцент3 107 2" xfId="13519"/>
    <cellStyle name="40% - Акцент3 107 2 2" xfId="13520"/>
    <cellStyle name="40% - Акцент3 107 3" xfId="13521"/>
    <cellStyle name="40% - Акцент3 108" xfId="13522"/>
    <cellStyle name="40% - Акцент3 108 2" xfId="13523"/>
    <cellStyle name="40% - Акцент3 108 2 2" xfId="13524"/>
    <cellStyle name="40% - Акцент3 108 3" xfId="13525"/>
    <cellStyle name="40% - Акцент3 109" xfId="13526"/>
    <cellStyle name="40% - Акцент3 109 2" xfId="13527"/>
    <cellStyle name="40% - Акцент3 109 2 2" xfId="13528"/>
    <cellStyle name="40% - Акцент3 109 3" xfId="13529"/>
    <cellStyle name="40% - Акцент3 11" xfId="13530"/>
    <cellStyle name="40% - Акцент3 11 2" xfId="13531"/>
    <cellStyle name="40% - Акцент3 11 2 2" xfId="13532"/>
    <cellStyle name="40% - Акцент3 11 2 2 2" xfId="13533"/>
    <cellStyle name="40% - Акцент3 11 2 3" xfId="13534"/>
    <cellStyle name="40% - Акцент3 11 3" xfId="13535"/>
    <cellStyle name="40% - Акцент3 11 3 2" xfId="13536"/>
    <cellStyle name="40% - Акцент3 11 3 2 2" xfId="13537"/>
    <cellStyle name="40% - Акцент3 11 3 3" xfId="13538"/>
    <cellStyle name="40% - Акцент3 11 4" xfId="13539"/>
    <cellStyle name="40% - Акцент3 11 4 2" xfId="13540"/>
    <cellStyle name="40% - Акцент3 11 5" xfId="13541"/>
    <cellStyle name="40% - Акцент3 110" xfId="13542"/>
    <cellStyle name="40% - Акцент3 110 2" xfId="13543"/>
    <cellStyle name="40% - Акцент3 110 2 2" xfId="13544"/>
    <cellStyle name="40% - Акцент3 110 3" xfId="13545"/>
    <cellStyle name="40% - Акцент3 111" xfId="13546"/>
    <cellStyle name="40% - Акцент3 111 2" xfId="13547"/>
    <cellStyle name="40% - Акцент3 111 2 2" xfId="13548"/>
    <cellStyle name="40% - Акцент3 111 3" xfId="13549"/>
    <cellStyle name="40% - Акцент3 112" xfId="13550"/>
    <cellStyle name="40% - Акцент3 112 2" xfId="13551"/>
    <cellStyle name="40% - Акцент3 112 2 2" xfId="13552"/>
    <cellStyle name="40% - Акцент3 112 3" xfId="13553"/>
    <cellStyle name="40% - Акцент3 113" xfId="13554"/>
    <cellStyle name="40% - Акцент3 113 2" xfId="13555"/>
    <cellStyle name="40% - Акцент3 113 2 2" xfId="13556"/>
    <cellStyle name="40% - Акцент3 113 3" xfId="13557"/>
    <cellStyle name="40% - Акцент3 114" xfId="13558"/>
    <cellStyle name="40% - Акцент3 114 2" xfId="13559"/>
    <cellStyle name="40% - Акцент3 114 2 2" xfId="13560"/>
    <cellStyle name="40% - Акцент3 114 3" xfId="13561"/>
    <cellStyle name="40% - Акцент3 115" xfId="13562"/>
    <cellStyle name="40% - Акцент3 115 2" xfId="13563"/>
    <cellStyle name="40% - Акцент3 115 2 2" xfId="13564"/>
    <cellStyle name="40% - Акцент3 115 3" xfId="13565"/>
    <cellStyle name="40% - Акцент3 116" xfId="13566"/>
    <cellStyle name="40% - Акцент3 116 2" xfId="13567"/>
    <cellStyle name="40% - Акцент3 116 2 2" xfId="13568"/>
    <cellStyle name="40% - Акцент3 116 3" xfId="13569"/>
    <cellStyle name="40% - Акцент3 117" xfId="13570"/>
    <cellStyle name="40% - Акцент3 117 2" xfId="13571"/>
    <cellStyle name="40% - Акцент3 117 2 2" xfId="13572"/>
    <cellStyle name="40% - Акцент3 117 3" xfId="13573"/>
    <cellStyle name="40% - Акцент3 118" xfId="13574"/>
    <cellStyle name="40% - Акцент3 118 2" xfId="13575"/>
    <cellStyle name="40% - Акцент3 118 2 2" xfId="13576"/>
    <cellStyle name="40% - Акцент3 118 3" xfId="13577"/>
    <cellStyle name="40% - Акцент3 119" xfId="13578"/>
    <cellStyle name="40% - Акцент3 119 2" xfId="13579"/>
    <cellStyle name="40% - Акцент3 119 2 2" xfId="13580"/>
    <cellStyle name="40% - Акцент3 119 3" xfId="13581"/>
    <cellStyle name="40% - Акцент3 12" xfId="13582"/>
    <cellStyle name="40% - Акцент3 12 2" xfId="13583"/>
    <cellStyle name="40% - Акцент3 12 2 2" xfId="13584"/>
    <cellStyle name="40% - Акцент3 12 2 2 2" xfId="13585"/>
    <cellStyle name="40% - Акцент3 12 2 3" xfId="13586"/>
    <cellStyle name="40% - Акцент3 12 3" xfId="13587"/>
    <cellStyle name="40% - Акцент3 12 3 2" xfId="13588"/>
    <cellStyle name="40% - Акцент3 12 3 2 2" xfId="13589"/>
    <cellStyle name="40% - Акцент3 12 3 3" xfId="13590"/>
    <cellStyle name="40% - Акцент3 12 4" xfId="13591"/>
    <cellStyle name="40% - Акцент3 12 4 2" xfId="13592"/>
    <cellStyle name="40% - Акцент3 12 5" xfId="13593"/>
    <cellStyle name="40% - Акцент3 120" xfId="13594"/>
    <cellStyle name="40% - Акцент3 120 2" xfId="13595"/>
    <cellStyle name="40% - Акцент3 120 2 2" xfId="13596"/>
    <cellStyle name="40% - Акцент3 120 3" xfId="13597"/>
    <cellStyle name="40% - Акцент3 121" xfId="13598"/>
    <cellStyle name="40% - Акцент3 121 2" xfId="13599"/>
    <cellStyle name="40% - Акцент3 121 2 2" xfId="13600"/>
    <cellStyle name="40% - Акцент3 121 3" xfId="13601"/>
    <cellStyle name="40% - Акцент3 122" xfId="13602"/>
    <cellStyle name="40% - Акцент3 122 2" xfId="13603"/>
    <cellStyle name="40% - Акцент3 122 2 2" xfId="13604"/>
    <cellStyle name="40% - Акцент3 122 3" xfId="13605"/>
    <cellStyle name="40% - Акцент3 123" xfId="13606"/>
    <cellStyle name="40% - Акцент3 123 2" xfId="13607"/>
    <cellStyle name="40% - Акцент3 123 2 2" xfId="13608"/>
    <cellStyle name="40% - Акцент3 123 3" xfId="13609"/>
    <cellStyle name="40% - Акцент3 124" xfId="13610"/>
    <cellStyle name="40% - Акцент3 124 2" xfId="13611"/>
    <cellStyle name="40% - Акцент3 124 2 2" xfId="13612"/>
    <cellStyle name="40% - Акцент3 124 3" xfId="13613"/>
    <cellStyle name="40% - Акцент3 125" xfId="13614"/>
    <cellStyle name="40% - Акцент3 125 2" xfId="13615"/>
    <cellStyle name="40% - Акцент3 125 2 2" xfId="13616"/>
    <cellStyle name="40% - Акцент3 125 3" xfId="13617"/>
    <cellStyle name="40% - Акцент3 126" xfId="13618"/>
    <cellStyle name="40% - Акцент3 126 2" xfId="13619"/>
    <cellStyle name="40% - Акцент3 126 2 2" xfId="13620"/>
    <cellStyle name="40% - Акцент3 126 3" xfId="13621"/>
    <cellStyle name="40% - Акцент3 127" xfId="13622"/>
    <cellStyle name="40% - Акцент3 127 2" xfId="13623"/>
    <cellStyle name="40% - Акцент3 127 2 2" xfId="13624"/>
    <cellStyle name="40% - Акцент3 127 3" xfId="13625"/>
    <cellStyle name="40% - Акцент3 128" xfId="13626"/>
    <cellStyle name="40% - Акцент3 128 2" xfId="13627"/>
    <cellStyle name="40% - Акцент3 128 2 2" xfId="13628"/>
    <cellStyle name="40% - Акцент3 128 3" xfId="13629"/>
    <cellStyle name="40% - Акцент3 129" xfId="13630"/>
    <cellStyle name="40% - Акцент3 129 2" xfId="13631"/>
    <cellStyle name="40% - Акцент3 129 2 2" xfId="13632"/>
    <cellStyle name="40% - Акцент3 129 3" xfId="13633"/>
    <cellStyle name="40% - Акцент3 13" xfId="13634"/>
    <cellStyle name="40% - Акцент3 13 2" xfId="13635"/>
    <cellStyle name="40% - Акцент3 13 2 2" xfId="13636"/>
    <cellStyle name="40% - Акцент3 13 2 2 2" xfId="13637"/>
    <cellStyle name="40% - Акцент3 13 2 3" xfId="13638"/>
    <cellStyle name="40% - Акцент3 13 3" xfId="13639"/>
    <cellStyle name="40% - Акцент3 13 3 2" xfId="13640"/>
    <cellStyle name="40% - Акцент3 13 3 2 2" xfId="13641"/>
    <cellStyle name="40% - Акцент3 13 3 3" xfId="13642"/>
    <cellStyle name="40% - Акцент3 13 4" xfId="13643"/>
    <cellStyle name="40% - Акцент3 13 4 2" xfId="13644"/>
    <cellStyle name="40% - Акцент3 13 5" xfId="13645"/>
    <cellStyle name="40% - Акцент3 130" xfId="13646"/>
    <cellStyle name="40% - Акцент3 130 2" xfId="13647"/>
    <cellStyle name="40% - Акцент3 130 2 2" xfId="13648"/>
    <cellStyle name="40% - Акцент3 130 3" xfId="13649"/>
    <cellStyle name="40% - Акцент3 131" xfId="13650"/>
    <cellStyle name="40% - Акцент3 131 2" xfId="13651"/>
    <cellStyle name="40% - Акцент3 131 2 2" xfId="13652"/>
    <cellStyle name="40% - Акцент3 131 3" xfId="13653"/>
    <cellStyle name="40% - Акцент3 132" xfId="13654"/>
    <cellStyle name="40% - Акцент3 132 2" xfId="13655"/>
    <cellStyle name="40% - Акцент3 132 2 2" xfId="13656"/>
    <cellStyle name="40% - Акцент3 132 3" xfId="13657"/>
    <cellStyle name="40% - Акцент3 133" xfId="13658"/>
    <cellStyle name="40% - Акцент3 133 2" xfId="13659"/>
    <cellStyle name="40% - Акцент3 133 2 2" xfId="13660"/>
    <cellStyle name="40% - Акцент3 133 3" xfId="13661"/>
    <cellStyle name="40% - Акцент3 134" xfId="13662"/>
    <cellStyle name="40% - Акцент3 134 2" xfId="13663"/>
    <cellStyle name="40% - Акцент3 134 2 2" xfId="13664"/>
    <cellStyle name="40% - Акцент3 134 3" xfId="13665"/>
    <cellStyle name="40% - Акцент3 135" xfId="13666"/>
    <cellStyle name="40% - Акцент3 135 2" xfId="13667"/>
    <cellStyle name="40% - Акцент3 135 2 2" xfId="13668"/>
    <cellStyle name="40% - Акцент3 135 3" xfId="13669"/>
    <cellStyle name="40% - Акцент3 136" xfId="13670"/>
    <cellStyle name="40% - Акцент3 136 2" xfId="13671"/>
    <cellStyle name="40% - Акцент3 136 2 2" xfId="13672"/>
    <cellStyle name="40% - Акцент3 136 3" xfId="13673"/>
    <cellStyle name="40% - Акцент3 137" xfId="13674"/>
    <cellStyle name="40% - Акцент3 138" xfId="13675"/>
    <cellStyle name="40% - Акцент3 14" xfId="13676"/>
    <cellStyle name="40% - Акцент3 14 2" xfId="13677"/>
    <cellStyle name="40% - Акцент3 14 2 2" xfId="13678"/>
    <cellStyle name="40% - Акцент3 14 2 2 2" xfId="13679"/>
    <cellStyle name="40% - Акцент3 14 2 3" xfId="13680"/>
    <cellStyle name="40% - Акцент3 14 3" xfId="13681"/>
    <cellStyle name="40% - Акцент3 14 3 2" xfId="13682"/>
    <cellStyle name="40% - Акцент3 14 3 2 2" xfId="13683"/>
    <cellStyle name="40% - Акцент3 14 3 3" xfId="13684"/>
    <cellStyle name="40% - Акцент3 14 4" xfId="13685"/>
    <cellStyle name="40% - Акцент3 14 4 2" xfId="13686"/>
    <cellStyle name="40% - Акцент3 14 5" xfId="13687"/>
    <cellStyle name="40% - Акцент3 15" xfId="13688"/>
    <cellStyle name="40% - Акцент3 15 2" xfId="13689"/>
    <cellStyle name="40% - Акцент3 15 2 2" xfId="13690"/>
    <cellStyle name="40% - Акцент3 15 2 2 2" xfId="13691"/>
    <cellStyle name="40% - Акцент3 15 2 3" xfId="13692"/>
    <cellStyle name="40% - Акцент3 15 3" xfId="13693"/>
    <cellStyle name="40% - Акцент3 15 3 2" xfId="13694"/>
    <cellStyle name="40% - Акцент3 15 3 2 2" xfId="13695"/>
    <cellStyle name="40% - Акцент3 15 3 3" xfId="13696"/>
    <cellStyle name="40% - Акцент3 15 4" xfId="13697"/>
    <cellStyle name="40% - Акцент3 15 4 2" xfId="13698"/>
    <cellStyle name="40% - Акцент3 15 5" xfId="13699"/>
    <cellStyle name="40% - Акцент3 16" xfId="13700"/>
    <cellStyle name="40% - Акцент3 16 2" xfId="13701"/>
    <cellStyle name="40% - Акцент3 16 2 2" xfId="13702"/>
    <cellStyle name="40% - Акцент3 16 2 2 2" xfId="13703"/>
    <cellStyle name="40% - Акцент3 16 2 3" xfId="13704"/>
    <cellStyle name="40% - Акцент3 16 3" xfId="13705"/>
    <cellStyle name="40% - Акцент3 16 3 2" xfId="13706"/>
    <cellStyle name="40% - Акцент3 16 3 2 2" xfId="13707"/>
    <cellStyle name="40% - Акцент3 16 3 3" xfId="13708"/>
    <cellStyle name="40% - Акцент3 16 4" xfId="13709"/>
    <cellStyle name="40% - Акцент3 16 4 2" xfId="13710"/>
    <cellStyle name="40% - Акцент3 16 5" xfId="13711"/>
    <cellStyle name="40% - Акцент3 17" xfId="13712"/>
    <cellStyle name="40% - Акцент3 17 2" xfId="13713"/>
    <cellStyle name="40% - Акцент3 17 2 2" xfId="13714"/>
    <cellStyle name="40% - Акцент3 17 2 2 2" xfId="13715"/>
    <cellStyle name="40% - Акцент3 17 2 3" xfId="13716"/>
    <cellStyle name="40% - Акцент3 17 3" xfId="13717"/>
    <cellStyle name="40% - Акцент3 17 3 2" xfId="13718"/>
    <cellStyle name="40% - Акцент3 17 3 2 2" xfId="13719"/>
    <cellStyle name="40% - Акцент3 17 3 3" xfId="13720"/>
    <cellStyle name="40% - Акцент3 17 4" xfId="13721"/>
    <cellStyle name="40% - Акцент3 17 4 2" xfId="13722"/>
    <cellStyle name="40% - Акцент3 17 5" xfId="13723"/>
    <cellStyle name="40% - Акцент3 18" xfId="13724"/>
    <cellStyle name="40% - Акцент3 18 2" xfId="13725"/>
    <cellStyle name="40% - Акцент3 18 2 2" xfId="13726"/>
    <cellStyle name="40% - Акцент3 18 2 2 2" xfId="13727"/>
    <cellStyle name="40% - Акцент3 18 2 3" xfId="13728"/>
    <cellStyle name="40% - Акцент3 18 3" xfId="13729"/>
    <cellStyle name="40% - Акцент3 18 3 2" xfId="13730"/>
    <cellStyle name="40% - Акцент3 18 3 2 2" xfId="13731"/>
    <cellStyle name="40% - Акцент3 18 3 3" xfId="13732"/>
    <cellStyle name="40% - Акцент3 18 4" xfId="13733"/>
    <cellStyle name="40% - Акцент3 18 4 2" xfId="13734"/>
    <cellStyle name="40% - Акцент3 18 5" xfId="13735"/>
    <cellStyle name="40% - Акцент3 19" xfId="13736"/>
    <cellStyle name="40% - Акцент3 19 2" xfId="13737"/>
    <cellStyle name="40% - Акцент3 19 2 2" xfId="13738"/>
    <cellStyle name="40% - Акцент3 19 2 2 2" xfId="13739"/>
    <cellStyle name="40% - Акцент3 19 2 3" xfId="13740"/>
    <cellStyle name="40% - Акцент3 19 3" xfId="13741"/>
    <cellStyle name="40% - Акцент3 19 3 2" xfId="13742"/>
    <cellStyle name="40% - Акцент3 19 3 2 2" xfId="13743"/>
    <cellStyle name="40% - Акцент3 19 3 3" xfId="13744"/>
    <cellStyle name="40% - Акцент3 19 4" xfId="13745"/>
    <cellStyle name="40% - Акцент3 19 4 2" xfId="13746"/>
    <cellStyle name="40% - Акцент3 19 5" xfId="13747"/>
    <cellStyle name="40% - Акцент3 2" xfId="13748"/>
    <cellStyle name="40% - Акцент3 2 10" xfId="13749"/>
    <cellStyle name="40% - Акцент3 2 10 2" xfId="13750"/>
    <cellStyle name="40% - Акцент3 2 10 2 2" xfId="13751"/>
    <cellStyle name="40% - Акцент3 2 10 3" xfId="13752"/>
    <cellStyle name="40% - Акцент3 2 11" xfId="13753"/>
    <cellStyle name="40% - Акцент3 2 11 2" xfId="13754"/>
    <cellStyle name="40% - Акцент3 2 11 2 2" xfId="13755"/>
    <cellStyle name="40% - Акцент3 2 11 3" xfId="13756"/>
    <cellStyle name="40% - Акцент3 2 12" xfId="13757"/>
    <cellStyle name="40% - Акцент3 2 12 2" xfId="13758"/>
    <cellStyle name="40% - Акцент3 2 12 2 2" xfId="13759"/>
    <cellStyle name="40% - Акцент3 2 12 3" xfId="13760"/>
    <cellStyle name="40% - Акцент3 2 13" xfId="13761"/>
    <cellStyle name="40% - Акцент3 2 13 2" xfId="13762"/>
    <cellStyle name="40% - Акцент3 2 13 2 2" xfId="13763"/>
    <cellStyle name="40% - Акцент3 2 13 3" xfId="13764"/>
    <cellStyle name="40% - Акцент3 2 14" xfId="13765"/>
    <cellStyle name="40% - Акцент3 2 14 2" xfId="13766"/>
    <cellStyle name="40% - Акцент3 2 14 2 2" xfId="13767"/>
    <cellStyle name="40% - Акцент3 2 14 3" xfId="13768"/>
    <cellStyle name="40% - Акцент3 2 15" xfId="13769"/>
    <cellStyle name="40% - Акцент3 2 15 2" xfId="13770"/>
    <cellStyle name="40% - Акцент3 2 15 2 2" xfId="13771"/>
    <cellStyle name="40% - Акцент3 2 15 3" xfId="13772"/>
    <cellStyle name="40% - Акцент3 2 16" xfId="13773"/>
    <cellStyle name="40% - Акцент3 2 16 2" xfId="13774"/>
    <cellStyle name="40% - Акцент3 2 16 2 2" xfId="13775"/>
    <cellStyle name="40% - Акцент3 2 16 3" xfId="13776"/>
    <cellStyle name="40% - Акцент3 2 17" xfId="13777"/>
    <cellStyle name="40% - Акцент3 2 17 2" xfId="13778"/>
    <cellStyle name="40% - Акцент3 2 17 2 2" xfId="13779"/>
    <cellStyle name="40% - Акцент3 2 17 3" xfId="13780"/>
    <cellStyle name="40% - Акцент3 2 18" xfId="13781"/>
    <cellStyle name="40% - Акцент3 2 18 2" xfId="13782"/>
    <cellStyle name="40% - Акцент3 2 18 2 2" xfId="13783"/>
    <cellStyle name="40% - Акцент3 2 18 3" xfId="13784"/>
    <cellStyle name="40% - Акцент3 2 19" xfId="13785"/>
    <cellStyle name="40% - Акцент3 2 19 2" xfId="13786"/>
    <cellStyle name="40% - Акцент3 2 19 2 2" xfId="13787"/>
    <cellStyle name="40% - Акцент3 2 19 3" xfId="13788"/>
    <cellStyle name="40% - Акцент3 2 2" xfId="13789"/>
    <cellStyle name="40% - Акцент3 2 2 2" xfId="13790"/>
    <cellStyle name="40% - Акцент3 2 2 2 2" xfId="13791"/>
    <cellStyle name="40% - Акцент3 2 2 2 2 2" xfId="13792"/>
    <cellStyle name="40% - Акцент3 2 2 2 3" xfId="13793"/>
    <cellStyle name="40% - Акцент3 2 2 3" xfId="13794"/>
    <cellStyle name="40% - Акцент3 2 2 3 2" xfId="13795"/>
    <cellStyle name="40% - Акцент3 2 2 3 2 2" xfId="13796"/>
    <cellStyle name="40% - Акцент3 2 2 3 3" xfId="13797"/>
    <cellStyle name="40% - Акцент3 2 2 4" xfId="13798"/>
    <cellStyle name="40% - Акцент3 2 2 4 2" xfId="13799"/>
    <cellStyle name="40% - Акцент3 2 2 5" xfId="13800"/>
    <cellStyle name="40% - Акцент3 2 20" xfId="13801"/>
    <cellStyle name="40% - Акцент3 2 20 2" xfId="13802"/>
    <cellStyle name="40% - Акцент3 2 20 2 2" xfId="13803"/>
    <cellStyle name="40% - Акцент3 2 20 3" xfId="13804"/>
    <cellStyle name="40% - Акцент3 2 21" xfId="13805"/>
    <cellStyle name="40% - Акцент3 2 21 2" xfId="13806"/>
    <cellStyle name="40% - Акцент3 2 21 2 2" xfId="13807"/>
    <cellStyle name="40% - Акцент3 2 21 3" xfId="13808"/>
    <cellStyle name="40% - Акцент3 2 22" xfId="13809"/>
    <cellStyle name="40% - Акцент3 2 22 2" xfId="13810"/>
    <cellStyle name="40% - Акцент3 2 22 2 2" xfId="13811"/>
    <cellStyle name="40% - Акцент3 2 22 3" xfId="13812"/>
    <cellStyle name="40% - Акцент3 2 23" xfId="13813"/>
    <cellStyle name="40% - Акцент3 2 23 2" xfId="13814"/>
    <cellStyle name="40% - Акцент3 2 23 2 2" xfId="13815"/>
    <cellStyle name="40% - Акцент3 2 23 3" xfId="13816"/>
    <cellStyle name="40% - Акцент3 2 24" xfId="13817"/>
    <cellStyle name="40% - Акцент3 2 24 2" xfId="13818"/>
    <cellStyle name="40% - Акцент3 2 24 2 2" xfId="13819"/>
    <cellStyle name="40% - Акцент3 2 24 3" xfId="13820"/>
    <cellStyle name="40% - Акцент3 2 25" xfId="13821"/>
    <cellStyle name="40% - Акцент3 2 25 2" xfId="13822"/>
    <cellStyle name="40% - Акцент3 2 26" xfId="13823"/>
    <cellStyle name="40% - Акцент3 2 3" xfId="13824"/>
    <cellStyle name="40% - Акцент3 2 3 2" xfId="13825"/>
    <cellStyle name="40% - Акцент3 2 3 2 2" xfId="13826"/>
    <cellStyle name="40% - Акцент3 2 3 2 2 2" xfId="13827"/>
    <cellStyle name="40% - Акцент3 2 3 2 3" xfId="13828"/>
    <cellStyle name="40% - Акцент3 2 3 3" xfId="13829"/>
    <cellStyle name="40% - Акцент3 2 3 3 2" xfId="13830"/>
    <cellStyle name="40% - Акцент3 2 3 3 2 2" xfId="13831"/>
    <cellStyle name="40% - Акцент3 2 3 3 3" xfId="13832"/>
    <cellStyle name="40% - Акцент3 2 3 4" xfId="13833"/>
    <cellStyle name="40% - Акцент3 2 3 4 2" xfId="13834"/>
    <cellStyle name="40% - Акцент3 2 3 5" xfId="13835"/>
    <cellStyle name="40% - Акцент3 2 4" xfId="13836"/>
    <cellStyle name="40% - Акцент3 2 4 2" xfId="13837"/>
    <cellStyle name="40% - Акцент3 2 4 2 2" xfId="13838"/>
    <cellStyle name="40% - Акцент3 2 4 2 2 2" xfId="13839"/>
    <cellStyle name="40% - Акцент3 2 4 2 3" xfId="13840"/>
    <cellStyle name="40% - Акцент3 2 4 3" xfId="13841"/>
    <cellStyle name="40% - Акцент3 2 4 3 2" xfId="13842"/>
    <cellStyle name="40% - Акцент3 2 4 3 2 2" xfId="13843"/>
    <cellStyle name="40% - Акцент3 2 4 3 3" xfId="13844"/>
    <cellStyle name="40% - Акцент3 2 4 4" xfId="13845"/>
    <cellStyle name="40% - Акцент3 2 4 4 2" xfId="13846"/>
    <cellStyle name="40% - Акцент3 2 4 5" xfId="13847"/>
    <cellStyle name="40% - Акцент3 2 5" xfId="13848"/>
    <cellStyle name="40% - Акцент3 2 5 2" xfId="13849"/>
    <cellStyle name="40% - Акцент3 2 5 2 2" xfId="13850"/>
    <cellStyle name="40% - Акцент3 2 5 2 2 2" xfId="13851"/>
    <cellStyle name="40% - Акцент3 2 5 2 3" xfId="13852"/>
    <cellStyle name="40% - Акцент3 2 5 3" xfId="13853"/>
    <cellStyle name="40% - Акцент3 2 5 3 2" xfId="13854"/>
    <cellStyle name="40% - Акцент3 2 5 3 2 2" xfId="13855"/>
    <cellStyle name="40% - Акцент3 2 5 3 3" xfId="13856"/>
    <cellStyle name="40% - Акцент3 2 5 4" xfId="13857"/>
    <cellStyle name="40% - Акцент3 2 5 4 2" xfId="13858"/>
    <cellStyle name="40% - Акцент3 2 5 5" xfId="13859"/>
    <cellStyle name="40% - Акцент3 2 6" xfId="13860"/>
    <cellStyle name="40% - Акцент3 2 6 2" xfId="13861"/>
    <cellStyle name="40% - Акцент3 2 6 2 2" xfId="13862"/>
    <cellStyle name="40% - Акцент3 2 6 3" xfId="13863"/>
    <cellStyle name="40% - Акцент3 2 7" xfId="13864"/>
    <cellStyle name="40% - Акцент3 2 7 2" xfId="13865"/>
    <cellStyle name="40% - Акцент3 2 7 2 2" xfId="13866"/>
    <cellStyle name="40% - Акцент3 2 7 3" xfId="13867"/>
    <cellStyle name="40% - Акцент3 2 8" xfId="13868"/>
    <cellStyle name="40% - Акцент3 2 8 2" xfId="13869"/>
    <cellStyle name="40% - Акцент3 2 8 2 2" xfId="13870"/>
    <cellStyle name="40% - Акцент3 2 8 3" xfId="13871"/>
    <cellStyle name="40% - Акцент3 2 9" xfId="13872"/>
    <cellStyle name="40% - Акцент3 2 9 2" xfId="13873"/>
    <cellStyle name="40% - Акцент3 2 9 2 2" xfId="13874"/>
    <cellStyle name="40% - Акцент3 2 9 3" xfId="13875"/>
    <cellStyle name="40% - Акцент3 20" xfId="13876"/>
    <cellStyle name="40% - Акцент3 20 2" xfId="13877"/>
    <cellStyle name="40% - Акцент3 20 2 2" xfId="13878"/>
    <cellStyle name="40% - Акцент3 20 2 2 2" xfId="13879"/>
    <cellStyle name="40% - Акцент3 20 2 3" xfId="13880"/>
    <cellStyle name="40% - Акцент3 20 3" xfId="13881"/>
    <cellStyle name="40% - Акцент3 20 3 2" xfId="13882"/>
    <cellStyle name="40% - Акцент3 20 3 2 2" xfId="13883"/>
    <cellStyle name="40% - Акцент3 20 3 3" xfId="13884"/>
    <cellStyle name="40% - Акцент3 20 4" xfId="13885"/>
    <cellStyle name="40% - Акцент3 20 4 2" xfId="13886"/>
    <cellStyle name="40% - Акцент3 20 5" xfId="13887"/>
    <cellStyle name="40% - Акцент3 21" xfId="13888"/>
    <cellStyle name="40% - Акцент3 21 2" xfId="13889"/>
    <cellStyle name="40% - Акцент3 21 2 2" xfId="13890"/>
    <cellStyle name="40% - Акцент3 21 2 2 2" xfId="13891"/>
    <cellStyle name="40% - Акцент3 21 2 3" xfId="13892"/>
    <cellStyle name="40% - Акцент3 21 3" xfId="13893"/>
    <cellStyle name="40% - Акцент3 21 3 2" xfId="13894"/>
    <cellStyle name="40% - Акцент3 21 3 2 2" xfId="13895"/>
    <cellStyle name="40% - Акцент3 21 3 3" xfId="13896"/>
    <cellStyle name="40% - Акцент3 21 4" xfId="13897"/>
    <cellStyle name="40% - Акцент3 21 4 2" xfId="13898"/>
    <cellStyle name="40% - Акцент3 21 5" xfId="13899"/>
    <cellStyle name="40% - Акцент3 22" xfId="13900"/>
    <cellStyle name="40% - Акцент3 22 2" xfId="13901"/>
    <cellStyle name="40% - Акцент3 22 2 2" xfId="13902"/>
    <cellStyle name="40% - Акцент3 22 2 2 2" xfId="13903"/>
    <cellStyle name="40% - Акцент3 22 2 3" xfId="13904"/>
    <cellStyle name="40% - Акцент3 22 3" xfId="13905"/>
    <cellStyle name="40% - Акцент3 22 3 2" xfId="13906"/>
    <cellStyle name="40% - Акцент3 22 3 2 2" xfId="13907"/>
    <cellStyle name="40% - Акцент3 22 3 3" xfId="13908"/>
    <cellStyle name="40% - Акцент3 22 4" xfId="13909"/>
    <cellStyle name="40% - Акцент3 22 4 2" xfId="13910"/>
    <cellStyle name="40% - Акцент3 22 5" xfId="13911"/>
    <cellStyle name="40% - Акцент3 23" xfId="13912"/>
    <cellStyle name="40% - Акцент3 23 2" xfId="13913"/>
    <cellStyle name="40% - Акцент3 23 2 2" xfId="13914"/>
    <cellStyle name="40% - Акцент3 23 2 2 2" xfId="13915"/>
    <cellStyle name="40% - Акцент3 23 2 3" xfId="13916"/>
    <cellStyle name="40% - Акцент3 23 3" xfId="13917"/>
    <cellStyle name="40% - Акцент3 23 3 2" xfId="13918"/>
    <cellStyle name="40% - Акцент3 23 3 2 2" xfId="13919"/>
    <cellStyle name="40% - Акцент3 23 3 3" xfId="13920"/>
    <cellStyle name="40% - Акцент3 23 4" xfId="13921"/>
    <cellStyle name="40% - Акцент3 23 4 2" xfId="13922"/>
    <cellStyle name="40% - Акцент3 23 5" xfId="13923"/>
    <cellStyle name="40% - Акцент3 24" xfId="13924"/>
    <cellStyle name="40% - Акцент3 24 2" xfId="13925"/>
    <cellStyle name="40% - Акцент3 24 2 2" xfId="13926"/>
    <cellStyle name="40% - Акцент3 24 2 2 2" xfId="13927"/>
    <cellStyle name="40% - Акцент3 24 2 3" xfId="13928"/>
    <cellStyle name="40% - Акцент3 24 3" xfId="13929"/>
    <cellStyle name="40% - Акцент3 24 3 2" xfId="13930"/>
    <cellStyle name="40% - Акцент3 24 3 2 2" xfId="13931"/>
    <cellStyle name="40% - Акцент3 24 3 3" xfId="13932"/>
    <cellStyle name="40% - Акцент3 24 4" xfId="13933"/>
    <cellStyle name="40% - Акцент3 24 4 2" xfId="13934"/>
    <cellStyle name="40% - Акцент3 24 5" xfId="13935"/>
    <cellStyle name="40% - Акцент3 25" xfId="13936"/>
    <cellStyle name="40% - Акцент3 25 2" xfId="13937"/>
    <cellStyle name="40% - Акцент3 25 2 2" xfId="13938"/>
    <cellStyle name="40% - Акцент3 25 2 2 2" xfId="13939"/>
    <cellStyle name="40% - Акцент3 25 2 3" xfId="13940"/>
    <cellStyle name="40% - Акцент3 25 3" xfId="13941"/>
    <cellStyle name="40% - Акцент3 25 3 2" xfId="13942"/>
    <cellStyle name="40% - Акцент3 25 3 2 2" xfId="13943"/>
    <cellStyle name="40% - Акцент3 25 3 3" xfId="13944"/>
    <cellStyle name="40% - Акцент3 25 4" xfId="13945"/>
    <cellStyle name="40% - Акцент3 25 4 2" xfId="13946"/>
    <cellStyle name="40% - Акцент3 25 5" xfId="13947"/>
    <cellStyle name="40% - Акцент3 26" xfId="13948"/>
    <cellStyle name="40% - Акцент3 26 2" xfId="13949"/>
    <cellStyle name="40% - Акцент3 26 2 2" xfId="13950"/>
    <cellStyle name="40% - Акцент3 26 2 2 2" xfId="13951"/>
    <cellStyle name="40% - Акцент3 26 2 3" xfId="13952"/>
    <cellStyle name="40% - Акцент3 26 3" xfId="13953"/>
    <cellStyle name="40% - Акцент3 26 3 2" xfId="13954"/>
    <cellStyle name="40% - Акцент3 26 3 2 2" xfId="13955"/>
    <cellStyle name="40% - Акцент3 26 3 3" xfId="13956"/>
    <cellStyle name="40% - Акцент3 26 4" xfId="13957"/>
    <cellStyle name="40% - Акцент3 26 4 2" xfId="13958"/>
    <cellStyle name="40% - Акцент3 26 5" xfId="13959"/>
    <cellStyle name="40% - Акцент3 27" xfId="13960"/>
    <cellStyle name="40% - Акцент3 27 2" xfId="13961"/>
    <cellStyle name="40% - Акцент3 27 2 2" xfId="13962"/>
    <cellStyle name="40% - Акцент3 27 2 2 2" xfId="13963"/>
    <cellStyle name="40% - Акцент3 27 2 3" xfId="13964"/>
    <cellStyle name="40% - Акцент3 27 3" xfId="13965"/>
    <cellStyle name="40% - Акцент3 27 3 2" xfId="13966"/>
    <cellStyle name="40% - Акцент3 27 3 2 2" xfId="13967"/>
    <cellStyle name="40% - Акцент3 27 3 3" xfId="13968"/>
    <cellStyle name="40% - Акцент3 27 4" xfId="13969"/>
    <cellStyle name="40% - Акцент3 27 4 2" xfId="13970"/>
    <cellStyle name="40% - Акцент3 27 5" xfId="13971"/>
    <cellStyle name="40% - Акцент3 28" xfId="13972"/>
    <cellStyle name="40% - Акцент3 28 2" xfId="13973"/>
    <cellStyle name="40% - Акцент3 28 2 2" xfId="13974"/>
    <cellStyle name="40% - Акцент3 28 2 2 2" xfId="13975"/>
    <cellStyle name="40% - Акцент3 28 2 3" xfId="13976"/>
    <cellStyle name="40% - Акцент3 28 3" xfId="13977"/>
    <cellStyle name="40% - Акцент3 28 3 2" xfId="13978"/>
    <cellStyle name="40% - Акцент3 28 3 2 2" xfId="13979"/>
    <cellStyle name="40% - Акцент3 28 3 3" xfId="13980"/>
    <cellStyle name="40% - Акцент3 28 4" xfId="13981"/>
    <cellStyle name="40% - Акцент3 28 4 2" xfId="13982"/>
    <cellStyle name="40% - Акцент3 28 5" xfId="13983"/>
    <cellStyle name="40% - Акцент3 29" xfId="13984"/>
    <cellStyle name="40% - Акцент3 29 2" xfId="13985"/>
    <cellStyle name="40% - Акцент3 29 2 2" xfId="13986"/>
    <cellStyle name="40% - Акцент3 29 2 2 2" xfId="13987"/>
    <cellStyle name="40% - Акцент3 29 2 3" xfId="13988"/>
    <cellStyle name="40% - Акцент3 29 3" xfId="13989"/>
    <cellStyle name="40% - Акцент3 29 3 2" xfId="13990"/>
    <cellStyle name="40% - Акцент3 29 3 2 2" xfId="13991"/>
    <cellStyle name="40% - Акцент3 29 3 3" xfId="13992"/>
    <cellStyle name="40% - Акцент3 29 4" xfId="13993"/>
    <cellStyle name="40% - Акцент3 29 4 2" xfId="13994"/>
    <cellStyle name="40% - Акцент3 29 5" xfId="13995"/>
    <cellStyle name="40% - Акцент3 3" xfId="13996"/>
    <cellStyle name="40% - Акцент3 3 2" xfId="13997"/>
    <cellStyle name="40% - Акцент3 3 2 2" xfId="13998"/>
    <cellStyle name="40% - Акцент3 3 2 2 2" xfId="13999"/>
    <cellStyle name="40% - Акцент3 3 2 2 2 2" xfId="14000"/>
    <cellStyle name="40% - Акцент3 3 2 2 3" xfId="14001"/>
    <cellStyle name="40% - Акцент3 3 2 3" xfId="14002"/>
    <cellStyle name="40% - Акцент3 3 2 3 2" xfId="14003"/>
    <cellStyle name="40% - Акцент3 3 2 3 2 2" xfId="14004"/>
    <cellStyle name="40% - Акцент3 3 2 3 3" xfId="14005"/>
    <cellStyle name="40% - Акцент3 3 2 4" xfId="14006"/>
    <cellStyle name="40% - Акцент3 3 2 4 2" xfId="14007"/>
    <cellStyle name="40% - Акцент3 3 2 5" xfId="14008"/>
    <cellStyle name="40% - Акцент3 3 3" xfId="14009"/>
    <cellStyle name="40% - Акцент3 3 3 2" xfId="14010"/>
    <cellStyle name="40% - Акцент3 3 3 2 2" xfId="14011"/>
    <cellStyle name="40% - Акцент3 3 3 2 2 2" xfId="14012"/>
    <cellStyle name="40% - Акцент3 3 3 2 3" xfId="14013"/>
    <cellStyle name="40% - Акцент3 3 3 3" xfId="14014"/>
    <cellStyle name="40% - Акцент3 3 3 3 2" xfId="14015"/>
    <cellStyle name="40% - Акцент3 3 3 3 2 2" xfId="14016"/>
    <cellStyle name="40% - Акцент3 3 3 3 3" xfId="14017"/>
    <cellStyle name="40% - Акцент3 3 3 4" xfId="14018"/>
    <cellStyle name="40% - Акцент3 3 3 4 2" xfId="14019"/>
    <cellStyle name="40% - Акцент3 3 3 5" xfId="14020"/>
    <cellStyle name="40% - Акцент3 3 4" xfId="14021"/>
    <cellStyle name="40% - Акцент3 3 4 2" xfId="14022"/>
    <cellStyle name="40% - Акцент3 3 4 2 2" xfId="14023"/>
    <cellStyle name="40% - Акцент3 3 4 2 2 2" xfId="14024"/>
    <cellStyle name="40% - Акцент3 3 4 2 3" xfId="14025"/>
    <cellStyle name="40% - Акцент3 3 4 3" xfId="14026"/>
    <cellStyle name="40% - Акцент3 3 4 3 2" xfId="14027"/>
    <cellStyle name="40% - Акцент3 3 4 3 2 2" xfId="14028"/>
    <cellStyle name="40% - Акцент3 3 4 3 3" xfId="14029"/>
    <cellStyle name="40% - Акцент3 3 4 4" xfId="14030"/>
    <cellStyle name="40% - Акцент3 3 4 4 2" xfId="14031"/>
    <cellStyle name="40% - Акцент3 3 4 5" xfId="14032"/>
    <cellStyle name="40% - Акцент3 3 5" xfId="14033"/>
    <cellStyle name="40% - Акцент3 3 5 2" xfId="14034"/>
    <cellStyle name="40% - Акцент3 3 5 2 2" xfId="14035"/>
    <cellStyle name="40% - Акцент3 3 5 2 2 2" xfId="14036"/>
    <cellStyle name="40% - Акцент3 3 5 2 3" xfId="14037"/>
    <cellStyle name="40% - Акцент3 3 5 3" xfId="14038"/>
    <cellStyle name="40% - Акцент3 3 5 3 2" xfId="14039"/>
    <cellStyle name="40% - Акцент3 3 5 3 2 2" xfId="14040"/>
    <cellStyle name="40% - Акцент3 3 5 3 3" xfId="14041"/>
    <cellStyle name="40% - Акцент3 3 5 4" xfId="14042"/>
    <cellStyle name="40% - Акцент3 3 5 4 2" xfId="14043"/>
    <cellStyle name="40% - Акцент3 3 5 5" xfId="14044"/>
    <cellStyle name="40% - Акцент3 3 6" xfId="14045"/>
    <cellStyle name="40% - Акцент3 3 6 2" xfId="14046"/>
    <cellStyle name="40% - Акцент3 3 6 2 2" xfId="14047"/>
    <cellStyle name="40% - Акцент3 3 6 3" xfId="14048"/>
    <cellStyle name="40% - Акцент3 3 7" xfId="14049"/>
    <cellStyle name="40% - Акцент3 3 7 2" xfId="14050"/>
    <cellStyle name="40% - Акцент3 3 7 2 2" xfId="14051"/>
    <cellStyle name="40% - Акцент3 3 7 3" xfId="14052"/>
    <cellStyle name="40% - Акцент3 3 8" xfId="14053"/>
    <cellStyle name="40% - Акцент3 3 8 2" xfId="14054"/>
    <cellStyle name="40% - Акцент3 3 9" xfId="14055"/>
    <cellStyle name="40% - Акцент3 30" xfId="14056"/>
    <cellStyle name="40% - Акцент3 30 2" xfId="14057"/>
    <cellStyle name="40% - Акцент3 30 2 2" xfId="14058"/>
    <cellStyle name="40% - Акцент3 30 2 2 2" xfId="14059"/>
    <cellStyle name="40% - Акцент3 30 2 3" xfId="14060"/>
    <cellStyle name="40% - Акцент3 30 3" xfId="14061"/>
    <cellStyle name="40% - Акцент3 30 3 2" xfId="14062"/>
    <cellStyle name="40% - Акцент3 30 3 2 2" xfId="14063"/>
    <cellStyle name="40% - Акцент3 30 3 3" xfId="14064"/>
    <cellStyle name="40% - Акцент3 30 4" xfId="14065"/>
    <cellStyle name="40% - Акцент3 30 4 2" xfId="14066"/>
    <cellStyle name="40% - Акцент3 30 5" xfId="14067"/>
    <cellStyle name="40% - Акцент3 31" xfId="14068"/>
    <cellStyle name="40% - Акцент3 31 2" xfId="14069"/>
    <cellStyle name="40% - Акцент3 31 2 2" xfId="14070"/>
    <cellStyle name="40% - Акцент3 31 2 2 2" xfId="14071"/>
    <cellStyle name="40% - Акцент3 31 2 3" xfId="14072"/>
    <cellStyle name="40% - Акцент3 31 3" xfId="14073"/>
    <cellStyle name="40% - Акцент3 31 3 2" xfId="14074"/>
    <cellStyle name="40% - Акцент3 31 3 2 2" xfId="14075"/>
    <cellStyle name="40% - Акцент3 31 3 3" xfId="14076"/>
    <cellStyle name="40% - Акцент3 31 4" xfId="14077"/>
    <cellStyle name="40% - Акцент3 31 4 2" xfId="14078"/>
    <cellStyle name="40% - Акцент3 31 5" xfId="14079"/>
    <cellStyle name="40% - Акцент3 32" xfId="14080"/>
    <cellStyle name="40% - Акцент3 32 2" xfId="14081"/>
    <cellStyle name="40% - Акцент3 32 2 2" xfId="14082"/>
    <cellStyle name="40% - Акцент3 32 2 2 2" xfId="14083"/>
    <cellStyle name="40% - Акцент3 32 2 3" xfId="14084"/>
    <cellStyle name="40% - Акцент3 32 3" xfId="14085"/>
    <cellStyle name="40% - Акцент3 32 3 2" xfId="14086"/>
    <cellStyle name="40% - Акцент3 32 3 2 2" xfId="14087"/>
    <cellStyle name="40% - Акцент3 32 3 3" xfId="14088"/>
    <cellStyle name="40% - Акцент3 32 4" xfId="14089"/>
    <cellStyle name="40% - Акцент3 32 4 2" xfId="14090"/>
    <cellStyle name="40% - Акцент3 32 5" xfId="14091"/>
    <cellStyle name="40% - Акцент3 33" xfId="14092"/>
    <cellStyle name="40% - Акцент3 33 2" xfId="14093"/>
    <cellStyle name="40% - Акцент3 33 2 2" xfId="14094"/>
    <cellStyle name="40% - Акцент3 33 2 2 2" xfId="14095"/>
    <cellStyle name="40% - Акцент3 33 2 3" xfId="14096"/>
    <cellStyle name="40% - Акцент3 33 3" xfId="14097"/>
    <cellStyle name="40% - Акцент3 33 3 2" xfId="14098"/>
    <cellStyle name="40% - Акцент3 33 3 2 2" xfId="14099"/>
    <cellStyle name="40% - Акцент3 33 3 3" xfId="14100"/>
    <cellStyle name="40% - Акцент3 33 4" xfId="14101"/>
    <cellStyle name="40% - Акцент3 33 4 2" xfId="14102"/>
    <cellStyle name="40% - Акцент3 33 5" xfId="14103"/>
    <cellStyle name="40% - Акцент3 34" xfId="14104"/>
    <cellStyle name="40% - Акцент3 34 2" xfId="14105"/>
    <cellStyle name="40% - Акцент3 34 2 2" xfId="14106"/>
    <cellStyle name="40% - Акцент3 34 2 2 2" xfId="14107"/>
    <cellStyle name="40% - Акцент3 34 2 3" xfId="14108"/>
    <cellStyle name="40% - Акцент3 34 3" xfId="14109"/>
    <cellStyle name="40% - Акцент3 34 3 2" xfId="14110"/>
    <cellStyle name="40% - Акцент3 34 3 2 2" xfId="14111"/>
    <cellStyle name="40% - Акцент3 34 3 3" xfId="14112"/>
    <cellStyle name="40% - Акцент3 34 4" xfId="14113"/>
    <cellStyle name="40% - Акцент3 34 4 2" xfId="14114"/>
    <cellStyle name="40% - Акцент3 34 5" xfId="14115"/>
    <cellStyle name="40% - Акцент3 35" xfId="14116"/>
    <cellStyle name="40% - Акцент3 35 2" xfId="14117"/>
    <cellStyle name="40% - Акцент3 35 2 2" xfId="14118"/>
    <cellStyle name="40% - Акцент3 35 2 2 2" xfId="14119"/>
    <cellStyle name="40% - Акцент3 35 2 3" xfId="14120"/>
    <cellStyle name="40% - Акцент3 35 3" xfId="14121"/>
    <cellStyle name="40% - Акцент3 35 3 2" xfId="14122"/>
    <cellStyle name="40% - Акцент3 35 3 2 2" xfId="14123"/>
    <cellStyle name="40% - Акцент3 35 3 3" xfId="14124"/>
    <cellStyle name="40% - Акцент3 35 4" xfId="14125"/>
    <cellStyle name="40% - Акцент3 35 4 2" xfId="14126"/>
    <cellStyle name="40% - Акцент3 35 5" xfId="14127"/>
    <cellStyle name="40% - Акцент3 36" xfId="14128"/>
    <cellStyle name="40% - Акцент3 36 2" xfId="14129"/>
    <cellStyle name="40% - Акцент3 36 2 2" xfId="14130"/>
    <cellStyle name="40% - Акцент3 36 2 2 2" xfId="14131"/>
    <cellStyle name="40% - Акцент3 36 2 3" xfId="14132"/>
    <cellStyle name="40% - Акцент3 36 3" xfId="14133"/>
    <cellStyle name="40% - Акцент3 36 3 2" xfId="14134"/>
    <cellStyle name="40% - Акцент3 36 3 2 2" xfId="14135"/>
    <cellStyle name="40% - Акцент3 36 3 3" xfId="14136"/>
    <cellStyle name="40% - Акцент3 36 4" xfId="14137"/>
    <cellStyle name="40% - Акцент3 36 4 2" xfId="14138"/>
    <cellStyle name="40% - Акцент3 36 5" xfId="14139"/>
    <cellStyle name="40% - Акцент3 37" xfId="14140"/>
    <cellStyle name="40% - Акцент3 37 2" xfId="14141"/>
    <cellStyle name="40% - Акцент3 37 2 2" xfId="14142"/>
    <cellStyle name="40% - Акцент3 37 2 2 2" xfId="14143"/>
    <cellStyle name="40% - Акцент3 37 2 3" xfId="14144"/>
    <cellStyle name="40% - Акцент3 37 3" xfId="14145"/>
    <cellStyle name="40% - Акцент3 37 3 2" xfId="14146"/>
    <cellStyle name="40% - Акцент3 37 3 2 2" xfId="14147"/>
    <cellStyle name="40% - Акцент3 37 3 3" xfId="14148"/>
    <cellStyle name="40% - Акцент3 37 4" xfId="14149"/>
    <cellStyle name="40% - Акцент3 37 4 2" xfId="14150"/>
    <cellStyle name="40% - Акцент3 37 5" xfId="14151"/>
    <cellStyle name="40% - Акцент3 38" xfId="14152"/>
    <cellStyle name="40% - Акцент3 38 2" xfId="14153"/>
    <cellStyle name="40% - Акцент3 38 2 2" xfId="14154"/>
    <cellStyle name="40% - Акцент3 38 2 2 2" xfId="14155"/>
    <cellStyle name="40% - Акцент3 38 2 3" xfId="14156"/>
    <cellStyle name="40% - Акцент3 38 3" xfId="14157"/>
    <cellStyle name="40% - Акцент3 38 3 2" xfId="14158"/>
    <cellStyle name="40% - Акцент3 38 3 2 2" xfId="14159"/>
    <cellStyle name="40% - Акцент3 38 3 3" xfId="14160"/>
    <cellStyle name="40% - Акцент3 38 4" xfId="14161"/>
    <cellStyle name="40% - Акцент3 38 4 2" xfId="14162"/>
    <cellStyle name="40% - Акцент3 38 5" xfId="14163"/>
    <cellStyle name="40% - Акцент3 39" xfId="14164"/>
    <cellStyle name="40% - Акцент3 39 2" xfId="14165"/>
    <cellStyle name="40% - Акцент3 39 2 2" xfId="14166"/>
    <cellStyle name="40% - Акцент3 39 2 2 2" xfId="14167"/>
    <cellStyle name="40% - Акцент3 39 2 3" xfId="14168"/>
    <cellStyle name="40% - Акцент3 39 3" xfId="14169"/>
    <cellStyle name="40% - Акцент3 39 3 2" xfId="14170"/>
    <cellStyle name="40% - Акцент3 39 3 2 2" xfId="14171"/>
    <cellStyle name="40% - Акцент3 39 3 3" xfId="14172"/>
    <cellStyle name="40% - Акцент3 39 4" xfId="14173"/>
    <cellStyle name="40% - Акцент3 39 4 2" xfId="14174"/>
    <cellStyle name="40% - Акцент3 39 5" xfId="14175"/>
    <cellStyle name="40% - Акцент3 4" xfId="14176"/>
    <cellStyle name="40% - Акцент3 4 2" xfId="14177"/>
    <cellStyle name="40% - Акцент3 4 2 2" xfId="14178"/>
    <cellStyle name="40% - Акцент3 4 2 2 2" xfId="14179"/>
    <cellStyle name="40% - Акцент3 4 2 2 2 2" xfId="14180"/>
    <cellStyle name="40% - Акцент3 4 2 2 3" xfId="14181"/>
    <cellStyle name="40% - Акцент3 4 2 3" xfId="14182"/>
    <cellStyle name="40% - Акцент3 4 2 3 2" xfId="14183"/>
    <cellStyle name="40% - Акцент3 4 2 3 2 2" xfId="14184"/>
    <cellStyle name="40% - Акцент3 4 2 3 3" xfId="14185"/>
    <cellStyle name="40% - Акцент3 4 2 4" xfId="14186"/>
    <cellStyle name="40% - Акцент3 4 2 4 2" xfId="14187"/>
    <cellStyle name="40% - Акцент3 4 2 5" xfId="14188"/>
    <cellStyle name="40% - Акцент3 4 3" xfId="14189"/>
    <cellStyle name="40% - Акцент3 4 3 2" xfId="14190"/>
    <cellStyle name="40% - Акцент3 4 3 2 2" xfId="14191"/>
    <cellStyle name="40% - Акцент3 4 3 2 2 2" xfId="14192"/>
    <cellStyle name="40% - Акцент3 4 3 2 3" xfId="14193"/>
    <cellStyle name="40% - Акцент3 4 3 3" xfId="14194"/>
    <cellStyle name="40% - Акцент3 4 3 3 2" xfId="14195"/>
    <cellStyle name="40% - Акцент3 4 3 3 2 2" xfId="14196"/>
    <cellStyle name="40% - Акцент3 4 3 3 3" xfId="14197"/>
    <cellStyle name="40% - Акцент3 4 3 4" xfId="14198"/>
    <cellStyle name="40% - Акцент3 4 3 4 2" xfId="14199"/>
    <cellStyle name="40% - Акцент3 4 3 5" xfId="14200"/>
    <cellStyle name="40% - Акцент3 4 4" xfId="14201"/>
    <cellStyle name="40% - Акцент3 4 4 2" xfId="14202"/>
    <cellStyle name="40% - Акцент3 4 4 2 2" xfId="14203"/>
    <cellStyle name="40% - Акцент3 4 4 2 2 2" xfId="14204"/>
    <cellStyle name="40% - Акцент3 4 4 2 3" xfId="14205"/>
    <cellStyle name="40% - Акцент3 4 4 3" xfId="14206"/>
    <cellStyle name="40% - Акцент3 4 4 3 2" xfId="14207"/>
    <cellStyle name="40% - Акцент3 4 4 3 2 2" xfId="14208"/>
    <cellStyle name="40% - Акцент3 4 4 3 3" xfId="14209"/>
    <cellStyle name="40% - Акцент3 4 4 4" xfId="14210"/>
    <cellStyle name="40% - Акцент3 4 4 4 2" xfId="14211"/>
    <cellStyle name="40% - Акцент3 4 4 5" xfId="14212"/>
    <cellStyle name="40% - Акцент3 4 5" xfId="14213"/>
    <cellStyle name="40% - Акцент3 4 5 2" xfId="14214"/>
    <cellStyle name="40% - Акцент3 4 5 2 2" xfId="14215"/>
    <cellStyle name="40% - Акцент3 4 5 2 2 2" xfId="14216"/>
    <cellStyle name="40% - Акцент3 4 5 2 3" xfId="14217"/>
    <cellStyle name="40% - Акцент3 4 5 3" xfId="14218"/>
    <cellStyle name="40% - Акцент3 4 5 3 2" xfId="14219"/>
    <cellStyle name="40% - Акцент3 4 5 3 2 2" xfId="14220"/>
    <cellStyle name="40% - Акцент3 4 5 3 3" xfId="14221"/>
    <cellStyle name="40% - Акцент3 4 5 4" xfId="14222"/>
    <cellStyle name="40% - Акцент3 4 5 4 2" xfId="14223"/>
    <cellStyle name="40% - Акцент3 4 5 5" xfId="14224"/>
    <cellStyle name="40% - Акцент3 4 6" xfId="14225"/>
    <cellStyle name="40% - Акцент3 4 6 2" xfId="14226"/>
    <cellStyle name="40% - Акцент3 4 6 2 2" xfId="14227"/>
    <cellStyle name="40% - Акцент3 4 6 3" xfId="14228"/>
    <cellStyle name="40% - Акцент3 4 7" xfId="14229"/>
    <cellStyle name="40% - Акцент3 4 7 2" xfId="14230"/>
    <cellStyle name="40% - Акцент3 4 7 2 2" xfId="14231"/>
    <cellStyle name="40% - Акцент3 4 7 3" xfId="14232"/>
    <cellStyle name="40% - Акцент3 4 8" xfId="14233"/>
    <cellStyle name="40% - Акцент3 4 8 2" xfId="14234"/>
    <cellStyle name="40% - Акцент3 4 9" xfId="14235"/>
    <cellStyle name="40% - Акцент3 40" xfId="14236"/>
    <cellStyle name="40% - Акцент3 40 2" xfId="14237"/>
    <cellStyle name="40% - Акцент3 40 2 2" xfId="14238"/>
    <cellStyle name="40% - Акцент3 40 2 2 2" xfId="14239"/>
    <cellStyle name="40% - Акцент3 40 2 3" xfId="14240"/>
    <cellStyle name="40% - Акцент3 40 3" xfId="14241"/>
    <cellStyle name="40% - Акцент3 40 3 2" xfId="14242"/>
    <cellStyle name="40% - Акцент3 40 3 2 2" xfId="14243"/>
    <cellStyle name="40% - Акцент3 40 3 3" xfId="14244"/>
    <cellStyle name="40% - Акцент3 40 4" xfId="14245"/>
    <cellStyle name="40% - Акцент3 40 4 2" xfId="14246"/>
    <cellStyle name="40% - Акцент3 40 5" xfId="14247"/>
    <cellStyle name="40% - Акцент3 41" xfId="14248"/>
    <cellStyle name="40% - Акцент3 41 2" xfId="14249"/>
    <cellStyle name="40% - Акцент3 41 2 2" xfId="14250"/>
    <cellStyle name="40% - Акцент3 41 2 2 2" xfId="14251"/>
    <cellStyle name="40% - Акцент3 41 2 3" xfId="14252"/>
    <cellStyle name="40% - Акцент3 41 3" xfId="14253"/>
    <cellStyle name="40% - Акцент3 41 3 2" xfId="14254"/>
    <cellStyle name="40% - Акцент3 41 3 2 2" xfId="14255"/>
    <cellStyle name="40% - Акцент3 41 3 3" xfId="14256"/>
    <cellStyle name="40% - Акцент3 41 4" xfId="14257"/>
    <cellStyle name="40% - Акцент3 41 4 2" xfId="14258"/>
    <cellStyle name="40% - Акцент3 41 5" xfId="14259"/>
    <cellStyle name="40% - Акцент3 42" xfId="14260"/>
    <cellStyle name="40% - Акцент3 42 2" xfId="14261"/>
    <cellStyle name="40% - Акцент3 42 2 2" xfId="14262"/>
    <cellStyle name="40% - Акцент3 42 2 2 2" xfId="14263"/>
    <cellStyle name="40% - Акцент3 42 2 3" xfId="14264"/>
    <cellStyle name="40% - Акцент3 42 3" xfId="14265"/>
    <cellStyle name="40% - Акцент3 42 3 2" xfId="14266"/>
    <cellStyle name="40% - Акцент3 42 3 2 2" xfId="14267"/>
    <cellStyle name="40% - Акцент3 42 3 3" xfId="14268"/>
    <cellStyle name="40% - Акцент3 42 4" xfId="14269"/>
    <cellStyle name="40% - Акцент3 42 4 2" xfId="14270"/>
    <cellStyle name="40% - Акцент3 42 5" xfId="14271"/>
    <cellStyle name="40% - Акцент3 43" xfId="14272"/>
    <cellStyle name="40% - Акцент3 43 2" xfId="14273"/>
    <cellStyle name="40% - Акцент3 43 2 2" xfId="14274"/>
    <cellStyle name="40% - Акцент3 43 2 2 2" xfId="14275"/>
    <cellStyle name="40% - Акцент3 43 2 3" xfId="14276"/>
    <cellStyle name="40% - Акцент3 43 3" xfId="14277"/>
    <cellStyle name="40% - Акцент3 43 3 2" xfId="14278"/>
    <cellStyle name="40% - Акцент3 43 3 2 2" xfId="14279"/>
    <cellStyle name="40% - Акцент3 43 3 3" xfId="14280"/>
    <cellStyle name="40% - Акцент3 43 4" xfId="14281"/>
    <cellStyle name="40% - Акцент3 43 4 2" xfId="14282"/>
    <cellStyle name="40% - Акцент3 43 5" xfId="14283"/>
    <cellStyle name="40% - Акцент3 44" xfId="14284"/>
    <cellStyle name="40% - Акцент3 44 2" xfId="14285"/>
    <cellStyle name="40% - Акцент3 44 2 2" xfId="14286"/>
    <cellStyle name="40% - Акцент3 44 2 2 2" xfId="14287"/>
    <cellStyle name="40% - Акцент3 44 2 3" xfId="14288"/>
    <cellStyle name="40% - Акцент3 44 3" xfId="14289"/>
    <cellStyle name="40% - Акцент3 44 3 2" xfId="14290"/>
    <cellStyle name="40% - Акцент3 44 3 2 2" xfId="14291"/>
    <cellStyle name="40% - Акцент3 44 3 3" xfId="14292"/>
    <cellStyle name="40% - Акцент3 44 4" xfId="14293"/>
    <cellStyle name="40% - Акцент3 44 4 2" xfId="14294"/>
    <cellStyle name="40% - Акцент3 44 5" xfId="14295"/>
    <cellStyle name="40% - Акцент3 45" xfId="14296"/>
    <cellStyle name="40% - Акцент3 45 2" xfId="14297"/>
    <cellStyle name="40% - Акцент3 45 2 2" xfId="14298"/>
    <cellStyle name="40% - Акцент3 45 2 2 2" xfId="14299"/>
    <cellStyle name="40% - Акцент3 45 2 3" xfId="14300"/>
    <cellStyle name="40% - Акцент3 45 3" xfId="14301"/>
    <cellStyle name="40% - Акцент3 45 3 2" xfId="14302"/>
    <cellStyle name="40% - Акцент3 45 3 2 2" xfId="14303"/>
    <cellStyle name="40% - Акцент3 45 3 3" xfId="14304"/>
    <cellStyle name="40% - Акцент3 45 4" xfId="14305"/>
    <cellStyle name="40% - Акцент3 45 4 2" xfId="14306"/>
    <cellStyle name="40% - Акцент3 45 5" xfId="14307"/>
    <cellStyle name="40% - Акцент3 46" xfId="14308"/>
    <cellStyle name="40% - Акцент3 46 2" xfId="14309"/>
    <cellStyle name="40% - Акцент3 46 2 2" xfId="14310"/>
    <cellStyle name="40% - Акцент3 46 2 2 2" xfId="14311"/>
    <cellStyle name="40% - Акцент3 46 2 3" xfId="14312"/>
    <cellStyle name="40% - Акцент3 46 3" xfId="14313"/>
    <cellStyle name="40% - Акцент3 46 3 2" xfId="14314"/>
    <cellStyle name="40% - Акцент3 46 3 2 2" xfId="14315"/>
    <cellStyle name="40% - Акцент3 46 3 3" xfId="14316"/>
    <cellStyle name="40% - Акцент3 46 4" xfId="14317"/>
    <cellStyle name="40% - Акцент3 46 4 2" xfId="14318"/>
    <cellStyle name="40% - Акцент3 46 5" xfId="14319"/>
    <cellStyle name="40% - Акцент3 47" xfId="14320"/>
    <cellStyle name="40% - Акцент3 47 2" xfId="14321"/>
    <cellStyle name="40% - Акцент3 47 2 2" xfId="14322"/>
    <cellStyle name="40% - Акцент3 47 2 2 2" xfId="14323"/>
    <cellStyle name="40% - Акцент3 47 2 3" xfId="14324"/>
    <cellStyle name="40% - Акцент3 47 3" xfId="14325"/>
    <cellStyle name="40% - Акцент3 47 3 2" xfId="14326"/>
    <cellStyle name="40% - Акцент3 47 3 2 2" xfId="14327"/>
    <cellStyle name="40% - Акцент3 47 3 3" xfId="14328"/>
    <cellStyle name="40% - Акцент3 47 4" xfId="14329"/>
    <cellStyle name="40% - Акцент3 47 4 2" xfId="14330"/>
    <cellStyle name="40% - Акцент3 47 5" xfId="14331"/>
    <cellStyle name="40% - Акцент3 48" xfId="14332"/>
    <cellStyle name="40% - Акцент3 48 2" xfId="14333"/>
    <cellStyle name="40% - Акцент3 48 2 2" xfId="14334"/>
    <cellStyle name="40% - Акцент3 48 2 2 2" xfId="14335"/>
    <cellStyle name="40% - Акцент3 48 2 3" xfId="14336"/>
    <cellStyle name="40% - Акцент3 48 3" xfId="14337"/>
    <cellStyle name="40% - Акцент3 48 3 2" xfId="14338"/>
    <cellStyle name="40% - Акцент3 48 3 2 2" xfId="14339"/>
    <cellStyle name="40% - Акцент3 48 3 3" xfId="14340"/>
    <cellStyle name="40% - Акцент3 48 4" xfId="14341"/>
    <cellStyle name="40% - Акцент3 48 4 2" xfId="14342"/>
    <cellStyle name="40% - Акцент3 48 5" xfId="14343"/>
    <cellStyle name="40% - Акцент3 49" xfId="14344"/>
    <cellStyle name="40% - Акцент3 49 2" xfId="14345"/>
    <cellStyle name="40% - Акцент3 49 2 2" xfId="14346"/>
    <cellStyle name="40% - Акцент3 49 2 2 2" xfId="14347"/>
    <cellStyle name="40% - Акцент3 49 2 3" xfId="14348"/>
    <cellStyle name="40% - Акцент3 49 3" xfId="14349"/>
    <cellStyle name="40% - Акцент3 49 3 2" xfId="14350"/>
    <cellStyle name="40% - Акцент3 49 3 2 2" xfId="14351"/>
    <cellStyle name="40% - Акцент3 49 3 3" xfId="14352"/>
    <cellStyle name="40% - Акцент3 49 4" xfId="14353"/>
    <cellStyle name="40% - Акцент3 49 4 2" xfId="14354"/>
    <cellStyle name="40% - Акцент3 49 5" xfId="14355"/>
    <cellStyle name="40% - Акцент3 5" xfId="14356"/>
    <cellStyle name="40% - Акцент3 5 2" xfId="14357"/>
    <cellStyle name="40% - Акцент3 5 2 2" xfId="14358"/>
    <cellStyle name="40% - Акцент3 5 2 2 2" xfId="14359"/>
    <cellStyle name="40% - Акцент3 5 2 2 2 2" xfId="14360"/>
    <cellStyle name="40% - Акцент3 5 2 2 3" xfId="14361"/>
    <cellStyle name="40% - Акцент3 5 2 3" xfId="14362"/>
    <cellStyle name="40% - Акцент3 5 2 3 2" xfId="14363"/>
    <cellStyle name="40% - Акцент3 5 2 3 2 2" xfId="14364"/>
    <cellStyle name="40% - Акцент3 5 2 3 3" xfId="14365"/>
    <cellStyle name="40% - Акцент3 5 2 4" xfId="14366"/>
    <cellStyle name="40% - Акцент3 5 2 4 2" xfId="14367"/>
    <cellStyle name="40% - Акцент3 5 2 5" xfId="14368"/>
    <cellStyle name="40% - Акцент3 5 3" xfId="14369"/>
    <cellStyle name="40% - Акцент3 5 3 2" xfId="14370"/>
    <cellStyle name="40% - Акцент3 5 3 2 2" xfId="14371"/>
    <cellStyle name="40% - Акцент3 5 3 2 2 2" xfId="14372"/>
    <cellStyle name="40% - Акцент3 5 3 2 3" xfId="14373"/>
    <cellStyle name="40% - Акцент3 5 3 3" xfId="14374"/>
    <cellStyle name="40% - Акцент3 5 3 3 2" xfId="14375"/>
    <cellStyle name="40% - Акцент3 5 3 3 2 2" xfId="14376"/>
    <cellStyle name="40% - Акцент3 5 3 3 3" xfId="14377"/>
    <cellStyle name="40% - Акцент3 5 3 4" xfId="14378"/>
    <cellStyle name="40% - Акцент3 5 3 4 2" xfId="14379"/>
    <cellStyle name="40% - Акцент3 5 3 5" xfId="14380"/>
    <cellStyle name="40% - Акцент3 5 4" xfId="14381"/>
    <cellStyle name="40% - Акцент3 5 4 2" xfId="14382"/>
    <cellStyle name="40% - Акцент3 5 4 2 2" xfId="14383"/>
    <cellStyle name="40% - Акцент3 5 4 2 2 2" xfId="14384"/>
    <cellStyle name="40% - Акцент3 5 4 2 3" xfId="14385"/>
    <cellStyle name="40% - Акцент3 5 4 3" xfId="14386"/>
    <cellStyle name="40% - Акцент3 5 4 3 2" xfId="14387"/>
    <cellStyle name="40% - Акцент3 5 4 3 2 2" xfId="14388"/>
    <cellStyle name="40% - Акцент3 5 4 3 3" xfId="14389"/>
    <cellStyle name="40% - Акцент3 5 4 4" xfId="14390"/>
    <cellStyle name="40% - Акцент3 5 4 4 2" xfId="14391"/>
    <cellStyle name="40% - Акцент3 5 4 5" xfId="14392"/>
    <cellStyle name="40% - Акцент3 5 5" xfId="14393"/>
    <cellStyle name="40% - Акцент3 5 5 2" xfId="14394"/>
    <cellStyle name="40% - Акцент3 5 5 2 2" xfId="14395"/>
    <cellStyle name="40% - Акцент3 5 5 2 2 2" xfId="14396"/>
    <cellStyle name="40% - Акцент3 5 5 2 3" xfId="14397"/>
    <cellStyle name="40% - Акцент3 5 5 3" xfId="14398"/>
    <cellStyle name="40% - Акцент3 5 5 3 2" xfId="14399"/>
    <cellStyle name="40% - Акцент3 5 5 3 2 2" xfId="14400"/>
    <cellStyle name="40% - Акцент3 5 5 3 3" xfId="14401"/>
    <cellStyle name="40% - Акцент3 5 5 4" xfId="14402"/>
    <cellStyle name="40% - Акцент3 5 5 4 2" xfId="14403"/>
    <cellStyle name="40% - Акцент3 5 5 5" xfId="14404"/>
    <cellStyle name="40% - Акцент3 5 6" xfId="14405"/>
    <cellStyle name="40% - Акцент3 5 6 2" xfId="14406"/>
    <cellStyle name="40% - Акцент3 5 6 2 2" xfId="14407"/>
    <cellStyle name="40% - Акцент3 5 6 3" xfId="14408"/>
    <cellStyle name="40% - Акцент3 5 7" xfId="14409"/>
    <cellStyle name="40% - Акцент3 5 7 2" xfId="14410"/>
    <cellStyle name="40% - Акцент3 5 7 2 2" xfId="14411"/>
    <cellStyle name="40% - Акцент3 5 7 3" xfId="14412"/>
    <cellStyle name="40% - Акцент3 5 8" xfId="14413"/>
    <cellStyle name="40% - Акцент3 5 8 2" xfId="14414"/>
    <cellStyle name="40% - Акцент3 5 9" xfId="14415"/>
    <cellStyle name="40% - Акцент3 50" xfId="14416"/>
    <cellStyle name="40% - Акцент3 50 2" xfId="14417"/>
    <cellStyle name="40% - Акцент3 50 2 2" xfId="14418"/>
    <cellStyle name="40% - Акцент3 50 2 2 2" xfId="14419"/>
    <cellStyle name="40% - Акцент3 50 2 3" xfId="14420"/>
    <cellStyle name="40% - Акцент3 50 3" xfId="14421"/>
    <cellStyle name="40% - Акцент3 50 3 2" xfId="14422"/>
    <cellStyle name="40% - Акцент3 50 3 2 2" xfId="14423"/>
    <cellStyle name="40% - Акцент3 50 3 3" xfId="14424"/>
    <cellStyle name="40% - Акцент3 50 4" xfId="14425"/>
    <cellStyle name="40% - Акцент3 50 4 2" xfId="14426"/>
    <cellStyle name="40% - Акцент3 50 5" xfId="14427"/>
    <cellStyle name="40% - Акцент3 51" xfId="14428"/>
    <cellStyle name="40% - Акцент3 51 2" xfId="14429"/>
    <cellStyle name="40% - Акцент3 51 2 2" xfId="14430"/>
    <cellStyle name="40% - Акцент3 51 2 2 2" xfId="14431"/>
    <cellStyle name="40% - Акцент3 51 2 3" xfId="14432"/>
    <cellStyle name="40% - Акцент3 51 3" xfId="14433"/>
    <cellStyle name="40% - Акцент3 51 3 2" xfId="14434"/>
    <cellStyle name="40% - Акцент3 51 3 2 2" xfId="14435"/>
    <cellStyle name="40% - Акцент3 51 3 3" xfId="14436"/>
    <cellStyle name="40% - Акцент3 51 4" xfId="14437"/>
    <cellStyle name="40% - Акцент3 51 4 2" xfId="14438"/>
    <cellStyle name="40% - Акцент3 51 5" xfId="14439"/>
    <cellStyle name="40% - Акцент3 52" xfId="14440"/>
    <cellStyle name="40% - Акцент3 52 2" xfId="14441"/>
    <cellStyle name="40% - Акцент3 52 2 2" xfId="14442"/>
    <cellStyle name="40% - Акцент3 52 2 2 2" xfId="14443"/>
    <cellStyle name="40% - Акцент3 52 2 3" xfId="14444"/>
    <cellStyle name="40% - Акцент3 52 3" xfId="14445"/>
    <cellStyle name="40% - Акцент3 52 3 2" xfId="14446"/>
    <cellStyle name="40% - Акцент3 52 3 2 2" xfId="14447"/>
    <cellStyle name="40% - Акцент3 52 3 3" xfId="14448"/>
    <cellStyle name="40% - Акцент3 52 4" xfId="14449"/>
    <cellStyle name="40% - Акцент3 52 4 2" xfId="14450"/>
    <cellStyle name="40% - Акцент3 52 5" xfId="14451"/>
    <cellStyle name="40% - Акцент3 53" xfId="14452"/>
    <cellStyle name="40% - Акцент3 53 2" xfId="14453"/>
    <cellStyle name="40% - Акцент3 53 2 2" xfId="14454"/>
    <cellStyle name="40% - Акцент3 53 2 2 2" xfId="14455"/>
    <cellStyle name="40% - Акцент3 53 2 3" xfId="14456"/>
    <cellStyle name="40% - Акцент3 53 3" xfId="14457"/>
    <cellStyle name="40% - Акцент3 53 3 2" xfId="14458"/>
    <cellStyle name="40% - Акцент3 53 3 2 2" xfId="14459"/>
    <cellStyle name="40% - Акцент3 53 3 3" xfId="14460"/>
    <cellStyle name="40% - Акцент3 53 4" xfId="14461"/>
    <cellStyle name="40% - Акцент3 53 4 2" xfId="14462"/>
    <cellStyle name="40% - Акцент3 53 5" xfId="14463"/>
    <cellStyle name="40% - Акцент3 54" xfId="14464"/>
    <cellStyle name="40% - Акцент3 54 2" xfId="14465"/>
    <cellStyle name="40% - Акцент3 54 2 2" xfId="14466"/>
    <cellStyle name="40% - Акцент3 54 2 2 2" xfId="14467"/>
    <cellStyle name="40% - Акцент3 54 2 3" xfId="14468"/>
    <cellStyle name="40% - Акцент3 54 3" xfId="14469"/>
    <cellStyle name="40% - Акцент3 54 3 2" xfId="14470"/>
    <cellStyle name="40% - Акцент3 54 3 2 2" xfId="14471"/>
    <cellStyle name="40% - Акцент3 54 3 3" xfId="14472"/>
    <cellStyle name="40% - Акцент3 54 4" xfId="14473"/>
    <cellStyle name="40% - Акцент3 54 4 2" xfId="14474"/>
    <cellStyle name="40% - Акцент3 54 5" xfId="14475"/>
    <cellStyle name="40% - Акцент3 55" xfId="14476"/>
    <cellStyle name="40% - Акцент3 55 2" xfId="14477"/>
    <cellStyle name="40% - Акцент3 55 2 2" xfId="14478"/>
    <cellStyle name="40% - Акцент3 55 2 2 2" xfId="14479"/>
    <cellStyle name="40% - Акцент3 55 2 3" xfId="14480"/>
    <cellStyle name="40% - Акцент3 55 3" xfId="14481"/>
    <cellStyle name="40% - Акцент3 55 3 2" xfId="14482"/>
    <cellStyle name="40% - Акцент3 55 3 2 2" xfId="14483"/>
    <cellStyle name="40% - Акцент3 55 3 3" xfId="14484"/>
    <cellStyle name="40% - Акцент3 55 4" xfId="14485"/>
    <cellStyle name="40% - Акцент3 55 4 2" xfId="14486"/>
    <cellStyle name="40% - Акцент3 55 5" xfId="14487"/>
    <cellStyle name="40% - Акцент3 56" xfId="14488"/>
    <cellStyle name="40% - Акцент3 56 2" xfId="14489"/>
    <cellStyle name="40% - Акцент3 56 2 2" xfId="14490"/>
    <cellStyle name="40% - Акцент3 56 2 2 2" xfId="14491"/>
    <cellStyle name="40% - Акцент3 56 2 3" xfId="14492"/>
    <cellStyle name="40% - Акцент3 56 3" xfId="14493"/>
    <cellStyle name="40% - Акцент3 56 3 2" xfId="14494"/>
    <cellStyle name="40% - Акцент3 56 3 2 2" xfId="14495"/>
    <cellStyle name="40% - Акцент3 56 3 3" xfId="14496"/>
    <cellStyle name="40% - Акцент3 56 4" xfId="14497"/>
    <cellStyle name="40% - Акцент3 56 4 2" xfId="14498"/>
    <cellStyle name="40% - Акцент3 56 5" xfId="14499"/>
    <cellStyle name="40% - Акцент3 57" xfId="14500"/>
    <cellStyle name="40% - Акцент3 57 2" xfId="14501"/>
    <cellStyle name="40% - Акцент3 57 2 2" xfId="14502"/>
    <cellStyle name="40% - Акцент3 57 2 2 2" xfId="14503"/>
    <cellStyle name="40% - Акцент3 57 2 3" xfId="14504"/>
    <cellStyle name="40% - Акцент3 57 3" xfId="14505"/>
    <cellStyle name="40% - Акцент3 57 3 2" xfId="14506"/>
    <cellStyle name="40% - Акцент3 57 3 2 2" xfId="14507"/>
    <cellStyle name="40% - Акцент3 57 3 3" xfId="14508"/>
    <cellStyle name="40% - Акцент3 57 4" xfId="14509"/>
    <cellStyle name="40% - Акцент3 57 4 2" xfId="14510"/>
    <cellStyle name="40% - Акцент3 57 5" xfId="14511"/>
    <cellStyle name="40% - Акцент3 58" xfId="14512"/>
    <cellStyle name="40% - Акцент3 58 2" xfId="14513"/>
    <cellStyle name="40% - Акцент3 58 2 2" xfId="14514"/>
    <cellStyle name="40% - Акцент3 58 2 2 2" xfId="14515"/>
    <cellStyle name="40% - Акцент3 58 2 3" xfId="14516"/>
    <cellStyle name="40% - Акцент3 58 3" xfId="14517"/>
    <cellStyle name="40% - Акцент3 58 3 2" xfId="14518"/>
    <cellStyle name="40% - Акцент3 58 3 2 2" xfId="14519"/>
    <cellStyle name="40% - Акцент3 58 3 3" xfId="14520"/>
    <cellStyle name="40% - Акцент3 58 4" xfId="14521"/>
    <cellStyle name="40% - Акцент3 58 4 2" xfId="14522"/>
    <cellStyle name="40% - Акцент3 58 5" xfId="14523"/>
    <cellStyle name="40% - Акцент3 59" xfId="14524"/>
    <cellStyle name="40% - Акцент3 59 2" xfId="14525"/>
    <cellStyle name="40% - Акцент3 59 2 2" xfId="14526"/>
    <cellStyle name="40% - Акцент3 59 2 2 2" xfId="14527"/>
    <cellStyle name="40% - Акцент3 59 2 3" xfId="14528"/>
    <cellStyle name="40% - Акцент3 59 3" xfId="14529"/>
    <cellStyle name="40% - Акцент3 59 3 2" xfId="14530"/>
    <cellStyle name="40% - Акцент3 59 3 2 2" xfId="14531"/>
    <cellStyle name="40% - Акцент3 59 3 3" xfId="14532"/>
    <cellStyle name="40% - Акцент3 59 4" xfId="14533"/>
    <cellStyle name="40% - Акцент3 59 4 2" xfId="14534"/>
    <cellStyle name="40% - Акцент3 59 5" xfId="14535"/>
    <cellStyle name="40% - Акцент3 6" xfId="14536"/>
    <cellStyle name="40% - Акцент3 6 2" xfId="14537"/>
    <cellStyle name="40% - Акцент3 6 2 2" xfId="14538"/>
    <cellStyle name="40% - Акцент3 6 2 2 2" xfId="14539"/>
    <cellStyle name="40% - Акцент3 6 2 2 2 2" xfId="14540"/>
    <cellStyle name="40% - Акцент3 6 2 2 3" xfId="14541"/>
    <cellStyle name="40% - Акцент3 6 2 3" xfId="14542"/>
    <cellStyle name="40% - Акцент3 6 2 3 2" xfId="14543"/>
    <cellStyle name="40% - Акцент3 6 2 3 2 2" xfId="14544"/>
    <cellStyle name="40% - Акцент3 6 2 3 3" xfId="14545"/>
    <cellStyle name="40% - Акцент3 6 2 4" xfId="14546"/>
    <cellStyle name="40% - Акцент3 6 2 4 2" xfId="14547"/>
    <cellStyle name="40% - Акцент3 6 2 5" xfId="14548"/>
    <cellStyle name="40% - Акцент3 6 3" xfId="14549"/>
    <cellStyle name="40% - Акцент3 6 3 2" xfId="14550"/>
    <cellStyle name="40% - Акцент3 6 3 2 2" xfId="14551"/>
    <cellStyle name="40% - Акцент3 6 3 2 2 2" xfId="14552"/>
    <cellStyle name="40% - Акцент3 6 3 2 3" xfId="14553"/>
    <cellStyle name="40% - Акцент3 6 3 3" xfId="14554"/>
    <cellStyle name="40% - Акцент3 6 3 3 2" xfId="14555"/>
    <cellStyle name="40% - Акцент3 6 3 3 2 2" xfId="14556"/>
    <cellStyle name="40% - Акцент3 6 3 3 3" xfId="14557"/>
    <cellStyle name="40% - Акцент3 6 3 4" xfId="14558"/>
    <cellStyle name="40% - Акцент3 6 3 4 2" xfId="14559"/>
    <cellStyle name="40% - Акцент3 6 3 5" xfId="14560"/>
    <cellStyle name="40% - Акцент3 6 4" xfId="14561"/>
    <cellStyle name="40% - Акцент3 6 4 2" xfId="14562"/>
    <cellStyle name="40% - Акцент3 6 4 2 2" xfId="14563"/>
    <cellStyle name="40% - Акцент3 6 4 2 2 2" xfId="14564"/>
    <cellStyle name="40% - Акцент3 6 4 2 3" xfId="14565"/>
    <cellStyle name="40% - Акцент3 6 4 3" xfId="14566"/>
    <cellStyle name="40% - Акцент3 6 4 3 2" xfId="14567"/>
    <cellStyle name="40% - Акцент3 6 4 3 2 2" xfId="14568"/>
    <cellStyle name="40% - Акцент3 6 4 3 3" xfId="14569"/>
    <cellStyle name="40% - Акцент3 6 4 4" xfId="14570"/>
    <cellStyle name="40% - Акцент3 6 4 4 2" xfId="14571"/>
    <cellStyle name="40% - Акцент3 6 4 5" xfId="14572"/>
    <cellStyle name="40% - Акцент3 6 5" xfId="14573"/>
    <cellStyle name="40% - Акцент3 6 5 2" xfId="14574"/>
    <cellStyle name="40% - Акцент3 6 5 2 2" xfId="14575"/>
    <cellStyle name="40% - Акцент3 6 5 2 2 2" xfId="14576"/>
    <cellStyle name="40% - Акцент3 6 5 2 3" xfId="14577"/>
    <cellStyle name="40% - Акцент3 6 5 3" xfId="14578"/>
    <cellStyle name="40% - Акцент3 6 5 3 2" xfId="14579"/>
    <cellStyle name="40% - Акцент3 6 5 3 2 2" xfId="14580"/>
    <cellStyle name="40% - Акцент3 6 5 3 3" xfId="14581"/>
    <cellStyle name="40% - Акцент3 6 5 4" xfId="14582"/>
    <cellStyle name="40% - Акцент3 6 5 4 2" xfId="14583"/>
    <cellStyle name="40% - Акцент3 6 5 5" xfId="14584"/>
    <cellStyle name="40% - Акцент3 6 6" xfId="14585"/>
    <cellStyle name="40% - Акцент3 6 6 2" xfId="14586"/>
    <cellStyle name="40% - Акцент3 6 6 2 2" xfId="14587"/>
    <cellStyle name="40% - Акцент3 6 6 3" xfId="14588"/>
    <cellStyle name="40% - Акцент3 6 7" xfId="14589"/>
    <cellStyle name="40% - Акцент3 6 7 2" xfId="14590"/>
    <cellStyle name="40% - Акцент3 6 7 2 2" xfId="14591"/>
    <cellStyle name="40% - Акцент3 6 7 3" xfId="14592"/>
    <cellStyle name="40% - Акцент3 6 8" xfId="14593"/>
    <cellStyle name="40% - Акцент3 6 8 2" xfId="14594"/>
    <cellStyle name="40% - Акцент3 6 9" xfId="14595"/>
    <cellStyle name="40% - Акцент3 60" xfId="14596"/>
    <cellStyle name="40% - Акцент3 60 2" xfId="14597"/>
    <cellStyle name="40% - Акцент3 60 2 2" xfId="14598"/>
    <cellStyle name="40% - Акцент3 60 2 2 2" xfId="14599"/>
    <cellStyle name="40% - Акцент3 60 2 3" xfId="14600"/>
    <cellStyle name="40% - Акцент3 60 3" xfId="14601"/>
    <cellStyle name="40% - Акцент3 60 3 2" xfId="14602"/>
    <cellStyle name="40% - Акцент3 60 3 2 2" xfId="14603"/>
    <cellStyle name="40% - Акцент3 60 3 3" xfId="14604"/>
    <cellStyle name="40% - Акцент3 60 4" xfId="14605"/>
    <cellStyle name="40% - Акцент3 60 4 2" xfId="14606"/>
    <cellStyle name="40% - Акцент3 60 5" xfId="14607"/>
    <cellStyle name="40% - Акцент3 61" xfId="14608"/>
    <cellStyle name="40% - Акцент3 61 2" xfId="14609"/>
    <cellStyle name="40% - Акцент3 61 2 2" xfId="14610"/>
    <cellStyle name="40% - Акцент3 61 2 2 2" xfId="14611"/>
    <cellStyle name="40% - Акцент3 61 2 3" xfId="14612"/>
    <cellStyle name="40% - Акцент3 61 3" xfId="14613"/>
    <cellStyle name="40% - Акцент3 61 3 2" xfId="14614"/>
    <cellStyle name="40% - Акцент3 61 3 2 2" xfId="14615"/>
    <cellStyle name="40% - Акцент3 61 3 3" xfId="14616"/>
    <cellStyle name="40% - Акцент3 61 4" xfId="14617"/>
    <cellStyle name="40% - Акцент3 61 4 2" xfId="14618"/>
    <cellStyle name="40% - Акцент3 61 5" xfId="14619"/>
    <cellStyle name="40% - Акцент3 62" xfId="14620"/>
    <cellStyle name="40% - Акцент3 62 2" xfId="14621"/>
    <cellStyle name="40% - Акцент3 62 2 2" xfId="14622"/>
    <cellStyle name="40% - Акцент3 62 2 2 2" xfId="14623"/>
    <cellStyle name="40% - Акцент3 62 2 3" xfId="14624"/>
    <cellStyle name="40% - Акцент3 62 3" xfId="14625"/>
    <cellStyle name="40% - Акцент3 62 3 2" xfId="14626"/>
    <cellStyle name="40% - Акцент3 62 3 2 2" xfId="14627"/>
    <cellStyle name="40% - Акцент3 62 3 3" xfId="14628"/>
    <cellStyle name="40% - Акцент3 62 4" xfId="14629"/>
    <cellStyle name="40% - Акцент3 62 4 2" xfId="14630"/>
    <cellStyle name="40% - Акцент3 62 5" xfId="14631"/>
    <cellStyle name="40% - Акцент3 63" xfId="14632"/>
    <cellStyle name="40% - Акцент3 63 2" xfId="14633"/>
    <cellStyle name="40% - Акцент3 63 2 2" xfId="14634"/>
    <cellStyle name="40% - Акцент3 63 2 2 2" xfId="14635"/>
    <cellStyle name="40% - Акцент3 63 2 3" xfId="14636"/>
    <cellStyle name="40% - Акцент3 63 3" xfId="14637"/>
    <cellStyle name="40% - Акцент3 63 3 2" xfId="14638"/>
    <cellStyle name="40% - Акцент3 63 3 2 2" xfId="14639"/>
    <cellStyle name="40% - Акцент3 63 3 3" xfId="14640"/>
    <cellStyle name="40% - Акцент3 63 4" xfId="14641"/>
    <cellStyle name="40% - Акцент3 63 4 2" xfId="14642"/>
    <cellStyle name="40% - Акцент3 63 5" xfId="14643"/>
    <cellStyle name="40% - Акцент3 64" xfId="14644"/>
    <cellStyle name="40% - Акцент3 64 2" xfId="14645"/>
    <cellStyle name="40% - Акцент3 64 2 2" xfId="14646"/>
    <cellStyle name="40% - Акцент3 64 2 2 2" xfId="14647"/>
    <cellStyle name="40% - Акцент3 64 2 3" xfId="14648"/>
    <cellStyle name="40% - Акцент3 64 3" xfId="14649"/>
    <cellStyle name="40% - Акцент3 64 3 2" xfId="14650"/>
    <cellStyle name="40% - Акцент3 64 3 2 2" xfId="14651"/>
    <cellStyle name="40% - Акцент3 64 3 3" xfId="14652"/>
    <cellStyle name="40% - Акцент3 64 4" xfId="14653"/>
    <cellStyle name="40% - Акцент3 64 4 2" xfId="14654"/>
    <cellStyle name="40% - Акцент3 64 5" xfId="14655"/>
    <cellStyle name="40% - Акцент3 65" xfId="14656"/>
    <cellStyle name="40% - Акцент3 65 2" xfId="14657"/>
    <cellStyle name="40% - Акцент3 65 2 2" xfId="14658"/>
    <cellStyle name="40% - Акцент3 65 2 2 2" xfId="14659"/>
    <cellStyle name="40% - Акцент3 65 2 3" xfId="14660"/>
    <cellStyle name="40% - Акцент3 65 3" xfId="14661"/>
    <cellStyle name="40% - Акцент3 65 3 2" xfId="14662"/>
    <cellStyle name="40% - Акцент3 65 3 2 2" xfId="14663"/>
    <cellStyle name="40% - Акцент3 65 3 3" xfId="14664"/>
    <cellStyle name="40% - Акцент3 65 4" xfId="14665"/>
    <cellStyle name="40% - Акцент3 65 4 2" xfId="14666"/>
    <cellStyle name="40% - Акцент3 65 5" xfId="14667"/>
    <cellStyle name="40% - Акцент3 66" xfId="14668"/>
    <cellStyle name="40% - Акцент3 66 2" xfId="14669"/>
    <cellStyle name="40% - Акцент3 66 2 2" xfId="14670"/>
    <cellStyle name="40% - Акцент3 66 2 2 2" xfId="14671"/>
    <cellStyle name="40% - Акцент3 66 2 3" xfId="14672"/>
    <cellStyle name="40% - Акцент3 66 3" xfId="14673"/>
    <cellStyle name="40% - Акцент3 66 3 2" xfId="14674"/>
    <cellStyle name="40% - Акцент3 66 3 2 2" xfId="14675"/>
    <cellStyle name="40% - Акцент3 66 3 3" xfId="14676"/>
    <cellStyle name="40% - Акцент3 66 4" xfId="14677"/>
    <cellStyle name="40% - Акцент3 66 4 2" xfId="14678"/>
    <cellStyle name="40% - Акцент3 66 5" xfId="14679"/>
    <cellStyle name="40% - Акцент3 67" xfId="14680"/>
    <cellStyle name="40% - Акцент3 67 2" xfId="14681"/>
    <cellStyle name="40% - Акцент3 67 2 2" xfId="14682"/>
    <cellStyle name="40% - Акцент3 67 2 2 2" xfId="14683"/>
    <cellStyle name="40% - Акцент3 67 2 3" xfId="14684"/>
    <cellStyle name="40% - Акцент3 67 3" xfId="14685"/>
    <cellStyle name="40% - Акцент3 67 3 2" xfId="14686"/>
    <cellStyle name="40% - Акцент3 67 3 2 2" xfId="14687"/>
    <cellStyle name="40% - Акцент3 67 3 3" xfId="14688"/>
    <cellStyle name="40% - Акцент3 67 4" xfId="14689"/>
    <cellStyle name="40% - Акцент3 67 4 2" xfId="14690"/>
    <cellStyle name="40% - Акцент3 67 5" xfId="14691"/>
    <cellStyle name="40% - Акцент3 68" xfId="14692"/>
    <cellStyle name="40% - Акцент3 68 2" xfId="14693"/>
    <cellStyle name="40% - Акцент3 68 2 2" xfId="14694"/>
    <cellStyle name="40% - Акцент3 68 2 2 2" xfId="14695"/>
    <cellStyle name="40% - Акцент3 68 2 3" xfId="14696"/>
    <cellStyle name="40% - Акцент3 68 3" xfId="14697"/>
    <cellStyle name="40% - Акцент3 68 3 2" xfId="14698"/>
    <cellStyle name="40% - Акцент3 68 3 2 2" xfId="14699"/>
    <cellStyle name="40% - Акцент3 68 3 3" xfId="14700"/>
    <cellStyle name="40% - Акцент3 68 4" xfId="14701"/>
    <cellStyle name="40% - Акцент3 68 4 2" xfId="14702"/>
    <cellStyle name="40% - Акцент3 68 5" xfId="14703"/>
    <cellStyle name="40% - Акцент3 69" xfId="14704"/>
    <cellStyle name="40% - Акцент3 69 2" xfId="14705"/>
    <cellStyle name="40% - Акцент3 69 2 2" xfId="14706"/>
    <cellStyle name="40% - Акцент3 69 2 2 2" xfId="14707"/>
    <cellStyle name="40% - Акцент3 69 2 3" xfId="14708"/>
    <cellStyle name="40% - Акцент3 69 3" xfId="14709"/>
    <cellStyle name="40% - Акцент3 69 3 2" xfId="14710"/>
    <cellStyle name="40% - Акцент3 69 3 2 2" xfId="14711"/>
    <cellStyle name="40% - Акцент3 69 3 3" xfId="14712"/>
    <cellStyle name="40% - Акцент3 69 4" xfId="14713"/>
    <cellStyle name="40% - Акцент3 69 4 2" xfId="14714"/>
    <cellStyle name="40% - Акцент3 69 5" xfId="14715"/>
    <cellStyle name="40% - Акцент3 7" xfId="14716"/>
    <cellStyle name="40% - Акцент3 7 2" xfId="14717"/>
    <cellStyle name="40% - Акцент3 7 2 2" xfId="14718"/>
    <cellStyle name="40% - Акцент3 7 2 2 2" xfId="14719"/>
    <cellStyle name="40% - Акцент3 7 2 2 2 2" xfId="14720"/>
    <cellStyle name="40% - Акцент3 7 2 2 3" xfId="14721"/>
    <cellStyle name="40% - Акцент3 7 2 3" xfId="14722"/>
    <cellStyle name="40% - Акцент3 7 2 3 2" xfId="14723"/>
    <cellStyle name="40% - Акцент3 7 2 3 2 2" xfId="14724"/>
    <cellStyle name="40% - Акцент3 7 2 3 3" xfId="14725"/>
    <cellStyle name="40% - Акцент3 7 2 4" xfId="14726"/>
    <cellStyle name="40% - Акцент3 7 2 4 2" xfId="14727"/>
    <cellStyle name="40% - Акцент3 7 2 5" xfId="14728"/>
    <cellStyle name="40% - Акцент3 7 3" xfId="14729"/>
    <cellStyle name="40% - Акцент3 7 3 2" xfId="14730"/>
    <cellStyle name="40% - Акцент3 7 3 2 2" xfId="14731"/>
    <cellStyle name="40% - Акцент3 7 3 2 2 2" xfId="14732"/>
    <cellStyle name="40% - Акцент3 7 3 2 3" xfId="14733"/>
    <cellStyle name="40% - Акцент3 7 3 3" xfId="14734"/>
    <cellStyle name="40% - Акцент3 7 3 3 2" xfId="14735"/>
    <cellStyle name="40% - Акцент3 7 3 3 2 2" xfId="14736"/>
    <cellStyle name="40% - Акцент3 7 3 3 3" xfId="14737"/>
    <cellStyle name="40% - Акцент3 7 3 4" xfId="14738"/>
    <cellStyle name="40% - Акцент3 7 3 4 2" xfId="14739"/>
    <cellStyle name="40% - Акцент3 7 3 5" xfId="14740"/>
    <cellStyle name="40% - Акцент3 7 4" xfId="14741"/>
    <cellStyle name="40% - Акцент3 7 4 2" xfId="14742"/>
    <cellStyle name="40% - Акцент3 7 4 2 2" xfId="14743"/>
    <cellStyle name="40% - Акцент3 7 4 2 2 2" xfId="14744"/>
    <cellStyle name="40% - Акцент3 7 4 2 3" xfId="14745"/>
    <cellStyle name="40% - Акцент3 7 4 3" xfId="14746"/>
    <cellStyle name="40% - Акцент3 7 4 3 2" xfId="14747"/>
    <cellStyle name="40% - Акцент3 7 4 3 2 2" xfId="14748"/>
    <cellStyle name="40% - Акцент3 7 4 3 3" xfId="14749"/>
    <cellStyle name="40% - Акцент3 7 4 4" xfId="14750"/>
    <cellStyle name="40% - Акцент3 7 4 4 2" xfId="14751"/>
    <cellStyle name="40% - Акцент3 7 4 5" xfId="14752"/>
    <cellStyle name="40% - Акцент3 7 5" xfId="14753"/>
    <cellStyle name="40% - Акцент3 7 5 2" xfId="14754"/>
    <cellStyle name="40% - Акцент3 7 5 2 2" xfId="14755"/>
    <cellStyle name="40% - Акцент3 7 5 2 2 2" xfId="14756"/>
    <cellStyle name="40% - Акцент3 7 5 2 3" xfId="14757"/>
    <cellStyle name="40% - Акцент3 7 5 3" xfId="14758"/>
    <cellStyle name="40% - Акцент3 7 5 3 2" xfId="14759"/>
    <cellStyle name="40% - Акцент3 7 5 3 2 2" xfId="14760"/>
    <cellStyle name="40% - Акцент3 7 5 3 3" xfId="14761"/>
    <cellStyle name="40% - Акцент3 7 5 4" xfId="14762"/>
    <cellStyle name="40% - Акцент3 7 5 4 2" xfId="14763"/>
    <cellStyle name="40% - Акцент3 7 5 5" xfId="14764"/>
    <cellStyle name="40% - Акцент3 7 6" xfId="14765"/>
    <cellStyle name="40% - Акцент3 7 6 2" xfId="14766"/>
    <cellStyle name="40% - Акцент3 7 6 2 2" xfId="14767"/>
    <cellStyle name="40% - Акцент3 7 6 3" xfId="14768"/>
    <cellStyle name="40% - Акцент3 7 7" xfId="14769"/>
    <cellStyle name="40% - Акцент3 7 7 2" xfId="14770"/>
    <cellStyle name="40% - Акцент3 7 7 2 2" xfId="14771"/>
    <cellStyle name="40% - Акцент3 7 7 3" xfId="14772"/>
    <cellStyle name="40% - Акцент3 7 8" xfId="14773"/>
    <cellStyle name="40% - Акцент3 7 8 2" xfId="14774"/>
    <cellStyle name="40% - Акцент3 7 9" xfId="14775"/>
    <cellStyle name="40% - Акцент3 70" xfId="14776"/>
    <cellStyle name="40% - Акцент3 70 2" xfId="14777"/>
    <cellStyle name="40% - Акцент3 70 2 2" xfId="14778"/>
    <cellStyle name="40% - Акцент3 70 2 2 2" xfId="14779"/>
    <cellStyle name="40% - Акцент3 70 2 3" xfId="14780"/>
    <cellStyle name="40% - Акцент3 70 3" xfId="14781"/>
    <cellStyle name="40% - Акцент3 70 3 2" xfId="14782"/>
    <cellStyle name="40% - Акцент3 70 3 2 2" xfId="14783"/>
    <cellStyle name="40% - Акцент3 70 3 3" xfId="14784"/>
    <cellStyle name="40% - Акцент3 70 4" xfId="14785"/>
    <cellStyle name="40% - Акцент3 70 4 2" xfId="14786"/>
    <cellStyle name="40% - Акцент3 70 5" xfId="14787"/>
    <cellStyle name="40% - Акцент3 71" xfId="14788"/>
    <cellStyle name="40% - Акцент3 71 2" xfId="14789"/>
    <cellStyle name="40% - Акцент3 71 2 2" xfId="14790"/>
    <cellStyle name="40% - Акцент3 71 2 2 2" xfId="14791"/>
    <cellStyle name="40% - Акцент3 71 2 3" xfId="14792"/>
    <cellStyle name="40% - Акцент3 71 3" xfId="14793"/>
    <cellStyle name="40% - Акцент3 71 3 2" xfId="14794"/>
    <cellStyle name="40% - Акцент3 71 3 2 2" xfId="14795"/>
    <cellStyle name="40% - Акцент3 71 3 3" xfId="14796"/>
    <cellStyle name="40% - Акцент3 71 4" xfId="14797"/>
    <cellStyle name="40% - Акцент3 71 4 2" xfId="14798"/>
    <cellStyle name="40% - Акцент3 71 5" xfId="14799"/>
    <cellStyle name="40% - Акцент3 72" xfId="14800"/>
    <cellStyle name="40% - Акцент3 72 2" xfId="14801"/>
    <cellStyle name="40% - Акцент3 72 2 2" xfId="14802"/>
    <cellStyle name="40% - Акцент3 72 2 2 2" xfId="14803"/>
    <cellStyle name="40% - Акцент3 72 2 3" xfId="14804"/>
    <cellStyle name="40% - Акцент3 72 3" xfId="14805"/>
    <cellStyle name="40% - Акцент3 72 3 2" xfId="14806"/>
    <cellStyle name="40% - Акцент3 72 3 2 2" xfId="14807"/>
    <cellStyle name="40% - Акцент3 72 3 3" xfId="14808"/>
    <cellStyle name="40% - Акцент3 72 4" xfId="14809"/>
    <cellStyle name="40% - Акцент3 72 4 2" xfId="14810"/>
    <cellStyle name="40% - Акцент3 72 5" xfId="14811"/>
    <cellStyle name="40% - Акцент3 73" xfId="14812"/>
    <cellStyle name="40% - Акцент3 73 2" xfId="14813"/>
    <cellStyle name="40% - Акцент3 73 2 2" xfId="14814"/>
    <cellStyle name="40% - Акцент3 73 2 2 2" xfId="14815"/>
    <cellStyle name="40% - Акцент3 73 2 3" xfId="14816"/>
    <cellStyle name="40% - Акцент3 73 3" xfId="14817"/>
    <cellStyle name="40% - Акцент3 73 3 2" xfId="14818"/>
    <cellStyle name="40% - Акцент3 73 3 2 2" xfId="14819"/>
    <cellStyle name="40% - Акцент3 73 3 3" xfId="14820"/>
    <cellStyle name="40% - Акцент3 73 4" xfId="14821"/>
    <cellStyle name="40% - Акцент3 73 4 2" xfId="14822"/>
    <cellStyle name="40% - Акцент3 73 5" xfId="14823"/>
    <cellStyle name="40% - Акцент3 74" xfId="14824"/>
    <cellStyle name="40% - Акцент3 74 2" xfId="14825"/>
    <cellStyle name="40% - Акцент3 74 2 2" xfId="14826"/>
    <cellStyle name="40% - Акцент3 74 2 2 2" xfId="14827"/>
    <cellStyle name="40% - Акцент3 74 2 3" xfId="14828"/>
    <cellStyle name="40% - Акцент3 74 3" xfId="14829"/>
    <cellStyle name="40% - Акцент3 74 3 2" xfId="14830"/>
    <cellStyle name="40% - Акцент3 74 3 2 2" xfId="14831"/>
    <cellStyle name="40% - Акцент3 74 3 3" xfId="14832"/>
    <cellStyle name="40% - Акцент3 74 4" xfId="14833"/>
    <cellStyle name="40% - Акцент3 74 4 2" xfId="14834"/>
    <cellStyle name="40% - Акцент3 74 5" xfId="14835"/>
    <cellStyle name="40% - Акцент3 75" xfId="14836"/>
    <cellStyle name="40% - Акцент3 75 2" xfId="14837"/>
    <cellStyle name="40% - Акцент3 75 2 2" xfId="14838"/>
    <cellStyle name="40% - Акцент3 75 2 2 2" xfId="14839"/>
    <cellStyle name="40% - Акцент3 75 2 3" xfId="14840"/>
    <cellStyle name="40% - Акцент3 75 3" xfId="14841"/>
    <cellStyle name="40% - Акцент3 75 3 2" xfId="14842"/>
    <cellStyle name="40% - Акцент3 75 3 2 2" xfId="14843"/>
    <cellStyle name="40% - Акцент3 75 3 3" xfId="14844"/>
    <cellStyle name="40% - Акцент3 75 4" xfId="14845"/>
    <cellStyle name="40% - Акцент3 75 4 2" xfId="14846"/>
    <cellStyle name="40% - Акцент3 75 5" xfId="14847"/>
    <cellStyle name="40% - Акцент3 76" xfId="14848"/>
    <cellStyle name="40% - Акцент3 76 2" xfId="14849"/>
    <cellStyle name="40% - Акцент3 76 2 2" xfId="14850"/>
    <cellStyle name="40% - Акцент3 76 2 2 2" xfId="14851"/>
    <cellStyle name="40% - Акцент3 76 2 3" xfId="14852"/>
    <cellStyle name="40% - Акцент3 76 3" xfId="14853"/>
    <cellStyle name="40% - Акцент3 76 3 2" xfId="14854"/>
    <cellStyle name="40% - Акцент3 76 3 2 2" xfId="14855"/>
    <cellStyle name="40% - Акцент3 76 3 3" xfId="14856"/>
    <cellStyle name="40% - Акцент3 76 4" xfId="14857"/>
    <cellStyle name="40% - Акцент3 76 4 2" xfId="14858"/>
    <cellStyle name="40% - Акцент3 76 5" xfId="14859"/>
    <cellStyle name="40% - Акцент3 77" xfId="14860"/>
    <cellStyle name="40% - Акцент3 77 2" xfId="14861"/>
    <cellStyle name="40% - Акцент3 77 2 2" xfId="14862"/>
    <cellStyle name="40% - Акцент3 77 2 2 2" xfId="14863"/>
    <cellStyle name="40% - Акцент3 77 2 3" xfId="14864"/>
    <cellStyle name="40% - Акцент3 77 3" xfId="14865"/>
    <cellStyle name="40% - Акцент3 77 3 2" xfId="14866"/>
    <cellStyle name="40% - Акцент3 77 3 2 2" xfId="14867"/>
    <cellStyle name="40% - Акцент3 77 3 3" xfId="14868"/>
    <cellStyle name="40% - Акцент3 77 4" xfId="14869"/>
    <cellStyle name="40% - Акцент3 77 4 2" xfId="14870"/>
    <cellStyle name="40% - Акцент3 77 5" xfId="14871"/>
    <cellStyle name="40% - Акцент3 78" xfId="14872"/>
    <cellStyle name="40% - Акцент3 78 2" xfId="14873"/>
    <cellStyle name="40% - Акцент3 78 2 2" xfId="14874"/>
    <cellStyle name="40% - Акцент3 78 2 2 2" xfId="14875"/>
    <cellStyle name="40% - Акцент3 78 2 3" xfId="14876"/>
    <cellStyle name="40% - Акцент3 78 3" xfId="14877"/>
    <cellStyle name="40% - Акцент3 78 3 2" xfId="14878"/>
    <cellStyle name="40% - Акцент3 78 3 2 2" xfId="14879"/>
    <cellStyle name="40% - Акцент3 78 3 3" xfId="14880"/>
    <cellStyle name="40% - Акцент3 78 4" xfId="14881"/>
    <cellStyle name="40% - Акцент3 78 4 2" xfId="14882"/>
    <cellStyle name="40% - Акцент3 78 5" xfId="14883"/>
    <cellStyle name="40% - Акцент3 79" xfId="14884"/>
    <cellStyle name="40% - Акцент3 79 2" xfId="14885"/>
    <cellStyle name="40% - Акцент3 79 2 2" xfId="14886"/>
    <cellStyle name="40% - Акцент3 79 2 2 2" xfId="14887"/>
    <cellStyle name="40% - Акцент3 79 2 3" xfId="14888"/>
    <cellStyle name="40% - Акцент3 79 3" xfId="14889"/>
    <cellStyle name="40% - Акцент3 79 3 2" xfId="14890"/>
    <cellStyle name="40% - Акцент3 79 3 2 2" xfId="14891"/>
    <cellStyle name="40% - Акцент3 79 3 3" xfId="14892"/>
    <cellStyle name="40% - Акцент3 79 4" xfId="14893"/>
    <cellStyle name="40% - Акцент3 79 4 2" xfId="14894"/>
    <cellStyle name="40% - Акцент3 79 5" xfId="14895"/>
    <cellStyle name="40% - Акцент3 8" xfId="14896"/>
    <cellStyle name="40% - Акцент3 8 2" xfId="14897"/>
    <cellStyle name="40% - Акцент3 8 2 2" xfId="14898"/>
    <cellStyle name="40% - Акцент3 8 2 2 2" xfId="14899"/>
    <cellStyle name="40% - Акцент3 8 2 2 2 2" xfId="14900"/>
    <cellStyle name="40% - Акцент3 8 2 2 3" xfId="14901"/>
    <cellStyle name="40% - Акцент3 8 2 3" xfId="14902"/>
    <cellStyle name="40% - Акцент3 8 2 3 2" xfId="14903"/>
    <cellStyle name="40% - Акцент3 8 2 3 2 2" xfId="14904"/>
    <cellStyle name="40% - Акцент3 8 2 3 3" xfId="14905"/>
    <cellStyle name="40% - Акцент3 8 2 4" xfId="14906"/>
    <cellStyle name="40% - Акцент3 8 2 4 2" xfId="14907"/>
    <cellStyle name="40% - Акцент3 8 2 5" xfId="14908"/>
    <cellStyle name="40% - Акцент3 8 3" xfId="14909"/>
    <cellStyle name="40% - Акцент3 8 3 2" xfId="14910"/>
    <cellStyle name="40% - Акцент3 8 3 2 2" xfId="14911"/>
    <cellStyle name="40% - Акцент3 8 3 2 2 2" xfId="14912"/>
    <cellStyle name="40% - Акцент3 8 3 2 3" xfId="14913"/>
    <cellStyle name="40% - Акцент3 8 3 3" xfId="14914"/>
    <cellStyle name="40% - Акцент3 8 3 3 2" xfId="14915"/>
    <cellStyle name="40% - Акцент3 8 3 3 2 2" xfId="14916"/>
    <cellStyle name="40% - Акцент3 8 3 3 3" xfId="14917"/>
    <cellStyle name="40% - Акцент3 8 3 4" xfId="14918"/>
    <cellStyle name="40% - Акцент3 8 3 4 2" xfId="14919"/>
    <cellStyle name="40% - Акцент3 8 3 5" xfId="14920"/>
    <cellStyle name="40% - Акцент3 8 4" xfId="14921"/>
    <cellStyle name="40% - Акцент3 8 4 2" xfId="14922"/>
    <cellStyle name="40% - Акцент3 8 4 2 2" xfId="14923"/>
    <cellStyle name="40% - Акцент3 8 4 2 2 2" xfId="14924"/>
    <cellStyle name="40% - Акцент3 8 4 2 3" xfId="14925"/>
    <cellStyle name="40% - Акцент3 8 4 3" xfId="14926"/>
    <cellStyle name="40% - Акцент3 8 4 3 2" xfId="14927"/>
    <cellStyle name="40% - Акцент3 8 4 3 2 2" xfId="14928"/>
    <cellStyle name="40% - Акцент3 8 4 3 3" xfId="14929"/>
    <cellStyle name="40% - Акцент3 8 4 4" xfId="14930"/>
    <cellStyle name="40% - Акцент3 8 4 4 2" xfId="14931"/>
    <cellStyle name="40% - Акцент3 8 4 5" xfId="14932"/>
    <cellStyle name="40% - Акцент3 8 5" xfId="14933"/>
    <cellStyle name="40% - Акцент3 8 5 2" xfId="14934"/>
    <cellStyle name="40% - Акцент3 8 5 2 2" xfId="14935"/>
    <cellStyle name="40% - Акцент3 8 5 2 2 2" xfId="14936"/>
    <cellStyle name="40% - Акцент3 8 5 2 3" xfId="14937"/>
    <cellStyle name="40% - Акцент3 8 5 3" xfId="14938"/>
    <cellStyle name="40% - Акцент3 8 5 3 2" xfId="14939"/>
    <cellStyle name="40% - Акцент3 8 5 3 2 2" xfId="14940"/>
    <cellStyle name="40% - Акцент3 8 5 3 3" xfId="14941"/>
    <cellStyle name="40% - Акцент3 8 5 4" xfId="14942"/>
    <cellStyle name="40% - Акцент3 8 5 4 2" xfId="14943"/>
    <cellStyle name="40% - Акцент3 8 5 5" xfId="14944"/>
    <cellStyle name="40% - Акцент3 8 6" xfId="14945"/>
    <cellStyle name="40% - Акцент3 8 6 2" xfId="14946"/>
    <cellStyle name="40% - Акцент3 8 6 2 2" xfId="14947"/>
    <cellStyle name="40% - Акцент3 8 6 3" xfId="14948"/>
    <cellStyle name="40% - Акцент3 8 7" xfId="14949"/>
    <cellStyle name="40% - Акцент3 8 7 2" xfId="14950"/>
    <cellStyle name="40% - Акцент3 8 7 2 2" xfId="14951"/>
    <cellStyle name="40% - Акцент3 8 7 3" xfId="14952"/>
    <cellStyle name="40% - Акцент3 8 8" xfId="14953"/>
    <cellStyle name="40% - Акцент3 8 8 2" xfId="14954"/>
    <cellStyle name="40% - Акцент3 8 9" xfId="14955"/>
    <cellStyle name="40% - Акцент3 80" xfId="14956"/>
    <cellStyle name="40% - Акцент3 80 2" xfId="14957"/>
    <cellStyle name="40% - Акцент3 80 2 2" xfId="14958"/>
    <cellStyle name="40% - Акцент3 80 2 2 2" xfId="14959"/>
    <cellStyle name="40% - Акцент3 80 2 3" xfId="14960"/>
    <cellStyle name="40% - Акцент3 80 3" xfId="14961"/>
    <cellStyle name="40% - Акцент3 80 3 2" xfId="14962"/>
    <cellStyle name="40% - Акцент3 80 3 2 2" xfId="14963"/>
    <cellStyle name="40% - Акцент3 80 3 3" xfId="14964"/>
    <cellStyle name="40% - Акцент3 80 4" xfId="14965"/>
    <cellStyle name="40% - Акцент3 80 4 2" xfId="14966"/>
    <cellStyle name="40% - Акцент3 80 5" xfId="14967"/>
    <cellStyle name="40% - Акцент3 81" xfId="14968"/>
    <cellStyle name="40% - Акцент3 81 2" xfId="14969"/>
    <cellStyle name="40% - Акцент3 81 2 2" xfId="14970"/>
    <cellStyle name="40% - Акцент3 81 2 2 2" xfId="14971"/>
    <cellStyle name="40% - Акцент3 81 2 3" xfId="14972"/>
    <cellStyle name="40% - Акцент3 81 3" xfId="14973"/>
    <cellStyle name="40% - Акцент3 81 3 2" xfId="14974"/>
    <cellStyle name="40% - Акцент3 81 3 2 2" xfId="14975"/>
    <cellStyle name="40% - Акцент3 81 3 3" xfId="14976"/>
    <cellStyle name="40% - Акцент3 81 4" xfId="14977"/>
    <cellStyle name="40% - Акцент3 81 4 2" xfId="14978"/>
    <cellStyle name="40% - Акцент3 81 5" xfId="14979"/>
    <cellStyle name="40% - Акцент3 82" xfId="14980"/>
    <cellStyle name="40% - Акцент3 82 2" xfId="14981"/>
    <cellStyle name="40% - Акцент3 82 2 2" xfId="14982"/>
    <cellStyle name="40% - Акцент3 82 2 2 2" xfId="14983"/>
    <cellStyle name="40% - Акцент3 82 2 3" xfId="14984"/>
    <cellStyle name="40% - Акцент3 82 3" xfId="14985"/>
    <cellStyle name="40% - Акцент3 82 3 2" xfId="14986"/>
    <cellStyle name="40% - Акцент3 82 3 2 2" xfId="14987"/>
    <cellStyle name="40% - Акцент3 82 3 3" xfId="14988"/>
    <cellStyle name="40% - Акцент3 82 4" xfId="14989"/>
    <cellStyle name="40% - Акцент3 82 4 2" xfId="14990"/>
    <cellStyle name="40% - Акцент3 82 5" xfId="14991"/>
    <cellStyle name="40% - Акцент3 83" xfId="14992"/>
    <cellStyle name="40% - Акцент3 83 2" xfId="14993"/>
    <cellStyle name="40% - Акцент3 83 2 2" xfId="14994"/>
    <cellStyle name="40% - Акцент3 83 2 2 2" xfId="14995"/>
    <cellStyle name="40% - Акцент3 83 2 3" xfId="14996"/>
    <cellStyle name="40% - Акцент3 83 3" xfId="14997"/>
    <cellStyle name="40% - Акцент3 83 3 2" xfId="14998"/>
    <cellStyle name="40% - Акцент3 83 3 2 2" xfId="14999"/>
    <cellStyle name="40% - Акцент3 83 3 3" xfId="15000"/>
    <cellStyle name="40% - Акцент3 83 4" xfId="15001"/>
    <cellStyle name="40% - Акцент3 83 4 2" xfId="15002"/>
    <cellStyle name="40% - Акцент3 83 5" xfId="15003"/>
    <cellStyle name="40% - Акцент3 84" xfId="15004"/>
    <cellStyle name="40% - Акцент3 84 2" xfId="15005"/>
    <cellStyle name="40% - Акцент3 84 2 2" xfId="15006"/>
    <cellStyle name="40% - Акцент3 84 2 2 2" xfId="15007"/>
    <cellStyle name="40% - Акцент3 84 2 3" xfId="15008"/>
    <cellStyle name="40% - Акцент3 84 3" xfId="15009"/>
    <cellStyle name="40% - Акцент3 84 3 2" xfId="15010"/>
    <cellStyle name="40% - Акцент3 84 3 2 2" xfId="15011"/>
    <cellStyle name="40% - Акцент3 84 3 3" xfId="15012"/>
    <cellStyle name="40% - Акцент3 84 4" xfId="15013"/>
    <cellStyle name="40% - Акцент3 84 4 2" xfId="15014"/>
    <cellStyle name="40% - Акцент3 84 5" xfId="15015"/>
    <cellStyle name="40% - Акцент3 85" xfId="15016"/>
    <cellStyle name="40% - Акцент3 85 2" xfId="15017"/>
    <cellStyle name="40% - Акцент3 85 2 2" xfId="15018"/>
    <cellStyle name="40% - Акцент3 85 2 2 2" xfId="15019"/>
    <cellStyle name="40% - Акцент3 85 2 3" xfId="15020"/>
    <cellStyle name="40% - Акцент3 85 3" xfId="15021"/>
    <cellStyle name="40% - Акцент3 85 3 2" xfId="15022"/>
    <cellStyle name="40% - Акцент3 85 3 2 2" xfId="15023"/>
    <cellStyle name="40% - Акцент3 85 3 3" xfId="15024"/>
    <cellStyle name="40% - Акцент3 85 4" xfId="15025"/>
    <cellStyle name="40% - Акцент3 85 4 2" xfId="15026"/>
    <cellStyle name="40% - Акцент3 85 5" xfId="15027"/>
    <cellStyle name="40% - Акцент3 86" xfId="15028"/>
    <cellStyle name="40% - Акцент3 86 2" xfId="15029"/>
    <cellStyle name="40% - Акцент3 86 2 2" xfId="15030"/>
    <cellStyle name="40% - Акцент3 86 2 2 2" xfId="15031"/>
    <cellStyle name="40% - Акцент3 86 2 3" xfId="15032"/>
    <cellStyle name="40% - Акцент3 86 3" xfId="15033"/>
    <cellStyle name="40% - Акцент3 86 3 2" xfId="15034"/>
    <cellStyle name="40% - Акцент3 86 3 2 2" xfId="15035"/>
    <cellStyle name="40% - Акцент3 86 3 3" xfId="15036"/>
    <cellStyle name="40% - Акцент3 86 4" xfId="15037"/>
    <cellStyle name="40% - Акцент3 86 4 2" xfId="15038"/>
    <cellStyle name="40% - Акцент3 86 5" xfId="15039"/>
    <cellStyle name="40% - Акцент3 87" xfId="15040"/>
    <cellStyle name="40% - Акцент3 87 2" xfId="15041"/>
    <cellStyle name="40% - Акцент3 87 2 2" xfId="15042"/>
    <cellStyle name="40% - Акцент3 87 2 2 2" xfId="15043"/>
    <cellStyle name="40% - Акцент3 87 2 3" xfId="15044"/>
    <cellStyle name="40% - Акцент3 87 3" xfId="15045"/>
    <cellStyle name="40% - Акцент3 87 3 2" xfId="15046"/>
    <cellStyle name="40% - Акцент3 87 3 2 2" xfId="15047"/>
    <cellStyle name="40% - Акцент3 87 3 3" xfId="15048"/>
    <cellStyle name="40% - Акцент3 87 4" xfId="15049"/>
    <cellStyle name="40% - Акцент3 87 4 2" xfId="15050"/>
    <cellStyle name="40% - Акцент3 87 5" xfId="15051"/>
    <cellStyle name="40% - Акцент3 88" xfId="15052"/>
    <cellStyle name="40% - Акцент3 88 2" xfId="15053"/>
    <cellStyle name="40% - Акцент3 88 2 2" xfId="15054"/>
    <cellStyle name="40% - Акцент3 88 3" xfId="15055"/>
    <cellStyle name="40% - Акцент3 89" xfId="15056"/>
    <cellStyle name="40% - Акцент3 89 2" xfId="15057"/>
    <cellStyle name="40% - Акцент3 89 2 2" xfId="15058"/>
    <cellStyle name="40% - Акцент3 89 3" xfId="15059"/>
    <cellStyle name="40% - Акцент3 9" xfId="15060"/>
    <cellStyle name="40% - Акцент3 9 2" xfId="15061"/>
    <cellStyle name="40% - Акцент3 9 2 2" xfId="15062"/>
    <cellStyle name="40% - Акцент3 9 2 2 2" xfId="15063"/>
    <cellStyle name="40% - Акцент3 9 2 2 2 2" xfId="15064"/>
    <cellStyle name="40% - Акцент3 9 2 2 3" xfId="15065"/>
    <cellStyle name="40% - Акцент3 9 2 3" xfId="15066"/>
    <cellStyle name="40% - Акцент3 9 2 3 2" xfId="15067"/>
    <cellStyle name="40% - Акцент3 9 2 3 2 2" xfId="15068"/>
    <cellStyle name="40% - Акцент3 9 2 3 3" xfId="15069"/>
    <cellStyle name="40% - Акцент3 9 2 4" xfId="15070"/>
    <cellStyle name="40% - Акцент3 9 2 4 2" xfId="15071"/>
    <cellStyle name="40% - Акцент3 9 2 5" xfId="15072"/>
    <cellStyle name="40% - Акцент3 9 3" xfId="15073"/>
    <cellStyle name="40% - Акцент3 9 3 2" xfId="15074"/>
    <cellStyle name="40% - Акцент3 9 3 2 2" xfId="15075"/>
    <cellStyle name="40% - Акцент3 9 3 2 2 2" xfId="15076"/>
    <cellStyle name="40% - Акцент3 9 3 2 3" xfId="15077"/>
    <cellStyle name="40% - Акцент3 9 3 3" xfId="15078"/>
    <cellStyle name="40% - Акцент3 9 3 3 2" xfId="15079"/>
    <cellStyle name="40% - Акцент3 9 3 3 2 2" xfId="15080"/>
    <cellStyle name="40% - Акцент3 9 3 3 3" xfId="15081"/>
    <cellStyle name="40% - Акцент3 9 3 4" xfId="15082"/>
    <cellStyle name="40% - Акцент3 9 3 4 2" xfId="15083"/>
    <cellStyle name="40% - Акцент3 9 3 5" xfId="15084"/>
    <cellStyle name="40% - Акцент3 9 4" xfId="15085"/>
    <cellStyle name="40% - Акцент3 9 4 2" xfId="15086"/>
    <cellStyle name="40% - Акцент3 9 4 2 2" xfId="15087"/>
    <cellStyle name="40% - Акцент3 9 4 2 2 2" xfId="15088"/>
    <cellStyle name="40% - Акцент3 9 4 2 3" xfId="15089"/>
    <cellStyle name="40% - Акцент3 9 4 3" xfId="15090"/>
    <cellStyle name="40% - Акцент3 9 4 3 2" xfId="15091"/>
    <cellStyle name="40% - Акцент3 9 4 3 2 2" xfId="15092"/>
    <cellStyle name="40% - Акцент3 9 4 3 3" xfId="15093"/>
    <cellStyle name="40% - Акцент3 9 4 4" xfId="15094"/>
    <cellStyle name="40% - Акцент3 9 4 4 2" xfId="15095"/>
    <cellStyle name="40% - Акцент3 9 4 5" xfId="15096"/>
    <cellStyle name="40% - Акцент3 9 5" xfId="15097"/>
    <cellStyle name="40% - Акцент3 9 5 2" xfId="15098"/>
    <cellStyle name="40% - Акцент3 9 5 2 2" xfId="15099"/>
    <cellStyle name="40% - Акцент3 9 5 2 2 2" xfId="15100"/>
    <cellStyle name="40% - Акцент3 9 5 2 3" xfId="15101"/>
    <cellStyle name="40% - Акцент3 9 5 3" xfId="15102"/>
    <cellStyle name="40% - Акцент3 9 5 3 2" xfId="15103"/>
    <cellStyle name="40% - Акцент3 9 5 3 2 2" xfId="15104"/>
    <cellStyle name="40% - Акцент3 9 5 3 3" xfId="15105"/>
    <cellStyle name="40% - Акцент3 9 5 4" xfId="15106"/>
    <cellStyle name="40% - Акцент3 9 5 4 2" xfId="15107"/>
    <cellStyle name="40% - Акцент3 9 5 5" xfId="15108"/>
    <cellStyle name="40% - Акцент3 9 6" xfId="15109"/>
    <cellStyle name="40% - Акцент3 9 6 2" xfId="15110"/>
    <cellStyle name="40% - Акцент3 9 6 2 2" xfId="15111"/>
    <cellStyle name="40% - Акцент3 9 6 3" xfId="15112"/>
    <cellStyle name="40% - Акцент3 9 7" xfId="15113"/>
    <cellStyle name="40% - Акцент3 9 7 2" xfId="15114"/>
    <cellStyle name="40% - Акцент3 9 7 2 2" xfId="15115"/>
    <cellStyle name="40% - Акцент3 9 7 3" xfId="15116"/>
    <cellStyle name="40% - Акцент3 9 8" xfId="15117"/>
    <cellStyle name="40% - Акцент3 9 8 2" xfId="15118"/>
    <cellStyle name="40% - Акцент3 9 9" xfId="15119"/>
    <cellStyle name="40% - Акцент3 90" xfId="15120"/>
    <cellStyle name="40% - Акцент3 90 2" xfId="15121"/>
    <cellStyle name="40% - Акцент3 90 2 2" xfId="15122"/>
    <cellStyle name="40% - Акцент3 90 3" xfId="15123"/>
    <cellStyle name="40% - Акцент3 91" xfId="15124"/>
    <cellStyle name="40% - Акцент3 91 2" xfId="15125"/>
    <cellStyle name="40% - Акцент3 91 2 2" xfId="15126"/>
    <cellStyle name="40% - Акцент3 91 3" xfId="15127"/>
    <cellStyle name="40% - Акцент3 92" xfId="15128"/>
    <cellStyle name="40% - Акцент3 92 2" xfId="15129"/>
    <cellStyle name="40% - Акцент3 92 2 2" xfId="15130"/>
    <cellStyle name="40% - Акцент3 92 3" xfId="15131"/>
    <cellStyle name="40% - Акцент3 93" xfId="15132"/>
    <cellStyle name="40% - Акцент3 93 2" xfId="15133"/>
    <cellStyle name="40% - Акцент3 93 2 2" xfId="15134"/>
    <cellStyle name="40% - Акцент3 93 3" xfId="15135"/>
    <cellStyle name="40% - Акцент3 94" xfId="15136"/>
    <cellStyle name="40% - Акцент3 94 2" xfId="15137"/>
    <cellStyle name="40% - Акцент3 94 2 2" xfId="15138"/>
    <cellStyle name="40% - Акцент3 94 3" xfId="15139"/>
    <cellStyle name="40% - Акцент3 95" xfId="15140"/>
    <cellStyle name="40% - Акцент3 95 2" xfId="15141"/>
    <cellStyle name="40% - Акцент3 95 2 2" xfId="15142"/>
    <cellStyle name="40% - Акцент3 95 3" xfId="15143"/>
    <cellStyle name="40% - Акцент3 96" xfId="15144"/>
    <cellStyle name="40% - Акцент3 96 2" xfId="15145"/>
    <cellStyle name="40% - Акцент3 96 2 2" xfId="15146"/>
    <cellStyle name="40% - Акцент3 96 3" xfId="15147"/>
    <cellStyle name="40% - Акцент3 97" xfId="15148"/>
    <cellStyle name="40% - Акцент3 97 2" xfId="15149"/>
    <cellStyle name="40% - Акцент3 97 2 2" xfId="15150"/>
    <cellStyle name="40% - Акцент3 97 3" xfId="15151"/>
    <cellStyle name="40% - Акцент3 98" xfId="15152"/>
    <cellStyle name="40% - Акцент3 98 2" xfId="15153"/>
    <cellStyle name="40% - Акцент3 98 2 2" xfId="15154"/>
    <cellStyle name="40% - Акцент3 98 3" xfId="15155"/>
    <cellStyle name="40% - Акцент3 99" xfId="15156"/>
    <cellStyle name="40% - Акцент3 99 2" xfId="15157"/>
    <cellStyle name="40% - Акцент3 99 2 2" xfId="15158"/>
    <cellStyle name="40% - Акцент3 99 3" xfId="15159"/>
    <cellStyle name="40% - Акцент4" xfId="15160" builtinId="43" customBuiltin="1"/>
    <cellStyle name="40% - Акцент4 10" xfId="15161"/>
    <cellStyle name="40% - Акцент4 10 2" xfId="15162"/>
    <cellStyle name="40% - Акцент4 10 2 2" xfId="15163"/>
    <cellStyle name="40% - Акцент4 10 2 2 2" xfId="15164"/>
    <cellStyle name="40% - Акцент4 10 2 3" xfId="15165"/>
    <cellStyle name="40% - Акцент4 10 3" xfId="15166"/>
    <cellStyle name="40% - Акцент4 10 3 2" xfId="15167"/>
    <cellStyle name="40% - Акцент4 10 3 2 2" xfId="15168"/>
    <cellStyle name="40% - Акцент4 10 3 3" xfId="15169"/>
    <cellStyle name="40% - Акцент4 10 4" xfId="15170"/>
    <cellStyle name="40% - Акцент4 10 4 2" xfId="15171"/>
    <cellStyle name="40% - Акцент4 10 5" xfId="15172"/>
    <cellStyle name="40% - Акцент4 100" xfId="15173"/>
    <cellStyle name="40% - Акцент4 100 2" xfId="15174"/>
    <cellStyle name="40% - Акцент4 100 2 2" xfId="15175"/>
    <cellStyle name="40% - Акцент4 100 3" xfId="15176"/>
    <cellStyle name="40% - Акцент4 101" xfId="15177"/>
    <cellStyle name="40% - Акцент4 101 2" xfId="15178"/>
    <cellStyle name="40% - Акцент4 101 2 2" xfId="15179"/>
    <cellStyle name="40% - Акцент4 101 3" xfId="15180"/>
    <cellStyle name="40% - Акцент4 102" xfId="15181"/>
    <cellStyle name="40% - Акцент4 102 2" xfId="15182"/>
    <cellStyle name="40% - Акцент4 102 2 2" xfId="15183"/>
    <cellStyle name="40% - Акцент4 102 3" xfId="15184"/>
    <cellStyle name="40% - Акцент4 103" xfId="15185"/>
    <cellStyle name="40% - Акцент4 103 2" xfId="15186"/>
    <cellStyle name="40% - Акцент4 103 2 2" xfId="15187"/>
    <cellStyle name="40% - Акцент4 103 3" xfId="15188"/>
    <cellStyle name="40% - Акцент4 104" xfId="15189"/>
    <cellStyle name="40% - Акцент4 104 2" xfId="15190"/>
    <cellStyle name="40% - Акцент4 104 2 2" xfId="15191"/>
    <cellStyle name="40% - Акцент4 104 3" xfId="15192"/>
    <cellStyle name="40% - Акцент4 105" xfId="15193"/>
    <cellStyle name="40% - Акцент4 105 2" xfId="15194"/>
    <cellStyle name="40% - Акцент4 105 2 2" xfId="15195"/>
    <cellStyle name="40% - Акцент4 105 3" xfId="15196"/>
    <cellStyle name="40% - Акцент4 106" xfId="15197"/>
    <cellStyle name="40% - Акцент4 106 2" xfId="15198"/>
    <cellStyle name="40% - Акцент4 106 2 2" xfId="15199"/>
    <cellStyle name="40% - Акцент4 106 3" xfId="15200"/>
    <cellStyle name="40% - Акцент4 107" xfId="15201"/>
    <cellStyle name="40% - Акцент4 107 2" xfId="15202"/>
    <cellStyle name="40% - Акцент4 107 2 2" xfId="15203"/>
    <cellStyle name="40% - Акцент4 107 3" xfId="15204"/>
    <cellStyle name="40% - Акцент4 108" xfId="15205"/>
    <cellStyle name="40% - Акцент4 108 2" xfId="15206"/>
    <cellStyle name="40% - Акцент4 108 2 2" xfId="15207"/>
    <cellStyle name="40% - Акцент4 108 3" xfId="15208"/>
    <cellStyle name="40% - Акцент4 109" xfId="15209"/>
    <cellStyle name="40% - Акцент4 109 2" xfId="15210"/>
    <cellStyle name="40% - Акцент4 109 2 2" xfId="15211"/>
    <cellStyle name="40% - Акцент4 109 3" xfId="15212"/>
    <cellStyle name="40% - Акцент4 11" xfId="15213"/>
    <cellStyle name="40% - Акцент4 11 2" xfId="15214"/>
    <cellStyle name="40% - Акцент4 11 2 2" xfId="15215"/>
    <cellStyle name="40% - Акцент4 11 2 2 2" xfId="15216"/>
    <cellStyle name="40% - Акцент4 11 2 3" xfId="15217"/>
    <cellStyle name="40% - Акцент4 11 3" xfId="15218"/>
    <cellStyle name="40% - Акцент4 11 3 2" xfId="15219"/>
    <cellStyle name="40% - Акцент4 11 3 2 2" xfId="15220"/>
    <cellStyle name="40% - Акцент4 11 3 3" xfId="15221"/>
    <cellStyle name="40% - Акцент4 11 4" xfId="15222"/>
    <cellStyle name="40% - Акцент4 11 4 2" xfId="15223"/>
    <cellStyle name="40% - Акцент4 11 5" xfId="15224"/>
    <cellStyle name="40% - Акцент4 110" xfId="15225"/>
    <cellStyle name="40% - Акцент4 110 2" xfId="15226"/>
    <cellStyle name="40% - Акцент4 110 2 2" xfId="15227"/>
    <cellStyle name="40% - Акцент4 110 3" xfId="15228"/>
    <cellStyle name="40% - Акцент4 111" xfId="15229"/>
    <cellStyle name="40% - Акцент4 111 2" xfId="15230"/>
    <cellStyle name="40% - Акцент4 111 2 2" xfId="15231"/>
    <cellStyle name="40% - Акцент4 111 3" xfId="15232"/>
    <cellStyle name="40% - Акцент4 112" xfId="15233"/>
    <cellStyle name="40% - Акцент4 112 2" xfId="15234"/>
    <cellStyle name="40% - Акцент4 112 2 2" xfId="15235"/>
    <cellStyle name="40% - Акцент4 112 3" xfId="15236"/>
    <cellStyle name="40% - Акцент4 113" xfId="15237"/>
    <cellStyle name="40% - Акцент4 113 2" xfId="15238"/>
    <cellStyle name="40% - Акцент4 113 2 2" xfId="15239"/>
    <cellStyle name="40% - Акцент4 113 3" xfId="15240"/>
    <cellStyle name="40% - Акцент4 114" xfId="15241"/>
    <cellStyle name="40% - Акцент4 114 2" xfId="15242"/>
    <cellStyle name="40% - Акцент4 114 2 2" xfId="15243"/>
    <cellStyle name="40% - Акцент4 114 3" xfId="15244"/>
    <cellStyle name="40% - Акцент4 115" xfId="15245"/>
    <cellStyle name="40% - Акцент4 115 2" xfId="15246"/>
    <cellStyle name="40% - Акцент4 115 2 2" xfId="15247"/>
    <cellStyle name="40% - Акцент4 115 3" xfId="15248"/>
    <cellStyle name="40% - Акцент4 116" xfId="15249"/>
    <cellStyle name="40% - Акцент4 116 2" xfId="15250"/>
    <cellStyle name="40% - Акцент4 116 2 2" xfId="15251"/>
    <cellStyle name="40% - Акцент4 116 3" xfId="15252"/>
    <cellStyle name="40% - Акцент4 117" xfId="15253"/>
    <cellStyle name="40% - Акцент4 117 2" xfId="15254"/>
    <cellStyle name="40% - Акцент4 117 2 2" xfId="15255"/>
    <cellStyle name="40% - Акцент4 117 3" xfId="15256"/>
    <cellStyle name="40% - Акцент4 118" xfId="15257"/>
    <cellStyle name="40% - Акцент4 118 2" xfId="15258"/>
    <cellStyle name="40% - Акцент4 118 2 2" xfId="15259"/>
    <cellStyle name="40% - Акцент4 118 3" xfId="15260"/>
    <cellStyle name="40% - Акцент4 119" xfId="15261"/>
    <cellStyle name="40% - Акцент4 119 2" xfId="15262"/>
    <cellStyle name="40% - Акцент4 119 2 2" xfId="15263"/>
    <cellStyle name="40% - Акцент4 119 3" xfId="15264"/>
    <cellStyle name="40% - Акцент4 12" xfId="15265"/>
    <cellStyle name="40% - Акцент4 12 2" xfId="15266"/>
    <cellStyle name="40% - Акцент4 12 2 2" xfId="15267"/>
    <cellStyle name="40% - Акцент4 12 2 2 2" xfId="15268"/>
    <cellStyle name="40% - Акцент4 12 2 3" xfId="15269"/>
    <cellStyle name="40% - Акцент4 12 3" xfId="15270"/>
    <cellStyle name="40% - Акцент4 12 3 2" xfId="15271"/>
    <cellStyle name="40% - Акцент4 12 3 2 2" xfId="15272"/>
    <cellStyle name="40% - Акцент4 12 3 3" xfId="15273"/>
    <cellStyle name="40% - Акцент4 12 4" xfId="15274"/>
    <cellStyle name="40% - Акцент4 12 4 2" xfId="15275"/>
    <cellStyle name="40% - Акцент4 12 5" xfId="15276"/>
    <cellStyle name="40% - Акцент4 120" xfId="15277"/>
    <cellStyle name="40% - Акцент4 120 2" xfId="15278"/>
    <cellStyle name="40% - Акцент4 120 2 2" xfId="15279"/>
    <cellStyle name="40% - Акцент4 120 3" xfId="15280"/>
    <cellStyle name="40% - Акцент4 121" xfId="15281"/>
    <cellStyle name="40% - Акцент4 121 2" xfId="15282"/>
    <cellStyle name="40% - Акцент4 121 2 2" xfId="15283"/>
    <cellStyle name="40% - Акцент4 121 3" xfId="15284"/>
    <cellStyle name="40% - Акцент4 122" xfId="15285"/>
    <cellStyle name="40% - Акцент4 122 2" xfId="15286"/>
    <cellStyle name="40% - Акцент4 122 2 2" xfId="15287"/>
    <cellStyle name="40% - Акцент4 122 3" xfId="15288"/>
    <cellStyle name="40% - Акцент4 123" xfId="15289"/>
    <cellStyle name="40% - Акцент4 123 2" xfId="15290"/>
    <cellStyle name="40% - Акцент4 123 2 2" xfId="15291"/>
    <cellStyle name="40% - Акцент4 123 3" xfId="15292"/>
    <cellStyle name="40% - Акцент4 124" xfId="15293"/>
    <cellStyle name="40% - Акцент4 124 2" xfId="15294"/>
    <cellStyle name="40% - Акцент4 124 2 2" xfId="15295"/>
    <cellStyle name="40% - Акцент4 124 3" xfId="15296"/>
    <cellStyle name="40% - Акцент4 125" xfId="15297"/>
    <cellStyle name="40% - Акцент4 125 2" xfId="15298"/>
    <cellStyle name="40% - Акцент4 125 2 2" xfId="15299"/>
    <cellStyle name="40% - Акцент4 125 3" xfId="15300"/>
    <cellStyle name="40% - Акцент4 126" xfId="15301"/>
    <cellStyle name="40% - Акцент4 126 2" xfId="15302"/>
    <cellStyle name="40% - Акцент4 126 2 2" xfId="15303"/>
    <cellStyle name="40% - Акцент4 126 3" xfId="15304"/>
    <cellStyle name="40% - Акцент4 127" xfId="15305"/>
    <cellStyle name="40% - Акцент4 127 2" xfId="15306"/>
    <cellStyle name="40% - Акцент4 127 2 2" xfId="15307"/>
    <cellStyle name="40% - Акцент4 127 3" xfId="15308"/>
    <cellStyle name="40% - Акцент4 128" xfId="15309"/>
    <cellStyle name="40% - Акцент4 128 2" xfId="15310"/>
    <cellStyle name="40% - Акцент4 128 2 2" xfId="15311"/>
    <cellStyle name="40% - Акцент4 128 3" xfId="15312"/>
    <cellStyle name="40% - Акцент4 129" xfId="15313"/>
    <cellStyle name="40% - Акцент4 129 2" xfId="15314"/>
    <cellStyle name="40% - Акцент4 129 2 2" xfId="15315"/>
    <cellStyle name="40% - Акцент4 129 3" xfId="15316"/>
    <cellStyle name="40% - Акцент4 13" xfId="15317"/>
    <cellStyle name="40% - Акцент4 13 2" xfId="15318"/>
    <cellStyle name="40% - Акцент4 13 2 2" xfId="15319"/>
    <cellStyle name="40% - Акцент4 13 2 2 2" xfId="15320"/>
    <cellStyle name="40% - Акцент4 13 2 3" xfId="15321"/>
    <cellStyle name="40% - Акцент4 13 3" xfId="15322"/>
    <cellStyle name="40% - Акцент4 13 3 2" xfId="15323"/>
    <cellStyle name="40% - Акцент4 13 3 2 2" xfId="15324"/>
    <cellStyle name="40% - Акцент4 13 3 3" xfId="15325"/>
    <cellStyle name="40% - Акцент4 13 4" xfId="15326"/>
    <cellStyle name="40% - Акцент4 13 4 2" xfId="15327"/>
    <cellStyle name="40% - Акцент4 13 5" xfId="15328"/>
    <cellStyle name="40% - Акцент4 130" xfId="15329"/>
    <cellStyle name="40% - Акцент4 130 2" xfId="15330"/>
    <cellStyle name="40% - Акцент4 130 2 2" xfId="15331"/>
    <cellStyle name="40% - Акцент4 130 3" xfId="15332"/>
    <cellStyle name="40% - Акцент4 131" xfId="15333"/>
    <cellStyle name="40% - Акцент4 131 2" xfId="15334"/>
    <cellStyle name="40% - Акцент4 131 2 2" xfId="15335"/>
    <cellStyle name="40% - Акцент4 131 3" xfId="15336"/>
    <cellStyle name="40% - Акцент4 132" xfId="15337"/>
    <cellStyle name="40% - Акцент4 132 2" xfId="15338"/>
    <cellStyle name="40% - Акцент4 132 2 2" xfId="15339"/>
    <cellStyle name="40% - Акцент4 132 3" xfId="15340"/>
    <cellStyle name="40% - Акцент4 133" xfId="15341"/>
    <cellStyle name="40% - Акцент4 133 2" xfId="15342"/>
    <cellStyle name="40% - Акцент4 133 2 2" xfId="15343"/>
    <cellStyle name="40% - Акцент4 133 3" xfId="15344"/>
    <cellStyle name="40% - Акцент4 134" xfId="15345"/>
    <cellStyle name="40% - Акцент4 134 2" xfId="15346"/>
    <cellStyle name="40% - Акцент4 134 2 2" xfId="15347"/>
    <cellStyle name="40% - Акцент4 134 3" xfId="15348"/>
    <cellStyle name="40% - Акцент4 135" xfId="15349"/>
    <cellStyle name="40% - Акцент4 135 2" xfId="15350"/>
    <cellStyle name="40% - Акцент4 135 2 2" xfId="15351"/>
    <cellStyle name="40% - Акцент4 135 3" xfId="15352"/>
    <cellStyle name="40% - Акцент4 136" xfId="15353"/>
    <cellStyle name="40% - Акцент4 136 2" xfId="15354"/>
    <cellStyle name="40% - Акцент4 136 2 2" xfId="15355"/>
    <cellStyle name="40% - Акцент4 136 3" xfId="15356"/>
    <cellStyle name="40% - Акцент4 137" xfId="15357"/>
    <cellStyle name="40% - Акцент4 138" xfId="15358"/>
    <cellStyle name="40% - Акцент4 14" xfId="15359"/>
    <cellStyle name="40% - Акцент4 14 2" xfId="15360"/>
    <cellStyle name="40% - Акцент4 14 2 2" xfId="15361"/>
    <cellStyle name="40% - Акцент4 14 2 2 2" xfId="15362"/>
    <cellStyle name="40% - Акцент4 14 2 3" xfId="15363"/>
    <cellStyle name="40% - Акцент4 14 3" xfId="15364"/>
    <cellStyle name="40% - Акцент4 14 3 2" xfId="15365"/>
    <cellStyle name="40% - Акцент4 14 3 2 2" xfId="15366"/>
    <cellStyle name="40% - Акцент4 14 3 3" xfId="15367"/>
    <cellStyle name="40% - Акцент4 14 4" xfId="15368"/>
    <cellStyle name="40% - Акцент4 14 4 2" xfId="15369"/>
    <cellStyle name="40% - Акцент4 14 5" xfId="15370"/>
    <cellStyle name="40% - Акцент4 15" xfId="15371"/>
    <cellStyle name="40% - Акцент4 15 2" xfId="15372"/>
    <cellStyle name="40% - Акцент4 15 2 2" xfId="15373"/>
    <cellStyle name="40% - Акцент4 15 2 2 2" xfId="15374"/>
    <cellStyle name="40% - Акцент4 15 2 3" xfId="15375"/>
    <cellStyle name="40% - Акцент4 15 3" xfId="15376"/>
    <cellStyle name="40% - Акцент4 15 3 2" xfId="15377"/>
    <cellStyle name="40% - Акцент4 15 3 2 2" xfId="15378"/>
    <cellStyle name="40% - Акцент4 15 3 3" xfId="15379"/>
    <cellStyle name="40% - Акцент4 15 4" xfId="15380"/>
    <cellStyle name="40% - Акцент4 15 4 2" xfId="15381"/>
    <cellStyle name="40% - Акцент4 15 5" xfId="15382"/>
    <cellStyle name="40% - Акцент4 16" xfId="15383"/>
    <cellStyle name="40% - Акцент4 16 2" xfId="15384"/>
    <cellStyle name="40% - Акцент4 16 2 2" xfId="15385"/>
    <cellStyle name="40% - Акцент4 16 2 2 2" xfId="15386"/>
    <cellStyle name="40% - Акцент4 16 2 3" xfId="15387"/>
    <cellStyle name="40% - Акцент4 16 3" xfId="15388"/>
    <cellStyle name="40% - Акцент4 16 3 2" xfId="15389"/>
    <cellStyle name="40% - Акцент4 16 3 2 2" xfId="15390"/>
    <cellStyle name="40% - Акцент4 16 3 3" xfId="15391"/>
    <cellStyle name="40% - Акцент4 16 4" xfId="15392"/>
    <cellStyle name="40% - Акцент4 16 4 2" xfId="15393"/>
    <cellStyle name="40% - Акцент4 16 5" xfId="15394"/>
    <cellStyle name="40% - Акцент4 17" xfId="15395"/>
    <cellStyle name="40% - Акцент4 17 2" xfId="15396"/>
    <cellStyle name="40% - Акцент4 17 2 2" xfId="15397"/>
    <cellStyle name="40% - Акцент4 17 2 2 2" xfId="15398"/>
    <cellStyle name="40% - Акцент4 17 2 3" xfId="15399"/>
    <cellStyle name="40% - Акцент4 17 3" xfId="15400"/>
    <cellStyle name="40% - Акцент4 17 3 2" xfId="15401"/>
    <cellStyle name="40% - Акцент4 17 3 2 2" xfId="15402"/>
    <cellStyle name="40% - Акцент4 17 3 3" xfId="15403"/>
    <cellStyle name="40% - Акцент4 17 4" xfId="15404"/>
    <cellStyle name="40% - Акцент4 17 4 2" xfId="15405"/>
    <cellStyle name="40% - Акцент4 17 5" xfId="15406"/>
    <cellStyle name="40% - Акцент4 18" xfId="15407"/>
    <cellStyle name="40% - Акцент4 18 2" xfId="15408"/>
    <cellStyle name="40% - Акцент4 18 2 2" xfId="15409"/>
    <cellStyle name="40% - Акцент4 18 2 2 2" xfId="15410"/>
    <cellStyle name="40% - Акцент4 18 2 3" xfId="15411"/>
    <cellStyle name="40% - Акцент4 18 3" xfId="15412"/>
    <cellStyle name="40% - Акцент4 18 3 2" xfId="15413"/>
    <cellStyle name="40% - Акцент4 18 3 2 2" xfId="15414"/>
    <cellStyle name="40% - Акцент4 18 3 3" xfId="15415"/>
    <cellStyle name="40% - Акцент4 18 4" xfId="15416"/>
    <cellStyle name="40% - Акцент4 18 4 2" xfId="15417"/>
    <cellStyle name="40% - Акцент4 18 5" xfId="15418"/>
    <cellStyle name="40% - Акцент4 19" xfId="15419"/>
    <cellStyle name="40% - Акцент4 19 2" xfId="15420"/>
    <cellStyle name="40% - Акцент4 19 2 2" xfId="15421"/>
    <cellStyle name="40% - Акцент4 19 2 2 2" xfId="15422"/>
    <cellStyle name="40% - Акцент4 19 2 3" xfId="15423"/>
    <cellStyle name="40% - Акцент4 19 3" xfId="15424"/>
    <cellStyle name="40% - Акцент4 19 3 2" xfId="15425"/>
    <cellStyle name="40% - Акцент4 19 3 2 2" xfId="15426"/>
    <cellStyle name="40% - Акцент4 19 3 3" xfId="15427"/>
    <cellStyle name="40% - Акцент4 19 4" xfId="15428"/>
    <cellStyle name="40% - Акцент4 19 4 2" xfId="15429"/>
    <cellStyle name="40% - Акцент4 19 5" xfId="15430"/>
    <cellStyle name="40% - Акцент4 2" xfId="15431"/>
    <cellStyle name="40% - Акцент4 2 10" xfId="15432"/>
    <cellStyle name="40% - Акцент4 2 10 2" xfId="15433"/>
    <cellStyle name="40% - Акцент4 2 10 2 2" xfId="15434"/>
    <cellStyle name="40% - Акцент4 2 10 3" xfId="15435"/>
    <cellStyle name="40% - Акцент4 2 11" xfId="15436"/>
    <cellStyle name="40% - Акцент4 2 11 2" xfId="15437"/>
    <cellStyle name="40% - Акцент4 2 11 2 2" xfId="15438"/>
    <cellStyle name="40% - Акцент4 2 11 3" xfId="15439"/>
    <cellStyle name="40% - Акцент4 2 12" xfId="15440"/>
    <cellStyle name="40% - Акцент4 2 12 2" xfId="15441"/>
    <cellStyle name="40% - Акцент4 2 12 2 2" xfId="15442"/>
    <cellStyle name="40% - Акцент4 2 12 3" xfId="15443"/>
    <cellStyle name="40% - Акцент4 2 13" xfId="15444"/>
    <cellStyle name="40% - Акцент4 2 13 2" xfId="15445"/>
    <cellStyle name="40% - Акцент4 2 13 2 2" xfId="15446"/>
    <cellStyle name="40% - Акцент4 2 13 3" xfId="15447"/>
    <cellStyle name="40% - Акцент4 2 14" xfId="15448"/>
    <cellStyle name="40% - Акцент4 2 14 2" xfId="15449"/>
    <cellStyle name="40% - Акцент4 2 14 2 2" xfId="15450"/>
    <cellStyle name="40% - Акцент4 2 14 3" xfId="15451"/>
    <cellStyle name="40% - Акцент4 2 15" xfId="15452"/>
    <cellStyle name="40% - Акцент4 2 15 2" xfId="15453"/>
    <cellStyle name="40% - Акцент4 2 15 2 2" xfId="15454"/>
    <cellStyle name="40% - Акцент4 2 15 3" xfId="15455"/>
    <cellStyle name="40% - Акцент4 2 16" xfId="15456"/>
    <cellStyle name="40% - Акцент4 2 16 2" xfId="15457"/>
    <cellStyle name="40% - Акцент4 2 16 2 2" xfId="15458"/>
    <cellStyle name="40% - Акцент4 2 16 3" xfId="15459"/>
    <cellStyle name="40% - Акцент4 2 17" xfId="15460"/>
    <cellStyle name="40% - Акцент4 2 17 2" xfId="15461"/>
    <cellStyle name="40% - Акцент4 2 17 2 2" xfId="15462"/>
    <cellStyle name="40% - Акцент4 2 17 3" xfId="15463"/>
    <cellStyle name="40% - Акцент4 2 18" xfId="15464"/>
    <cellStyle name="40% - Акцент4 2 18 2" xfId="15465"/>
    <cellStyle name="40% - Акцент4 2 18 2 2" xfId="15466"/>
    <cellStyle name="40% - Акцент4 2 18 3" xfId="15467"/>
    <cellStyle name="40% - Акцент4 2 19" xfId="15468"/>
    <cellStyle name="40% - Акцент4 2 19 2" xfId="15469"/>
    <cellStyle name="40% - Акцент4 2 19 2 2" xfId="15470"/>
    <cellStyle name="40% - Акцент4 2 19 3" xfId="15471"/>
    <cellStyle name="40% - Акцент4 2 2" xfId="15472"/>
    <cellStyle name="40% - Акцент4 2 2 2" xfId="15473"/>
    <cellStyle name="40% - Акцент4 2 2 2 2" xfId="15474"/>
    <cellStyle name="40% - Акцент4 2 2 2 2 2" xfId="15475"/>
    <cellStyle name="40% - Акцент4 2 2 2 3" xfId="15476"/>
    <cellStyle name="40% - Акцент4 2 2 3" xfId="15477"/>
    <cellStyle name="40% - Акцент4 2 2 3 2" xfId="15478"/>
    <cellStyle name="40% - Акцент4 2 2 3 2 2" xfId="15479"/>
    <cellStyle name="40% - Акцент4 2 2 3 3" xfId="15480"/>
    <cellStyle name="40% - Акцент4 2 2 4" xfId="15481"/>
    <cellStyle name="40% - Акцент4 2 2 4 2" xfId="15482"/>
    <cellStyle name="40% - Акцент4 2 2 5" xfId="15483"/>
    <cellStyle name="40% - Акцент4 2 20" xfId="15484"/>
    <cellStyle name="40% - Акцент4 2 20 2" xfId="15485"/>
    <cellStyle name="40% - Акцент4 2 20 2 2" xfId="15486"/>
    <cellStyle name="40% - Акцент4 2 20 3" xfId="15487"/>
    <cellStyle name="40% - Акцент4 2 21" xfId="15488"/>
    <cellStyle name="40% - Акцент4 2 21 2" xfId="15489"/>
    <cellStyle name="40% - Акцент4 2 21 2 2" xfId="15490"/>
    <cellStyle name="40% - Акцент4 2 21 3" xfId="15491"/>
    <cellStyle name="40% - Акцент4 2 22" xfId="15492"/>
    <cellStyle name="40% - Акцент4 2 22 2" xfId="15493"/>
    <cellStyle name="40% - Акцент4 2 22 2 2" xfId="15494"/>
    <cellStyle name="40% - Акцент4 2 22 3" xfId="15495"/>
    <cellStyle name="40% - Акцент4 2 23" xfId="15496"/>
    <cellStyle name="40% - Акцент4 2 23 2" xfId="15497"/>
    <cellStyle name="40% - Акцент4 2 23 2 2" xfId="15498"/>
    <cellStyle name="40% - Акцент4 2 23 3" xfId="15499"/>
    <cellStyle name="40% - Акцент4 2 24" xfId="15500"/>
    <cellStyle name="40% - Акцент4 2 24 2" xfId="15501"/>
    <cellStyle name="40% - Акцент4 2 24 2 2" xfId="15502"/>
    <cellStyle name="40% - Акцент4 2 24 3" xfId="15503"/>
    <cellStyle name="40% - Акцент4 2 25" xfId="15504"/>
    <cellStyle name="40% - Акцент4 2 25 2" xfId="15505"/>
    <cellStyle name="40% - Акцент4 2 26" xfId="15506"/>
    <cellStyle name="40% - Акцент4 2 3" xfId="15507"/>
    <cellStyle name="40% - Акцент4 2 3 2" xfId="15508"/>
    <cellStyle name="40% - Акцент4 2 3 2 2" xfId="15509"/>
    <cellStyle name="40% - Акцент4 2 3 2 2 2" xfId="15510"/>
    <cellStyle name="40% - Акцент4 2 3 2 3" xfId="15511"/>
    <cellStyle name="40% - Акцент4 2 3 3" xfId="15512"/>
    <cellStyle name="40% - Акцент4 2 3 3 2" xfId="15513"/>
    <cellStyle name="40% - Акцент4 2 3 3 2 2" xfId="15514"/>
    <cellStyle name="40% - Акцент4 2 3 3 3" xfId="15515"/>
    <cellStyle name="40% - Акцент4 2 3 4" xfId="15516"/>
    <cellStyle name="40% - Акцент4 2 3 4 2" xfId="15517"/>
    <cellStyle name="40% - Акцент4 2 3 5" xfId="15518"/>
    <cellStyle name="40% - Акцент4 2 4" xfId="15519"/>
    <cellStyle name="40% - Акцент4 2 4 2" xfId="15520"/>
    <cellStyle name="40% - Акцент4 2 4 2 2" xfId="15521"/>
    <cellStyle name="40% - Акцент4 2 4 2 2 2" xfId="15522"/>
    <cellStyle name="40% - Акцент4 2 4 2 3" xfId="15523"/>
    <cellStyle name="40% - Акцент4 2 4 3" xfId="15524"/>
    <cellStyle name="40% - Акцент4 2 4 3 2" xfId="15525"/>
    <cellStyle name="40% - Акцент4 2 4 3 2 2" xfId="15526"/>
    <cellStyle name="40% - Акцент4 2 4 3 3" xfId="15527"/>
    <cellStyle name="40% - Акцент4 2 4 4" xfId="15528"/>
    <cellStyle name="40% - Акцент4 2 4 4 2" xfId="15529"/>
    <cellStyle name="40% - Акцент4 2 4 5" xfId="15530"/>
    <cellStyle name="40% - Акцент4 2 5" xfId="15531"/>
    <cellStyle name="40% - Акцент4 2 5 2" xfId="15532"/>
    <cellStyle name="40% - Акцент4 2 5 2 2" xfId="15533"/>
    <cellStyle name="40% - Акцент4 2 5 2 2 2" xfId="15534"/>
    <cellStyle name="40% - Акцент4 2 5 2 3" xfId="15535"/>
    <cellStyle name="40% - Акцент4 2 5 3" xfId="15536"/>
    <cellStyle name="40% - Акцент4 2 5 3 2" xfId="15537"/>
    <cellStyle name="40% - Акцент4 2 5 3 2 2" xfId="15538"/>
    <cellStyle name="40% - Акцент4 2 5 3 3" xfId="15539"/>
    <cellStyle name="40% - Акцент4 2 5 4" xfId="15540"/>
    <cellStyle name="40% - Акцент4 2 5 4 2" xfId="15541"/>
    <cellStyle name="40% - Акцент4 2 5 5" xfId="15542"/>
    <cellStyle name="40% - Акцент4 2 6" xfId="15543"/>
    <cellStyle name="40% - Акцент4 2 6 2" xfId="15544"/>
    <cellStyle name="40% - Акцент4 2 6 2 2" xfId="15545"/>
    <cellStyle name="40% - Акцент4 2 6 3" xfId="15546"/>
    <cellStyle name="40% - Акцент4 2 7" xfId="15547"/>
    <cellStyle name="40% - Акцент4 2 7 2" xfId="15548"/>
    <cellStyle name="40% - Акцент4 2 7 2 2" xfId="15549"/>
    <cellStyle name="40% - Акцент4 2 7 3" xfId="15550"/>
    <cellStyle name="40% - Акцент4 2 8" xfId="15551"/>
    <cellStyle name="40% - Акцент4 2 8 2" xfId="15552"/>
    <cellStyle name="40% - Акцент4 2 8 2 2" xfId="15553"/>
    <cellStyle name="40% - Акцент4 2 8 3" xfId="15554"/>
    <cellStyle name="40% - Акцент4 2 9" xfId="15555"/>
    <cellStyle name="40% - Акцент4 2 9 2" xfId="15556"/>
    <cellStyle name="40% - Акцент4 2 9 2 2" xfId="15557"/>
    <cellStyle name="40% - Акцент4 2 9 3" xfId="15558"/>
    <cellStyle name="40% - Акцент4 20" xfId="15559"/>
    <cellStyle name="40% - Акцент4 20 2" xfId="15560"/>
    <cellStyle name="40% - Акцент4 20 2 2" xfId="15561"/>
    <cellStyle name="40% - Акцент4 20 2 2 2" xfId="15562"/>
    <cellStyle name="40% - Акцент4 20 2 3" xfId="15563"/>
    <cellStyle name="40% - Акцент4 20 3" xfId="15564"/>
    <cellStyle name="40% - Акцент4 20 3 2" xfId="15565"/>
    <cellStyle name="40% - Акцент4 20 3 2 2" xfId="15566"/>
    <cellStyle name="40% - Акцент4 20 3 3" xfId="15567"/>
    <cellStyle name="40% - Акцент4 20 4" xfId="15568"/>
    <cellStyle name="40% - Акцент4 20 4 2" xfId="15569"/>
    <cellStyle name="40% - Акцент4 20 5" xfId="15570"/>
    <cellStyle name="40% - Акцент4 21" xfId="15571"/>
    <cellStyle name="40% - Акцент4 21 2" xfId="15572"/>
    <cellStyle name="40% - Акцент4 21 2 2" xfId="15573"/>
    <cellStyle name="40% - Акцент4 21 2 2 2" xfId="15574"/>
    <cellStyle name="40% - Акцент4 21 2 3" xfId="15575"/>
    <cellStyle name="40% - Акцент4 21 3" xfId="15576"/>
    <cellStyle name="40% - Акцент4 21 3 2" xfId="15577"/>
    <cellStyle name="40% - Акцент4 21 3 2 2" xfId="15578"/>
    <cellStyle name="40% - Акцент4 21 3 3" xfId="15579"/>
    <cellStyle name="40% - Акцент4 21 4" xfId="15580"/>
    <cellStyle name="40% - Акцент4 21 4 2" xfId="15581"/>
    <cellStyle name="40% - Акцент4 21 5" xfId="15582"/>
    <cellStyle name="40% - Акцент4 22" xfId="15583"/>
    <cellStyle name="40% - Акцент4 22 2" xfId="15584"/>
    <cellStyle name="40% - Акцент4 22 2 2" xfId="15585"/>
    <cellStyle name="40% - Акцент4 22 2 2 2" xfId="15586"/>
    <cellStyle name="40% - Акцент4 22 2 3" xfId="15587"/>
    <cellStyle name="40% - Акцент4 22 3" xfId="15588"/>
    <cellStyle name="40% - Акцент4 22 3 2" xfId="15589"/>
    <cellStyle name="40% - Акцент4 22 3 2 2" xfId="15590"/>
    <cellStyle name="40% - Акцент4 22 3 3" xfId="15591"/>
    <cellStyle name="40% - Акцент4 22 4" xfId="15592"/>
    <cellStyle name="40% - Акцент4 22 4 2" xfId="15593"/>
    <cellStyle name="40% - Акцент4 22 5" xfId="15594"/>
    <cellStyle name="40% - Акцент4 23" xfId="15595"/>
    <cellStyle name="40% - Акцент4 23 2" xfId="15596"/>
    <cellStyle name="40% - Акцент4 23 2 2" xfId="15597"/>
    <cellStyle name="40% - Акцент4 23 2 2 2" xfId="15598"/>
    <cellStyle name="40% - Акцент4 23 2 3" xfId="15599"/>
    <cellStyle name="40% - Акцент4 23 3" xfId="15600"/>
    <cellStyle name="40% - Акцент4 23 3 2" xfId="15601"/>
    <cellStyle name="40% - Акцент4 23 3 2 2" xfId="15602"/>
    <cellStyle name="40% - Акцент4 23 3 3" xfId="15603"/>
    <cellStyle name="40% - Акцент4 23 4" xfId="15604"/>
    <cellStyle name="40% - Акцент4 23 4 2" xfId="15605"/>
    <cellStyle name="40% - Акцент4 23 5" xfId="15606"/>
    <cellStyle name="40% - Акцент4 24" xfId="15607"/>
    <cellStyle name="40% - Акцент4 24 2" xfId="15608"/>
    <cellStyle name="40% - Акцент4 24 2 2" xfId="15609"/>
    <cellStyle name="40% - Акцент4 24 2 2 2" xfId="15610"/>
    <cellStyle name="40% - Акцент4 24 2 3" xfId="15611"/>
    <cellStyle name="40% - Акцент4 24 3" xfId="15612"/>
    <cellStyle name="40% - Акцент4 24 3 2" xfId="15613"/>
    <cellStyle name="40% - Акцент4 24 3 2 2" xfId="15614"/>
    <cellStyle name="40% - Акцент4 24 3 3" xfId="15615"/>
    <cellStyle name="40% - Акцент4 24 4" xfId="15616"/>
    <cellStyle name="40% - Акцент4 24 4 2" xfId="15617"/>
    <cellStyle name="40% - Акцент4 24 5" xfId="15618"/>
    <cellStyle name="40% - Акцент4 25" xfId="15619"/>
    <cellStyle name="40% - Акцент4 25 2" xfId="15620"/>
    <cellStyle name="40% - Акцент4 25 2 2" xfId="15621"/>
    <cellStyle name="40% - Акцент4 25 2 2 2" xfId="15622"/>
    <cellStyle name="40% - Акцент4 25 2 3" xfId="15623"/>
    <cellStyle name="40% - Акцент4 25 3" xfId="15624"/>
    <cellStyle name="40% - Акцент4 25 3 2" xfId="15625"/>
    <cellStyle name="40% - Акцент4 25 3 2 2" xfId="15626"/>
    <cellStyle name="40% - Акцент4 25 3 3" xfId="15627"/>
    <cellStyle name="40% - Акцент4 25 4" xfId="15628"/>
    <cellStyle name="40% - Акцент4 25 4 2" xfId="15629"/>
    <cellStyle name="40% - Акцент4 25 5" xfId="15630"/>
    <cellStyle name="40% - Акцент4 26" xfId="15631"/>
    <cellStyle name="40% - Акцент4 26 2" xfId="15632"/>
    <cellStyle name="40% - Акцент4 26 2 2" xfId="15633"/>
    <cellStyle name="40% - Акцент4 26 2 2 2" xfId="15634"/>
    <cellStyle name="40% - Акцент4 26 2 3" xfId="15635"/>
    <cellStyle name="40% - Акцент4 26 3" xfId="15636"/>
    <cellStyle name="40% - Акцент4 26 3 2" xfId="15637"/>
    <cellStyle name="40% - Акцент4 26 3 2 2" xfId="15638"/>
    <cellStyle name="40% - Акцент4 26 3 3" xfId="15639"/>
    <cellStyle name="40% - Акцент4 26 4" xfId="15640"/>
    <cellStyle name="40% - Акцент4 26 4 2" xfId="15641"/>
    <cellStyle name="40% - Акцент4 26 5" xfId="15642"/>
    <cellStyle name="40% - Акцент4 27" xfId="15643"/>
    <cellStyle name="40% - Акцент4 27 2" xfId="15644"/>
    <cellStyle name="40% - Акцент4 27 2 2" xfId="15645"/>
    <cellStyle name="40% - Акцент4 27 2 2 2" xfId="15646"/>
    <cellStyle name="40% - Акцент4 27 2 3" xfId="15647"/>
    <cellStyle name="40% - Акцент4 27 3" xfId="15648"/>
    <cellStyle name="40% - Акцент4 27 3 2" xfId="15649"/>
    <cellStyle name="40% - Акцент4 27 3 2 2" xfId="15650"/>
    <cellStyle name="40% - Акцент4 27 3 3" xfId="15651"/>
    <cellStyle name="40% - Акцент4 27 4" xfId="15652"/>
    <cellStyle name="40% - Акцент4 27 4 2" xfId="15653"/>
    <cellStyle name="40% - Акцент4 27 5" xfId="15654"/>
    <cellStyle name="40% - Акцент4 28" xfId="15655"/>
    <cellStyle name="40% - Акцент4 28 2" xfId="15656"/>
    <cellStyle name="40% - Акцент4 28 2 2" xfId="15657"/>
    <cellStyle name="40% - Акцент4 28 2 2 2" xfId="15658"/>
    <cellStyle name="40% - Акцент4 28 2 3" xfId="15659"/>
    <cellStyle name="40% - Акцент4 28 3" xfId="15660"/>
    <cellStyle name="40% - Акцент4 28 3 2" xfId="15661"/>
    <cellStyle name="40% - Акцент4 28 3 2 2" xfId="15662"/>
    <cellStyle name="40% - Акцент4 28 3 3" xfId="15663"/>
    <cellStyle name="40% - Акцент4 28 4" xfId="15664"/>
    <cellStyle name="40% - Акцент4 28 4 2" xfId="15665"/>
    <cellStyle name="40% - Акцент4 28 5" xfId="15666"/>
    <cellStyle name="40% - Акцент4 29" xfId="15667"/>
    <cellStyle name="40% - Акцент4 29 2" xfId="15668"/>
    <cellStyle name="40% - Акцент4 29 2 2" xfId="15669"/>
    <cellStyle name="40% - Акцент4 29 2 2 2" xfId="15670"/>
    <cellStyle name="40% - Акцент4 29 2 3" xfId="15671"/>
    <cellStyle name="40% - Акцент4 29 3" xfId="15672"/>
    <cellStyle name="40% - Акцент4 29 3 2" xfId="15673"/>
    <cellStyle name="40% - Акцент4 29 3 2 2" xfId="15674"/>
    <cellStyle name="40% - Акцент4 29 3 3" xfId="15675"/>
    <cellStyle name="40% - Акцент4 29 4" xfId="15676"/>
    <cellStyle name="40% - Акцент4 29 4 2" xfId="15677"/>
    <cellStyle name="40% - Акцент4 29 5" xfId="15678"/>
    <cellStyle name="40% - Акцент4 3" xfId="15679"/>
    <cellStyle name="40% - Акцент4 3 2" xfId="15680"/>
    <cellStyle name="40% - Акцент4 3 2 2" xfId="15681"/>
    <cellStyle name="40% - Акцент4 3 2 2 2" xfId="15682"/>
    <cellStyle name="40% - Акцент4 3 2 2 2 2" xfId="15683"/>
    <cellStyle name="40% - Акцент4 3 2 2 3" xfId="15684"/>
    <cellStyle name="40% - Акцент4 3 2 3" xfId="15685"/>
    <cellStyle name="40% - Акцент4 3 2 3 2" xfId="15686"/>
    <cellStyle name="40% - Акцент4 3 2 3 2 2" xfId="15687"/>
    <cellStyle name="40% - Акцент4 3 2 3 3" xfId="15688"/>
    <cellStyle name="40% - Акцент4 3 2 4" xfId="15689"/>
    <cellStyle name="40% - Акцент4 3 2 4 2" xfId="15690"/>
    <cellStyle name="40% - Акцент4 3 2 5" xfId="15691"/>
    <cellStyle name="40% - Акцент4 3 3" xfId="15692"/>
    <cellStyle name="40% - Акцент4 3 3 2" xfId="15693"/>
    <cellStyle name="40% - Акцент4 3 3 2 2" xfId="15694"/>
    <cellStyle name="40% - Акцент4 3 3 2 2 2" xfId="15695"/>
    <cellStyle name="40% - Акцент4 3 3 2 3" xfId="15696"/>
    <cellStyle name="40% - Акцент4 3 3 3" xfId="15697"/>
    <cellStyle name="40% - Акцент4 3 3 3 2" xfId="15698"/>
    <cellStyle name="40% - Акцент4 3 3 3 2 2" xfId="15699"/>
    <cellStyle name="40% - Акцент4 3 3 3 3" xfId="15700"/>
    <cellStyle name="40% - Акцент4 3 3 4" xfId="15701"/>
    <cellStyle name="40% - Акцент4 3 3 4 2" xfId="15702"/>
    <cellStyle name="40% - Акцент4 3 3 5" xfId="15703"/>
    <cellStyle name="40% - Акцент4 3 4" xfId="15704"/>
    <cellStyle name="40% - Акцент4 3 4 2" xfId="15705"/>
    <cellStyle name="40% - Акцент4 3 4 2 2" xfId="15706"/>
    <cellStyle name="40% - Акцент4 3 4 2 2 2" xfId="15707"/>
    <cellStyle name="40% - Акцент4 3 4 2 3" xfId="15708"/>
    <cellStyle name="40% - Акцент4 3 4 3" xfId="15709"/>
    <cellStyle name="40% - Акцент4 3 4 3 2" xfId="15710"/>
    <cellStyle name="40% - Акцент4 3 4 3 2 2" xfId="15711"/>
    <cellStyle name="40% - Акцент4 3 4 3 3" xfId="15712"/>
    <cellStyle name="40% - Акцент4 3 4 4" xfId="15713"/>
    <cellStyle name="40% - Акцент4 3 4 4 2" xfId="15714"/>
    <cellStyle name="40% - Акцент4 3 4 5" xfId="15715"/>
    <cellStyle name="40% - Акцент4 3 5" xfId="15716"/>
    <cellStyle name="40% - Акцент4 3 5 2" xfId="15717"/>
    <cellStyle name="40% - Акцент4 3 5 2 2" xfId="15718"/>
    <cellStyle name="40% - Акцент4 3 5 2 2 2" xfId="15719"/>
    <cellStyle name="40% - Акцент4 3 5 2 3" xfId="15720"/>
    <cellStyle name="40% - Акцент4 3 5 3" xfId="15721"/>
    <cellStyle name="40% - Акцент4 3 5 3 2" xfId="15722"/>
    <cellStyle name="40% - Акцент4 3 5 3 2 2" xfId="15723"/>
    <cellStyle name="40% - Акцент4 3 5 3 3" xfId="15724"/>
    <cellStyle name="40% - Акцент4 3 5 4" xfId="15725"/>
    <cellStyle name="40% - Акцент4 3 5 4 2" xfId="15726"/>
    <cellStyle name="40% - Акцент4 3 5 5" xfId="15727"/>
    <cellStyle name="40% - Акцент4 3 6" xfId="15728"/>
    <cellStyle name="40% - Акцент4 3 6 2" xfId="15729"/>
    <cellStyle name="40% - Акцент4 3 6 2 2" xfId="15730"/>
    <cellStyle name="40% - Акцент4 3 6 3" xfId="15731"/>
    <cellStyle name="40% - Акцент4 3 7" xfId="15732"/>
    <cellStyle name="40% - Акцент4 3 7 2" xfId="15733"/>
    <cellStyle name="40% - Акцент4 3 7 2 2" xfId="15734"/>
    <cellStyle name="40% - Акцент4 3 7 3" xfId="15735"/>
    <cellStyle name="40% - Акцент4 3 8" xfId="15736"/>
    <cellStyle name="40% - Акцент4 3 8 2" xfId="15737"/>
    <cellStyle name="40% - Акцент4 3 9" xfId="15738"/>
    <cellStyle name="40% - Акцент4 30" xfId="15739"/>
    <cellStyle name="40% - Акцент4 30 2" xfId="15740"/>
    <cellStyle name="40% - Акцент4 30 2 2" xfId="15741"/>
    <cellStyle name="40% - Акцент4 30 2 2 2" xfId="15742"/>
    <cellStyle name="40% - Акцент4 30 2 3" xfId="15743"/>
    <cellStyle name="40% - Акцент4 30 3" xfId="15744"/>
    <cellStyle name="40% - Акцент4 30 3 2" xfId="15745"/>
    <cellStyle name="40% - Акцент4 30 3 2 2" xfId="15746"/>
    <cellStyle name="40% - Акцент4 30 3 3" xfId="15747"/>
    <cellStyle name="40% - Акцент4 30 4" xfId="15748"/>
    <cellStyle name="40% - Акцент4 30 4 2" xfId="15749"/>
    <cellStyle name="40% - Акцент4 30 5" xfId="15750"/>
    <cellStyle name="40% - Акцент4 31" xfId="15751"/>
    <cellStyle name="40% - Акцент4 31 2" xfId="15752"/>
    <cellStyle name="40% - Акцент4 31 2 2" xfId="15753"/>
    <cellStyle name="40% - Акцент4 31 2 2 2" xfId="15754"/>
    <cellStyle name="40% - Акцент4 31 2 3" xfId="15755"/>
    <cellStyle name="40% - Акцент4 31 3" xfId="15756"/>
    <cellStyle name="40% - Акцент4 31 3 2" xfId="15757"/>
    <cellStyle name="40% - Акцент4 31 3 2 2" xfId="15758"/>
    <cellStyle name="40% - Акцент4 31 3 3" xfId="15759"/>
    <cellStyle name="40% - Акцент4 31 4" xfId="15760"/>
    <cellStyle name="40% - Акцент4 31 4 2" xfId="15761"/>
    <cellStyle name="40% - Акцент4 31 5" xfId="15762"/>
    <cellStyle name="40% - Акцент4 32" xfId="15763"/>
    <cellStyle name="40% - Акцент4 32 2" xfId="15764"/>
    <cellStyle name="40% - Акцент4 32 2 2" xfId="15765"/>
    <cellStyle name="40% - Акцент4 32 2 2 2" xfId="15766"/>
    <cellStyle name="40% - Акцент4 32 2 3" xfId="15767"/>
    <cellStyle name="40% - Акцент4 32 3" xfId="15768"/>
    <cellStyle name="40% - Акцент4 32 3 2" xfId="15769"/>
    <cellStyle name="40% - Акцент4 32 3 2 2" xfId="15770"/>
    <cellStyle name="40% - Акцент4 32 3 3" xfId="15771"/>
    <cellStyle name="40% - Акцент4 32 4" xfId="15772"/>
    <cellStyle name="40% - Акцент4 32 4 2" xfId="15773"/>
    <cellStyle name="40% - Акцент4 32 5" xfId="15774"/>
    <cellStyle name="40% - Акцент4 33" xfId="15775"/>
    <cellStyle name="40% - Акцент4 33 2" xfId="15776"/>
    <cellStyle name="40% - Акцент4 33 2 2" xfId="15777"/>
    <cellStyle name="40% - Акцент4 33 2 2 2" xfId="15778"/>
    <cellStyle name="40% - Акцент4 33 2 3" xfId="15779"/>
    <cellStyle name="40% - Акцент4 33 3" xfId="15780"/>
    <cellStyle name="40% - Акцент4 33 3 2" xfId="15781"/>
    <cellStyle name="40% - Акцент4 33 3 2 2" xfId="15782"/>
    <cellStyle name="40% - Акцент4 33 3 3" xfId="15783"/>
    <cellStyle name="40% - Акцент4 33 4" xfId="15784"/>
    <cellStyle name="40% - Акцент4 33 4 2" xfId="15785"/>
    <cellStyle name="40% - Акцент4 33 5" xfId="15786"/>
    <cellStyle name="40% - Акцент4 34" xfId="15787"/>
    <cellStyle name="40% - Акцент4 34 2" xfId="15788"/>
    <cellStyle name="40% - Акцент4 34 2 2" xfId="15789"/>
    <cellStyle name="40% - Акцент4 34 2 2 2" xfId="15790"/>
    <cellStyle name="40% - Акцент4 34 2 3" xfId="15791"/>
    <cellStyle name="40% - Акцент4 34 3" xfId="15792"/>
    <cellStyle name="40% - Акцент4 34 3 2" xfId="15793"/>
    <cellStyle name="40% - Акцент4 34 3 2 2" xfId="15794"/>
    <cellStyle name="40% - Акцент4 34 3 3" xfId="15795"/>
    <cellStyle name="40% - Акцент4 34 4" xfId="15796"/>
    <cellStyle name="40% - Акцент4 34 4 2" xfId="15797"/>
    <cellStyle name="40% - Акцент4 34 5" xfId="15798"/>
    <cellStyle name="40% - Акцент4 35" xfId="15799"/>
    <cellStyle name="40% - Акцент4 35 2" xfId="15800"/>
    <cellStyle name="40% - Акцент4 35 2 2" xfId="15801"/>
    <cellStyle name="40% - Акцент4 35 2 2 2" xfId="15802"/>
    <cellStyle name="40% - Акцент4 35 2 3" xfId="15803"/>
    <cellStyle name="40% - Акцент4 35 3" xfId="15804"/>
    <cellStyle name="40% - Акцент4 35 3 2" xfId="15805"/>
    <cellStyle name="40% - Акцент4 35 3 2 2" xfId="15806"/>
    <cellStyle name="40% - Акцент4 35 3 3" xfId="15807"/>
    <cellStyle name="40% - Акцент4 35 4" xfId="15808"/>
    <cellStyle name="40% - Акцент4 35 4 2" xfId="15809"/>
    <cellStyle name="40% - Акцент4 35 5" xfId="15810"/>
    <cellStyle name="40% - Акцент4 36" xfId="15811"/>
    <cellStyle name="40% - Акцент4 36 2" xfId="15812"/>
    <cellStyle name="40% - Акцент4 36 2 2" xfId="15813"/>
    <cellStyle name="40% - Акцент4 36 2 2 2" xfId="15814"/>
    <cellStyle name="40% - Акцент4 36 2 3" xfId="15815"/>
    <cellStyle name="40% - Акцент4 36 3" xfId="15816"/>
    <cellStyle name="40% - Акцент4 36 3 2" xfId="15817"/>
    <cellStyle name="40% - Акцент4 36 3 2 2" xfId="15818"/>
    <cellStyle name="40% - Акцент4 36 3 3" xfId="15819"/>
    <cellStyle name="40% - Акцент4 36 4" xfId="15820"/>
    <cellStyle name="40% - Акцент4 36 4 2" xfId="15821"/>
    <cellStyle name="40% - Акцент4 36 5" xfId="15822"/>
    <cellStyle name="40% - Акцент4 37" xfId="15823"/>
    <cellStyle name="40% - Акцент4 37 2" xfId="15824"/>
    <cellStyle name="40% - Акцент4 37 2 2" xfId="15825"/>
    <cellStyle name="40% - Акцент4 37 2 2 2" xfId="15826"/>
    <cellStyle name="40% - Акцент4 37 2 3" xfId="15827"/>
    <cellStyle name="40% - Акцент4 37 3" xfId="15828"/>
    <cellStyle name="40% - Акцент4 37 3 2" xfId="15829"/>
    <cellStyle name="40% - Акцент4 37 3 2 2" xfId="15830"/>
    <cellStyle name="40% - Акцент4 37 3 3" xfId="15831"/>
    <cellStyle name="40% - Акцент4 37 4" xfId="15832"/>
    <cellStyle name="40% - Акцент4 37 4 2" xfId="15833"/>
    <cellStyle name="40% - Акцент4 37 5" xfId="15834"/>
    <cellStyle name="40% - Акцент4 38" xfId="15835"/>
    <cellStyle name="40% - Акцент4 38 2" xfId="15836"/>
    <cellStyle name="40% - Акцент4 38 2 2" xfId="15837"/>
    <cellStyle name="40% - Акцент4 38 2 2 2" xfId="15838"/>
    <cellStyle name="40% - Акцент4 38 2 3" xfId="15839"/>
    <cellStyle name="40% - Акцент4 38 3" xfId="15840"/>
    <cellStyle name="40% - Акцент4 38 3 2" xfId="15841"/>
    <cellStyle name="40% - Акцент4 38 3 2 2" xfId="15842"/>
    <cellStyle name="40% - Акцент4 38 3 3" xfId="15843"/>
    <cellStyle name="40% - Акцент4 38 4" xfId="15844"/>
    <cellStyle name="40% - Акцент4 38 4 2" xfId="15845"/>
    <cellStyle name="40% - Акцент4 38 5" xfId="15846"/>
    <cellStyle name="40% - Акцент4 39" xfId="15847"/>
    <cellStyle name="40% - Акцент4 39 2" xfId="15848"/>
    <cellStyle name="40% - Акцент4 39 2 2" xfId="15849"/>
    <cellStyle name="40% - Акцент4 39 2 2 2" xfId="15850"/>
    <cellStyle name="40% - Акцент4 39 2 3" xfId="15851"/>
    <cellStyle name="40% - Акцент4 39 3" xfId="15852"/>
    <cellStyle name="40% - Акцент4 39 3 2" xfId="15853"/>
    <cellStyle name="40% - Акцент4 39 3 2 2" xfId="15854"/>
    <cellStyle name="40% - Акцент4 39 3 3" xfId="15855"/>
    <cellStyle name="40% - Акцент4 39 4" xfId="15856"/>
    <cellStyle name="40% - Акцент4 39 4 2" xfId="15857"/>
    <cellStyle name="40% - Акцент4 39 5" xfId="15858"/>
    <cellStyle name="40% - Акцент4 4" xfId="15859"/>
    <cellStyle name="40% - Акцент4 4 2" xfId="15860"/>
    <cellStyle name="40% - Акцент4 4 2 2" xfId="15861"/>
    <cellStyle name="40% - Акцент4 4 2 2 2" xfId="15862"/>
    <cellStyle name="40% - Акцент4 4 2 2 2 2" xfId="15863"/>
    <cellStyle name="40% - Акцент4 4 2 2 3" xfId="15864"/>
    <cellStyle name="40% - Акцент4 4 2 3" xfId="15865"/>
    <cellStyle name="40% - Акцент4 4 2 3 2" xfId="15866"/>
    <cellStyle name="40% - Акцент4 4 2 3 2 2" xfId="15867"/>
    <cellStyle name="40% - Акцент4 4 2 3 3" xfId="15868"/>
    <cellStyle name="40% - Акцент4 4 2 4" xfId="15869"/>
    <cellStyle name="40% - Акцент4 4 2 4 2" xfId="15870"/>
    <cellStyle name="40% - Акцент4 4 2 5" xfId="15871"/>
    <cellStyle name="40% - Акцент4 4 3" xfId="15872"/>
    <cellStyle name="40% - Акцент4 4 3 2" xfId="15873"/>
    <cellStyle name="40% - Акцент4 4 3 2 2" xfId="15874"/>
    <cellStyle name="40% - Акцент4 4 3 2 2 2" xfId="15875"/>
    <cellStyle name="40% - Акцент4 4 3 2 3" xfId="15876"/>
    <cellStyle name="40% - Акцент4 4 3 3" xfId="15877"/>
    <cellStyle name="40% - Акцент4 4 3 3 2" xfId="15878"/>
    <cellStyle name="40% - Акцент4 4 3 3 2 2" xfId="15879"/>
    <cellStyle name="40% - Акцент4 4 3 3 3" xfId="15880"/>
    <cellStyle name="40% - Акцент4 4 3 4" xfId="15881"/>
    <cellStyle name="40% - Акцент4 4 3 4 2" xfId="15882"/>
    <cellStyle name="40% - Акцент4 4 3 5" xfId="15883"/>
    <cellStyle name="40% - Акцент4 4 4" xfId="15884"/>
    <cellStyle name="40% - Акцент4 4 4 2" xfId="15885"/>
    <cellStyle name="40% - Акцент4 4 4 2 2" xfId="15886"/>
    <cellStyle name="40% - Акцент4 4 4 2 2 2" xfId="15887"/>
    <cellStyle name="40% - Акцент4 4 4 2 3" xfId="15888"/>
    <cellStyle name="40% - Акцент4 4 4 3" xfId="15889"/>
    <cellStyle name="40% - Акцент4 4 4 3 2" xfId="15890"/>
    <cellStyle name="40% - Акцент4 4 4 3 2 2" xfId="15891"/>
    <cellStyle name="40% - Акцент4 4 4 3 3" xfId="15892"/>
    <cellStyle name="40% - Акцент4 4 4 4" xfId="15893"/>
    <cellStyle name="40% - Акцент4 4 4 4 2" xfId="15894"/>
    <cellStyle name="40% - Акцент4 4 4 5" xfId="15895"/>
    <cellStyle name="40% - Акцент4 4 5" xfId="15896"/>
    <cellStyle name="40% - Акцент4 4 5 2" xfId="15897"/>
    <cellStyle name="40% - Акцент4 4 5 2 2" xfId="15898"/>
    <cellStyle name="40% - Акцент4 4 5 2 2 2" xfId="15899"/>
    <cellStyle name="40% - Акцент4 4 5 2 3" xfId="15900"/>
    <cellStyle name="40% - Акцент4 4 5 3" xfId="15901"/>
    <cellStyle name="40% - Акцент4 4 5 3 2" xfId="15902"/>
    <cellStyle name="40% - Акцент4 4 5 3 2 2" xfId="15903"/>
    <cellStyle name="40% - Акцент4 4 5 3 3" xfId="15904"/>
    <cellStyle name="40% - Акцент4 4 5 4" xfId="15905"/>
    <cellStyle name="40% - Акцент4 4 5 4 2" xfId="15906"/>
    <cellStyle name="40% - Акцент4 4 5 5" xfId="15907"/>
    <cellStyle name="40% - Акцент4 4 6" xfId="15908"/>
    <cellStyle name="40% - Акцент4 4 6 2" xfId="15909"/>
    <cellStyle name="40% - Акцент4 4 6 2 2" xfId="15910"/>
    <cellStyle name="40% - Акцент4 4 6 3" xfId="15911"/>
    <cellStyle name="40% - Акцент4 4 7" xfId="15912"/>
    <cellStyle name="40% - Акцент4 4 7 2" xfId="15913"/>
    <cellStyle name="40% - Акцент4 4 7 2 2" xfId="15914"/>
    <cellStyle name="40% - Акцент4 4 7 3" xfId="15915"/>
    <cellStyle name="40% - Акцент4 4 8" xfId="15916"/>
    <cellStyle name="40% - Акцент4 4 8 2" xfId="15917"/>
    <cellStyle name="40% - Акцент4 4 9" xfId="15918"/>
    <cellStyle name="40% - Акцент4 40" xfId="15919"/>
    <cellStyle name="40% - Акцент4 40 2" xfId="15920"/>
    <cellStyle name="40% - Акцент4 40 2 2" xfId="15921"/>
    <cellStyle name="40% - Акцент4 40 2 2 2" xfId="15922"/>
    <cellStyle name="40% - Акцент4 40 2 3" xfId="15923"/>
    <cellStyle name="40% - Акцент4 40 3" xfId="15924"/>
    <cellStyle name="40% - Акцент4 40 3 2" xfId="15925"/>
    <cellStyle name="40% - Акцент4 40 3 2 2" xfId="15926"/>
    <cellStyle name="40% - Акцент4 40 3 3" xfId="15927"/>
    <cellStyle name="40% - Акцент4 40 4" xfId="15928"/>
    <cellStyle name="40% - Акцент4 40 4 2" xfId="15929"/>
    <cellStyle name="40% - Акцент4 40 5" xfId="15930"/>
    <cellStyle name="40% - Акцент4 41" xfId="15931"/>
    <cellStyle name="40% - Акцент4 41 2" xfId="15932"/>
    <cellStyle name="40% - Акцент4 41 2 2" xfId="15933"/>
    <cellStyle name="40% - Акцент4 41 2 2 2" xfId="15934"/>
    <cellStyle name="40% - Акцент4 41 2 3" xfId="15935"/>
    <cellStyle name="40% - Акцент4 41 3" xfId="15936"/>
    <cellStyle name="40% - Акцент4 41 3 2" xfId="15937"/>
    <cellStyle name="40% - Акцент4 41 3 2 2" xfId="15938"/>
    <cellStyle name="40% - Акцент4 41 3 3" xfId="15939"/>
    <cellStyle name="40% - Акцент4 41 4" xfId="15940"/>
    <cellStyle name="40% - Акцент4 41 4 2" xfId="15941"/>
    <cellStyle name="40% - Акцент4 41 5" xfId="15942"/>
    <cellStyle name="40% - Акцент4 42" xfId="15943"/>
    <cellStyle name="40% - Акцент4 42 2" xfId="15944"/>
    <cellStyle name="40% - Акцент4 42 2 2" xfId="15945"/>
    <cellStyle name="40% - Акцент4 42 2 2 2" xfId="15946"/>
    <cellStyle name="40% - Акцент4 42 2 3" xfId="15947"/>
    <cellStyle name="40% - Акцент4 42 3" xfId="15948"/>
    <cellStyle name="40% - Акцент4 42 3 2" xfId="15949"/>
    <cellStyle name="40% - Акцент4 42 3 2 2" xfId="15950"/>
    <cellStyle name="40% - Акцент4 42 3 3" xfId="15951"/>
    <cellStyle name="40% - Акцент4 42 4" xfId="15952"/>
    <cellStyle name="40% - Акцент4 42 4 2" xfId="15953"/>
    <cellStyle name="40% - Акцент4 42 5" xfId="15954"/>
    <cellStyle name="40% - Акцент4 43" xfId="15955"/>
    <cellStyle name="40% - Акцент4 43 2" xfId="15956"/>
    <cellStyle name="40% - Акцент4 43 2 2" xfId="15957"/>
    <cellStyle name="40% - Акцент4 43 2 2 2" xfId="15958"/>
    <cellStyle name="40% - Акцент4 43 2 3" xfId="15959"/>
    <cellStyle name="40% - Акцент4 43 3" xfId="15960"/>
    <cellStyle name="40% - Акцент4 43 3 2" xfId="15961"/>
    <cellStyle name="40% - Акцент4 43 3 2 2" xfId="15962"/>
    <cellStyle name="40% - Акцент4 43 3 3" xfId="15963"/>
    <cellStyle name="40% - Акцент4 43 4" xfId="15964"/>
    <cellStyle name="40% - Акцент4 43 4 2" xfId="15965"/>
    <cellStyle name="40% - Акцент4 43 5" xfId="15966"/>
    <cellStyle name="40% - Акцент4 44" xfId="15967"/>
    <cellStyle name="40% - Акцент4 44 2" xfId="15968"/>
    <cellStyle name="40% - Акцент4 44 2 2" xfId="15969"/>
    <cellStyle name="40% - Акцент4 44 2 2 2" xfId="15970"/>
    <cellStyle name="40% - Акцент4 44 2 3" xfId="15971"/>
    <cellStyle name="40% - Акцент4 44 3" xfId="15972"/>
    <cellStyle name="40% - Акцент4 44 3 2" xfId="15973"/>
    <cellStyle name="40% - Акцент4 44 3 2 2" xfId="15974"/>
    <cellStyle name="40% - Акцент4 44 3 3" xfId="15975"/>
    <cellStyle name="40% - Акцент4 44 4" xfId="15976"/>
    <cellStyle name="40% - Акцент4 44 4 2" xfId="15977"/>
    <cellStyle name="40% - Акцент4 44 5" xfId="15978"/>
    <cellStyle name="40% - Акцент4 45" xfId="15979"/>
    <cellStyle name="40% - Акцент4 45 2" xfId="15980"/>
    <cellStyle name="40% - Акцент4 45 2 2" xfId="15981"/>
    <cellStyle name="40% - Акцент4 45 2 2 2" xfId="15982"/>
    <cellStyle name="40% - Акцент4 45 2 3" xfId="15983"/>
    <cellStyle name="40% - Акцент4 45 3" xfId="15984"/>
    <cellStyle name="40% - Акцент4 45 3 2" xfId="15985"/>
    <cellStyle name="40% - Акцент4 45 3 2 2" xfId="15986"/>
    <cellStyle name="40% - Акцент4 45 3 3" xfId="15987"/>
    <cellStyle name="40% - Акцент4 45 4" xfId="15988"/>
    <cellStyle name="40% - Акцент4 45 4 2" xfId="15989"/>
    <cellStyle name="40% - Акцент4 45 5" xfId="15990"/>
    <cellStyle name="40% - Акцент4 46" xfId="15991"/>
    <cellStyle name="40% - Акцент4 46 2" xfId="15992"/>
    <cellStyle name="40% - Акцент4 46 2 2" xfId="15993"/>
    <cellStyle name="40% - Акцент4 46 2 2 2" xfId="15994"/>
    <cellStyle name="40% - Акцент4 46 2 3" xfId="15995"/>
    <cellStyle name="40% - Акцент4 46 3" xfId="15996"/>
    <cellStyle name="40% - Акцент4 46 3 2" xfId="15997"/>
    <cellStyle name="40% - Акцент4 46 3 2 2" xfId="15998"/>
    <cellStyle name="40% - Акцент4 46 3 3" xfId="15999"/>
    <cellStyle name="40% - Акцент4 46 4" xfId="16000"/>
    <cellStyle name="40% - Акцент4 46 4 2" xfId="16001"/>
    <cellStyle name="40% - Акцент4 46 5" xfId="16002"/>
    <cellStyle name="40% - Акцент4 47" xfId="16003"/>
    <cellStyle name="40% - Акцент4 47 2" xfId="16004"/>
    <cellStyle name="40% - Акцент4 47 2 2" xfId="16005"/>
    <cellStyle name="40% - Акцент4 47 2 2 2" xfId="16006"/>
    <cellStyle name="40% - Акцент4 47 2 3" xfId="16007"/>
    <cellStyle name="40% - Акцент4 47 3" xfId="16008"/>
    <cellStyle name="40% - Акцент4 47 3 2" xfId="16009"/>
    <cellStyle name="40% - Акцент4 47 3 2 2" xfId="16010"/>
    <cellStyle name="40% - Акцент4 47 3 3" xfId="16011"/>
    <cellStyle name="40% - Акцент4 47 4" xfId="16012"/>
    <cellStyle name="40% - Акцент4 47 4 2" xfId="16013"/>
    <cellStyle name="40% - Акцент4 47 5" xfId="16014"/>
    <cellStyle name="40% - Акцент4 48" xfId="16015"/>
    <cellStyle name="40% - Акцент4 48 2" xfId="16016"/>
    <cellStyle name="40% - Акцент4 48 2 2" xfId="16017"/>
    <cellStyle name="40% - Акцент4 48 2 2 2" xfId="16018"/>
    <cellStyle name="40% - Акцент4 48 2 3" xfId="16019"/>
    <cellStyle name="40% - Акцент4 48 3" xfId="16020"/>
    <cellStyle name="40% - Акцент4 48 3 2" xfId="16021"/>
    <cellStyle name="40% - Акцент4 48 3 2 2" xfId="16022"/>
    <cellStyle name="40% - Акцент4 48 3 3" xfId="16023"/>
    <cellStyle name="40% - Акцент4 48 4" xfId="16024"/>
    <cellStyle name="40% - Акцент4 48 4 2" xfId="16025"/>
    <cellStyle name="40% - Акцент4 48 5" xfId="16026"/>
    <cellStyle name="40% - Акцент4 49" xfId="16027"/>
    <cellStyle name="40% - Акцент4 49 2" xfId="16028"/>
    <cellStyle name="40% - Акцент4 49 2 2" xfId="16029"/>
    <cellStyle name="40% - Акцент4 49 2 2 2" xfId="16030"/>
    <cellStyle name="40% - Акцент4 49 2 3" xfId="16031"/>
    <cellStyle name="40% - Акцент4 49 3" xfId="16032"/>
    <cellStyle name="40% - Акцент4 49 3 2" xfId="16033"/>
    <cellStyle name="40% - Акцент4 49 3 2 2" xfId="16034"/>
    <cellStyle name="40% - Акцент4 49 3 3" xfId="16035"/>
    <cellStyle name="40% - Акцент4 49 4" xfId="16036"/>
    <cellStyle name="40% - Акцент4 49 4 2" xfId="16037"/>
    <cellStyle name="40% - Акцент4 49 5" xfId="16038"/>
    <cellStyle name="40% - Акцент4 5" xfId="16039"/>
    <cellStyle name="40% - Акцент4 5 2" xfId="16040"/>
    <cellStyle name="40% - Акцент4 5 2 2" xfId="16041"/>
    <cellStyle name="40% - Акцент4 5 2 2 2" xfId="16042"/>
    <cellStyle name="40% - Акцент4 5 2 2 2 2" xfId="16043"/>
    <cellStyle name="40% - Акцент4 5 2 2 3" xfId="16044"/>
    <cellStyle name="40% - Акцент4 5 2 3" xfId="16045"/>
    <cellStyle name="40% - Акцент4 5 2 3 2" xfId="16046"/>
    <cellStyle name="40% - Акцент4 5 2 3 2 2" xfId="16047"/>
    <cellStyle name="40% - Акцент4 5 2 3 3" xfId="16048"/>
    <cellStyle name="40% - Акцент4 5 2 4" xfId="16049"/>
    <cellStyle name="40% - Акцент4 5 2 4 2" xfId="16050"/>
    <cellStyle name="40% - Акцент4 5 2 5" xfId="16051"/>
    <cellStyle name="40% - Акцент4 5 3" xfId="16052"/>
    <cellStyle name="40% - Акцент4 5 3 2" xfId="16053"/>
    <cellStyle name="40% - Акцент4 5 3 2 2" xfId="16054"/>
    <cellStyle name="40% - Акцент4 5 3 2 2 2" xfId="16055"/>
    <cellStyle name="40% - Акцент4 5 3 2 3" xfId="16056"/>
    <cellStyle name="40% - Акцент4 5 3 3" xfId="16057"/>
    <cellStyle name="40% - Акцент4 5 3 3 2" xfId="16058"/>
    <cellStyle name="40% - Акцент4 5 3 3 2 2" xfId="16059"/>
    <cellStyle name="40% - Акцент4 5 3 3 3" xfId="16060"/>
    <cellStyle name="40% - Акцент4 5 3 4" xfId="16061"/>
    <cellStyle name="40% - Акцент4 5 3 4 2" xfId="16062"/>
    <cellStyle name="40% - Акцент4 5 3 5" xfId="16063"/>
    <cellStyle name="40% - Акцент4 5 4" xfId="16064"/>
    <cellStyle name="40% - Акцент4 5 4 2" xfId="16065"/>
    <cellStyle name="40% - Акцент4 5 4 2 2" xfId="16066"/>
    <cellStyle name="40% - Акцент4 5 4 2 2 2" xfId="16067"/>
    <cellStyle name="40% - Акцент4 5 4 2 3" xfId="16068"/>
    <cellStyle name="40% - Акцент4 5 4 3" xfId="16069"/>
    <cellStyle name="40% - Акцент4 5 4 3 2" xfId="16070"/>
    <cellStyle name="40% - Акцент4 5 4 3 2 2" xfId="16071"/>
    <cellStyle name="40% - Акцент4 5 4 3 3" xfId="16072"/>
    <cellStyle name="40% - Акцент4 5 4 4" xfId="16073"/>
    <cellStyle name="40% - Акцент4 5 4 4 2" xfId="16074"/>
    <cellStyle name="40% - Акцент4 5 4 5" xfId="16075"/>
    <cellStyle name="40% - Акцент4 5 5" xfId="16076"/>
    <cellStyle name="40% - Акцент4 5 5 2" xfId="16077"/>
    <cellStyle name="40% - Акцент4 5 5 2 2" xfId="16078"/>
    <cellStyle name="40% - Акцент4 5 5 2 2 2" xfId="16079"/>
    <cellStyle name="40% - Акцент4 5 5 2 3" xfId="16080"/>
    <cellStyle name="40% - Акцент4 5 5 3" xfId="16081"/>
    <cellStyle name="40% - Акцент4 5 5 3 2" xfId="16082"/>
    <cellStyle name="40% - Акцент4 5 5 3 2 2" xfId="16083"/>
    <cellStyle name="40% - Акцент4 5 5 3 3" xfId="16084"/>
    <cellStyle name="40% - Акцент4 5 5 4" xfId="16085"/>
    <cellStyle name="40% - Акцент4 5 5 4 2" xfId="16086"/>
    <cellStyle name="40% - Акцент4 5 5 5" xfId="16087"/>
    <cellStyle name="40% - Акцент4 5 6" xfId="16088"/>
    <cellStyle name="40% - Акцент4 5 6 2" xfId="16089"/>
    <cellStyle name="40% - Акцент4 5 6 2 2" xfId="16090"/>
    <cellStyle name="40% - Акцент4 5 6 3" xfId="16091"/>
    <cellStyle name="40% - Акцент4 5 7" xfId="16092"/>
    <cellStyle name="40% - Акцент4 5 7 2" xfId="16093"/>
    <cellStyle name="40% - Акцент4 5 7 2 2" xfId="16094"/>
    <cellStyle name="40% - Акцент4 5 7 3" xfId="16095"/>
    <cellStyle name="40% - Акцент4 5 8" xfId="16096"/>
    <cellStyle name="40% - Акцент4 5 8 2" xfId="16097"/>
    <cellStyle name="40% - Акцент4 5 9" xfId="16098"/>
    <cellStyle name="40% - Акцент4 50" xfId="16099"/>
    <cellStyle name="40% - Акцент4 50 2" xfId="16100"/>
    <cellStyle name="40% - Акцент4 50 2 2" xfId="16101"/>
    <cellStyle name="40% - Акцент4 50 2 2 2" xfId="16102"/>
    <cellStyle name="40% - Акцент4 50 2 3" xfId="16103"/>
    <cellStyle name="40% - Акцент4 50 3" xfId="16104"/>
    <cellStyle name="40% - Акцент4 50 3 2" xfId="16105"/>
    <cellStyle name="40% - Акцент4 50 3 2 2" xfId="16106"/>
    <cellStyle name="40% - Акцент4 50 3 3" xfId="16107"/>
    <cellStyle name="40% - Акцент4 50 4" xfId="16108"/>
    <cellStyle name="40% - Акцент4 50 4 2" xfId="16109"/>
    <cellStyle name="40% - Акцент4 50 5" xfId="16110"/>
    <cellStyle name="40% - Акцент4 51" xfId="16111"/>
    <cellStyle name="40% - Акцент4 51 2" xfId="16112"/>
    <cellStyle name="40% - Акцент4 51 2 2" xfId="16113"/>
    <cellStyle name="40% - Акцент4 51 2 2 2" xfId="16114"/>
    <cellStyle name="40% - Акцент4 51 2 3" xfId="16115"/>
    <cellStyle name="40% - Акцент4 51 3" xfId="16116"/>
    <cellStyle name="40% - Акцент4 51 3 2" xfId="16117"/>
    <cellStyle name="40% - Акцент4 51 3 2 2" xfId="16118"/>
    <cellStyle name="40% - Акцент4 51 3 3" xfId="16119"/>
    <cellStyle name="40% - Акцент4 51 4" xfId="16120"/>
    <cellStyle name="40% - Акцент4 51 4 2" xfId="16121"/>
    <cellStyle name="40% - Акцент4 51 5" xfId="16122"/>
    <cellStyle name="40% - Акцент4 52" xfId="16123"/>
    <cellStyle name="40% - Акцент4 52 2" xfId="16124"/>
    <cellStyle name="40% - Акцент4 52 2 2" xfId="16125"/>
    <cellStyle name="40% - Акцент4 52 2 2 2" xfId="16126"/>
    <cellStyle name="40% - Акцент4 52 2 3" xfId="16127"/>
    <cellStyle name="40% - Акцент4 52 3" xfId="16128"/>
    <cellStyle name="40% - Акцент4 52 3 2" xfId="16129"/>
    <cellStyle name="40% - Акцент4 52 3 2 2" xfId="16130"/>
    <cellStyle name="40% - Акцент4 52 3 3" xfId="16131"/>
    <cellStyle name="40% - Акцент4 52 4" xfId="16132"/>
    <cellStyle name="40% - Акцент4 52 4 2" xfId="16133"/>
    <cellStyle name="40% - Акцент4 52 5" xfId="16134"/>
    <cellStyle name="40% - Акцент4 53" xfId="16135"/>
    <cellStyle name="40% - Акцент4 53 2" xfId="16136"/>
    <cellStyle name="40% - Акцент4 53 2 2" xfId="16137"/>
    <cellStyle name="40% - Акцент4 53 2 2 2" xfId="16138"/>
    <cellStyle name="40% - Акцент4 53 2 3" xfId="16139"/>
    <cellStyle name="40% - Акцент4 53 3" xfId="16140"/>
    <cellStyle name="40% - Акцент4 53 3 2" xfId="16141"/>
    <cellStyle name="40% - Акцент4 53 3 2 2" xfId="16142"/>
    <cellStyle name="40% - Акцент4 53 3 3" xfId="16143"/>
    <cellStyle name="40% - Акцент4 53 4" xfId="16144"/>
    <cellStyle name="40% - Акцент4 53 4 2" xfId="16145"/>
    <cellStyle name="40% - Акцент4 53 5" xfId="16146"/>
    <cellStyle name="40% - Акцент4 54" xfId="16147"/>
    <cellStyle name="40% - Акцент4 54 2" xfId="16148"/>
    <cellStyle name="40% - Акцент4 54 2 2" xfId="16149"/>
    <cellStyle name="40% - Акцент4 54 2 2 2" xfId="16150"/>
    <cellStyle name="40% - Акцент4 54 2 3" xfId="16151"/>
    <cellStyle name="40% - Акцент4 54 3" xfId="16152"/>
    <cellStyle name="40% - Акцент4 54 3 2" xfId="16153"/>
    <cellStyle name="40% - Акцент4 54 3 2 2" xfId="16154"/>
    <cellStyle name="40% - Акцент4 54 3 3" xfId="16155"/>
    <cellStyle name="40% - Акцент4 54 4" xfId="16156"/>
    <cellStyle name="40% - Акцент4 54 4 2" xfId="16157"/>
    <cellStyle name="40% - Акцент4 54 5" xfId="16158"/>
    <cellStyle name="40% - Акцент4 55" xfId="16159"/>
    <cellStyle name="40% - Акцент4 55 2" xfId="16160"/>
    <cellStyle name="40% - Акцент4 55 2 2" xfId="16161"/>
    <cellStyle name="40% - Акцент4 55 2 2 2" xfId="16162"/>
    <cellStyle name="40% - Акцент4 55 2 3" xfId="16163"/>
    <cellStyle name="40% - Акцент4 55 3" xfId="16164"/>
    <cellStyle name="40% - Акцент4 55 3 2" xfId="16165"/>
    <cellStyle name="40% - Акцент4 55 3 2 2" xfId="16166"/>
    <cellStyle name="40% - Акцент4 55 3 3" xfId="16167"/>
    <cellStyle name="40% - Акцент4 55 4" xfId="16168"/>
    <cellStyle name="40% - Акцент4 55 4 2" xfId="16169"/>
    <cellStyle name="40% - Акцент4 55 5" xfId="16170"/>
    <cellStyle name="40% - Акцент4 56" xfId="16171"/>
    <cellStyle name="40% - Акцент4 56 2" xfId="16172"/>
    <cellStyle name="40% - Акцент4 56 2 2" xfId="16173"/>
    <cellStyle name="40% - Акцент4 56 2 2 2" xfId="16174"/>
    <cellStyle name="40% - Акцент4 56 2 3" xfId="16175"/>
    <cellStyle name="40% - Акцент4 56 3" xfId="16176"/>
    <cellStyle name="40% - Акцент4 56 3 2" xfId="16177"/>
    <cellStyle name="40% - Акцент4 56 3 2 2" xfId="16178"/>
    <cellStyle name="40% - Акцент4 56 3 3" xfId="16179"/>
    <cellStyle name="40% - Акцент4 56 4" xfId="16180"/>
    <cellStyle name="40% - Акцент4 56 4 2" xfId="16181"/>
    <cellStyle name="40% - Акцент4 56 5" xfId="16182"/>
    <cellStyle name="40% - Акцент4 57" xfId="16183"/>
    <cellStyle name="40% - Акцент4 57 2" xfId="16184"/>
    <cellStyle name="40% - Акцент4 57 2 2" xfId="16185"/>
    <cellStyle name="40% - Акцент4 57 2 2 2" xfId="16186"/>
    <cellStyle name="40% - Акцент4 57 2 3" xfId="16187"/>
    <cellStyle name="40% - Акцент4 57 3" xfId="16188"/>
    <cellStyle name="40% - Акцент4 57 3 2" xfId="16189"/>
    <cellStyle name="40% - Акцент4 57 3 2 2" xfId="16190"/>
    <cellStyle name="40% - Акцент4 57 3 3" xfId="16191"/>
    <cellStyle name="40% - Акцент4 57 4" xfId="16192"/>
    <cellStyle name="40% - Акцент4 57 4 2" xfId="16193"/>
    <cellStyle name="40% - Акцент4 57 5" xfId="16194"/>
    <cellStyle name="40% - Акцент4 58" xfId="16195"/>
    <cellStyle name="40% - Акцент4 58 2" xfId="16196"/>
    <cellStyle name="40% - Акцент4 58 2 2" xfId="16197"/>
    <cellStyle name="40% - Акцент4 58 2 2 2" xfId="16198"/>
    <cellStyle name="40% - Акцент4 58 2 3" xfId="16199"/>
    <cellStyle name="40% - Акцент4 58 3" xfId="16200"/>
    <cellStyle name="40% - Акцент4 58 3 2" xfId="16201"/>
    <cellStyle name="40% - Акцент4 58 3 2 2" xfId="16202"/>
    <cellStyle name="40% - Акцент4 58 3 3" xfId="16203"/>
    <cellStyle name="40% - Акцент4 58 4" xfId="16204"/>
    <cellStyle name="40% - Акцент4 58 4 2" xfId="16205"/>
    <cellStyle name="40% - Акцент4 58 5" xfId="16206"/>
    <cellStyle name="40% - Акцент4 59" xfId="16207"/>
    <cellStyle name="40% - Акцент4 59 2" xfId="16208"/>
    <cellStyle name="40% - Акцент4 59 2 2" xfId="16209"/>
    <cellStyle name="40% - Акцент4 59 2 2 2" xfId="16210"/>
    <cellStyle name="40% - Акцент4 59 2 3" xfId="16211"/>
    <cellStyle name="40% - Акцент4 59 3" xfId="16212"/>
    <cellStyle name="40% - Акцент4 59 3 2" xfId="16213"/>
    <cellStyle name="40% - Акцент4 59 3 2 2" xfId="16214"/>
    <cellStyle name="40% - Акцент4 59 3 3" xfId="16215"/>
    <cellStyle name="40% - Акцент4 59 4" xfId="16216"/>
    <cellStyle name="40% - Акцент4 59 4 2" xfId="16217"/>
    <cellStyle name="40% - Акцент4 59 5" xfId="16218"/>
    <cellStyle name="40% - Акцент4 6" xfId="16219"/>
    <cellStyle name="40% - Акцент4 6 2" xfId="16220"/>
    <cellStyle name="40% - Акцент4 6 2 2" xfId="16221"/>
    <cellStyle name="40% - Акцент4 6 2 2 2" xfId="16222"/>
    <cellStyle name="40% - Акцент4 6 2 2 2 2" xfId="16223"/>
    <cellStyle name="40% - Акцент4 6 2 2 3" xfId="16224"/>
    <cellStyle name="40% - Акцент4 6 2 3" xfId="16225"/>
    <cellStyle name="40% - Акцент4 6 2 3 2" xfId="16226"/>
    <cellStyle name="40% - Акцент4 6 2 3 2 2" xfId="16227"/>
    <cellStyle name="40% - Акцент4 6 2 3 3" xfId="16228"/>
    <cellStyle name="40% - Акцент4 6 2 4" xfId="16229"/>
    <cellStyle name="40% - Акцент4 6 2 4 2" xfId="16230"/>
    <cellStyle name="40% - Акцент4 6 2 5" xfId="16231"/>
    <cellStyle name="40% - Акцент4 6 3" xfId="16232"/>
    <cellStyle name="40% - Акцент4 6 3 2" xfId="16233"/>
    <cellStyle name="40% - Акцент4 6 3 2 2" xfId="16234"/>
    <cellStyle name="40% - Акцент4 6 3 2 2 2" xfId="16235"/>
    <cellStyle name="40% - Акцент4 6 3 2 3" xfId="16236"/>
    <cellStyle name="40% - Акцент4 6 3 3" xfId="16237"/>
    <cellStyle name="40% - Акцент4 6 3 3 2" xfId="16238"/>
    <cellStyle name="40% - Акцент4 6 3 3 2 2" xfId="16239"/>
    <cellStyle name="40% - Акцент4 6 3 3 3" xfId="16240"/>
    <cellStyle name="40% - Акцент4 6 3 4" xfId="16241"/>
    <cellStyle name="40% - Акцент4 6 3 4 2" xfId="16242"/>
    <cellStyle name="40% - Акцент4 6 3 5" xfId="16243"/>
    <cellStyle name="40% - Акцент4 6 4" xfId="16244"/>
    <cellStyle name="40% - Акцент4 6 4 2" xfId="16245"/>
    <cellStyle name="40% - Акцент4 6 4 2 2" xfId="16246"/>
    <cellStyle name="40% - Акцент4 6 4 2 2 2" xfId="16247"/>
    <cellStyle name="40% - Акцент4 6 4 2 3" xfId="16248"/>
    <cellStyle name="40% - Акцент4 6 4 3" xfId="16249"/>
    <cellStyle name="40% - Акцент4 6 4 3 2" xfId="16250"/>
    <cellStyle name="40% - Акцент4 6 4 3 2 2" xfId="16251"/>
    <cellStyle name="40% - Акцент4 6 4 3 3" xfId="16252"/>
    <cellStyle name="40% - Акцент4 6 4 4" xfId="16253"/>
    <cellStyle name="40% - Акцент4 6 4 4 2" xfId="16254"/>
    <cellStyle name="40% - Акцент4 6 4 5" xfId="16255"/>
    <cellStyle name="40% - Акцент4 6 5" xfId="16256"/>
    <cellStyle name="40% - Акцент4 6 5 2" xfId="16257"/>
    <cellStyle name="40% - Акцент4 6 5 2 2" xfId="16258"/>
    <cellStyle name="40% - Акцент4 6 5 2 2 2" xfId="16259"/>
    <cellStyle name="40% - Акцент4 6 5 2 3" xfId="16260"/>
    <cellStyle name="40% - Акцент4 6 5 3" xfId="16261"/>
    <cellStyle name="40% - Акцент4 6 5 3 2" xfId="16262"/>
    <cellStyle name="40% - Акцент4 6 5 3 2 2" xfId="16263"/>
    <cellStyle name="40% - Акцент4 6 5 3 3" xfId="16264"/>
    <cellStyle name="40% - Акцент4 6 5 4" xfId="16265"/>
    <cellStyle name="40% - Акцент4 6 5 4 2" xfId="16266"/>
    <cellStyle name="40% - Акцент4 6 5 5" xfId="16267"/>
    <cellStyle name="40% - Акцент4 6 6" xfId="16268"/>
    <cellStyle name="40% - Акцент4 6 6 2" xfId="16269"/>
    <cellStyle name="40% - Акцент4 6 6 2 2" xfId="16270"/>
    <cellStyle name="40% - Акцент4 6 6 3" xfId="16271"/>
    <cellStyle name="40% - Акцент4 6 7" xfId="16272"/>
    <cellStyle name="40% - Акцент4 6 7 2" xfId="16273"/>
    <cellStyle name="40% - Акцент4 6 7 2 2" xfId="16274"/>
    <cellStyle name="40% - Акцент4 6 7 3" xfId="16275"/>
    <cellStyle name="40% - Акцент4 6 8" xfId="16276"/>
    <cellStyle name="40% - Акцент4 6 8 2" xfId="16277"/>
    <cellStyle name="40% - Акцент4 6 9" xfId="16278"/>
    <cellStyle name="40% - Акцент4 60" xfId="16279"/>
    <cellStyle name="40% - Акцент4 60 2" xfId="16280"/>
    <cellStyle name="40% - Акцент4 60 2 2" xfId="16281"/>
    <cellStyle name="40% - Акцент4 60 2 2 2" xfId="16282"/>
    <cellStyle name="40% - Акцент4 60 2 3" xfId="16283"/>
    <cellStyle name="40% - Акцент4 60 3" xfId="16284"/>
    <cellStyle name="40% - Акцент4 60 3 2" xfId="16285"/>
    <cellStyle name="40% - Акцент4 60 3 2 2" xfId="16286"/>
    <cellStyle name="40% - Акцент4 60 3 3" xfId="16287"/>
    <cellStyle name="40% - Акцент4 60 4" xfId="16288"/>
    <cellStyle name="40% - Акцент4 60 4 2" xfId="16289"/>
    <cellStyle name="40% - Акцент4 60 5" xfId="16290"/>
    <cellStyle name="40% - Акцент4 61" xfId="16291"/>
    <cellStyle name="40% - Акцент4 61 2" xfId="16292"/>
    <cellStyle name="40% - Акцент4 61 2 2" xfId="16293"/>
    <cellStyle name="40% - Акцент4 61 2 2 2" xfId="16294"/>
    <cellStyle name="40% - Акцент4 61 2 3" xfId="16295"/>
    <cellStyle name="40% - Акцент4 61 3" xfId="16296"/>
    <cellStyle name="40% - Акцент4 61 3 2" xfId="16297"/>
    <cellStyle name="40% - Акцент4 61 3 2 2" xfId="16298"/>
    <cellStyle name="40% - Акцент4 61 3 3" xfId="16299"/>
    <cellStyle name="40% - Акцент4 61 4" xfId="16300"/>
    <cellStyle name="40% - Акцент4 61 4 2" xfId="16301"/>
    <cellStyle name="40% - Акцент4 61 5" xfId="16302"/>
    <cellStyle name="40% - Акцент4 62" xfId="16303"/>
    <cellStyle name="40% - Акцент4 62 2" xfId="16304"/>
    <cellStyle name="40% - Акцент4 62 2 2" xfId="16305"/>
    <cellStyle name="40% - Акцент4 62 2 2 2" xfId="16306"/>
    <cellStyle name="40% - Акцент4 62 2 3" xfId="16307"/>
    <cellStyle name="40% - Акцент4 62 3" xfId="16308"/>
    <cellStyle name="40% - Акцент4 62 3 2" xfId="16309"/>
    <cellStyle name="40% - Акцент4 62 3 2 2" xfId="16310"/>
    <cellStyle name="40% - Акцент4 62 3 3" xfId="16311"/>
    <cellStyle name="40% - Акцент4 62 4" xfId="16312"/>
    <cellStyle name="40% - Акцент4 62 4 2" xfId="16313"/>
    <cellStyle name="40% - Акцент4 62 5" xfId="16314"/>
    <cellStyle name="40% - Акцент4 63" xfId="16315"/>
    <cellStyle name="40% - Акцент4 63 2" xfId="16316"/>
    <cellStyle name="40% - Акцент4 63 2 2" xfId="16317"/>
    <cellStyle name="40% - Акцент4 63 2 2 2" xfId="16318"/>
    <cellStyle name="40% - Акцент4 63 2 3" xfId="16319"/>
    <cellStyle name="40% - Акцент4 63 3" xfId="16320"/>
    <cellStyle name="40% - Акцент4 63 3 2" xfId="16321"/>
    <cellStyle name="40% - Акцент4 63 3 2 2" xfId="16322"/>
    <cellStyle name="40% - Акцент4 63 3 3" xfId="16323"/>
    <cellStyle name="40% - Акцент4 63 4" xfId="16324"/>
    <cellStyle name="40% - Акцент4 63 4 2" xfId="16325"/>
    <cellStyle name="40% - Акцент4 63 5" xfId="16326"/>
    <cellStyle name="40% - Акцент4 64" xfId="16327"/>
    <cellStyle name="40% - Акцент4 64 2" xfId="16328"/>
    <cellStyle name="40% - Акцент4 64 2 2" xfId="16329"/>
    <cellStyle name="40% - Акцент4 64 2 2 2" xfId="16330"/>
    <cellStyle name="40% - Акцент4 64 2 3" xfId="16331"/>
    <cellStyle name="40% - Акцент4 64 3" xfId="16332"/>
    <cellStyle name="40% - Акцент4 64 3 2" xfId="16333"/>
    <cellStyle name="40% - Акцент4 64 3 2 2" xfId="16334"/>
    <cellStyle name="40% - Акцент4 64 3 3" xfId="16335"/>
    <cellStyle name="40% - Акцент4 64 4" xfId="16336"/>
    <cellStyle name="40% - Акцент4 64 4 2" xfId="16337"/>
    <cellStyle name="40% - Акцент4 64 5" xfId="16338"/>
    <cellStyle name="40% - Акцент4 65" xfId="16339"/>
    <cellStyle name="40% - Акцент4 65 2" xfId="16340"/>
    <cellStyle name="40% - Акцент4 65 2 2" xfId="16341"/>
    <cellStyle name="40% - Акцент4 65 2 2 2" xfId="16342"/>
    <cellStyle name="40% - Акцент4 65 2 3" xfId="16343"/>
    <cellStyle name="40% - Акцент4 65 3" xfId="16344"/>
    <cellStyle name="40% - Акцент4 65 3 2" xfId="16345"/>
    <cellStyle name="40% - Акцент4 65 3 2 2" xfId="16346"/>
    <cellStyle name="40% - Акцент4 65 3 3" xfId="16347"/>
    <cellStyle name="40% - Акцент4 65 4" xfId="16348"/>
    <cellStyle name="40% - Акцент4 65 4 2" xfId="16349"/>
    <cellStyle name="40% - Акцент4 65 5" xfId="16350"/>
    <cellStyle name="40% - Акцент4 66" xfId="16351"/>
    <cellStyle name="40% - Акцент4 66 2" xfId="16352"/>
    <cellStyle name="40% - Акцент4 66 2 2" xfId="16353"/>
    <cellStyle name="40% - Акцент4 66 2 2 2" xfId="16354"/>
    <cellStyle name="40% - Акцент4 66 2 3" xfId="16355"/>
    <cellStyle name="40% - Акцент4 66 3" xfId="16356"/>
    <cellStyle name="40% - Акцент4 66 3 2" xfId="16357"/>
    <cellStyle name="40% - Акцент4 66 3 2 2" xfId="16358"/>
    <cellStyle name="40% - Акцент4 66 3 3" xfId="16359"/>
    <cellStyle name="40% - Акцент4 66 4" xfId="16360"/>
    <cellStyle name="40% - Акцент4 66 4 2" xfId="16361"/>
    <cellStyle name="40% - Акцент4 66 5" xfId="16362"/>
    <cellStyle name="40% - Акцент4 67" xfId="16363"/>
    <cellStyle name="40% - Акцент4 67 2" xfId="16364"/>
    <cellStyle name="40% - Акцент4 67 2 2" xfId="16365"/>
    <cellStyle name="40% - Акцент4 67 2 2 2" xfId="16366"/>
    <cellStyle name="40% - Акцент4 67 2 3" xfId="16367"/>
    <cellStyle name="40% - Акцент4 67 3" xfId="16368"/>
    <cellStyle name="40% - Акцент4 67 3 2" xfId="16369"/>
    <cellStyle name="40% - Акцент4 67 3 2 2" xfId="16370"/>
    <cellStyle name="40% - Акцент4 67 3 3" xfId="16371"/>
    <cellStyle name="40% - Акцент4 67 4" xfId="16372"/>
    <cellStyle name="40% - Акцент4 67 4 2" xfId="16373"/>
    <cellStyle name="40% - Акцент4 67 5" xfId="16374"/>
    <cellStyle name="40% - Акцент4 68" xfId="16375"/>
    <cellStyle name="40% - Акцент4 68 2" xfId="16376"/>
    <cellStyle name="40% - Акцент4 68 2 2" xfId="16377"/>
    <cellStyle name="40% - Акцент4 68 2 2 2" xfId="16378"/>
    <cellStyle name="40% - Акцент4 68 2 3" xfId="16379"/>
    <cellStyle name="40% - Акцент4 68 3" xfId="16380"/>
    <cellStyle name="40% - Акцент4 68 3 2" xfId="16381"/>
    <cellStyle name="40% - Акцент4 68 3 2 2" xfId="16382"/>
    <cellStyle name="40% - Акцент4 68 3 3" xfId="16383"/>
    <cellStyle name="40% - Акцент4 68 4" xfId="16384"/>
    <cellStyle name="40% - Акцент4 68 4 2" xfId="16385"/>
    <cellStyle name="40% - Акцент4 68 5" xfId="16386"/>
    <cellStyle name="40% - Акцент4 69" xfId="16387"/>
    <cellStyle name="40% - Акцент4 69 2" xfId="16388"/>
    <cellStyle name="40% - Акцент4 69 2 2" xfId="16389"/>
    <cellStyle name="40% - Акцент4 69 2 2 2" xfId="16390"/>
    <cellStyle name="40% - Акцент4 69 2 3" xfId="16391"/>
    <cellStyle name="40% - Акцент4 69 3" xfId="16392"/>
    <cellStyle name="40% - Акцент4 69 3 2" xfId="16393"/>
    <cellStyle name="40% - Акцент4 69 3 2 2" xfId="16394"/>
    <cellStyle name="40% - Акцент4 69 3 3" xfId="16395"/>
    <cellStyle name="40% - Акцент4 69 4" xfId="16396"/>
    <cellStyle name="40% - Акцент4 69 4 2" xfId="16397"/>
    <cellStyle name="40% - Акцент4 69 5" xfId="16398"/>
    <cellStyle name="40% - Акцент4 7" xfId="16399"/>
    <cellStyle name="40% - Акцент4 7 2" xfId="16400"/>
    <cellStyle name="40% - Акцент4 7 2 2" xfId="16401"/>
    <cellStyle name="40% - Акцент4 7 2 2 2" xfId="16402"/>
    <cellStyle name="40% - Акцент4 7 2 2 2 2" xfId="16403"/>
    <cellStyle name="40% - Акцент4 7 2 2 3" xfId="16404"/>
    <cellStyle name="40% - Акцент4 7 2 3" xfId="16405"/>
    <cellStyle name="40% - Акцент4 7 2 3 2" xfId="16406"/>
    <cellStyle name="40% - Акцент4 7 2 3 2 2" xfId="16407"/>
    <cellStyle name="40% - Акцент4 7 2 3 3" xfId="16408"/>
    <cellStyle name="40% - Акцент4 7 2 4" xfId="16409"/>
    <cellStyle name="40% - Акцент4 7 2 4 2" xfId="16410"/>
    <cellStyle name="40% - Акцент4 7 2 5" xfId="16411"/>
    <cellStyle name="40% - Акцент4 7 3" xfId="16412"/>
    <cellStyle name="40% - Акцент4 7 3 2" xfId="16413"/>
    <cellStyle name="40% - Акцент4 7 3 2 2" xfId="16414"/>
    <cellStyle name="40% - Акцент4 7 3 2 2 2" xfId="16415"/>
    <cellStyle name="40% - Акцент4 7 3 2 3" xfId="16416"/>
    <cellStyle name="40% - Акцент4 7 3 3" xfId="16417"/>
    <cellStyle name="40% - Акцент4 7 3 3 2" xfId="16418"/>
    <cellStyle name="40% - Акцент4 7 3 3 2 2" xfId="16419"/>
    <cellStyle name="40% - Акцент4 7 3 3 3" xfId="16420"/>
    <cellStyle name="40% - Акцент4 7 3 4" xfId="16421"/>
    <cellStyle name="40% - Акцент4 7 3 4 2" xfId="16422"/>
    <cellStyle name="40% - Акцент4 7 3 5" xfId="16423"/>
    <cellStyle name="40% - Акцент4 7 4" xfId="16424"/>
    <cellStyle name="40% - Акцент4 7 4 2" xfId="16425"/>
    <cellStyle name="40% - Акцент4 7 4 2 2" xfId="16426"/>
    <cellStyle name="40% - Акцент4 7 4 2 2 2" xfId="16427"/>
    <cellStyle name="40% - Акцент4 7 4 2 3" xfId="16428"/>
    <cellStyle name="40% - Акцент4 7 4 3" xfId="16429"/>
    <cellStyle name="40% - Акцент4 7 4 3 2" xfId="16430"/>
    <cellStyle name="40% - Акцент4 7 4 3 2 2" xfId="16431"/>
    <cellStyle name="40% - Акцент4 7 4 3 3" xfId="16432"/>
    <cellStyle name="40% - Акцент4 7 4 4" xfId="16433"/>
    <cellStyle name="40% - Акцент4 7 4 4 2" xfId="16434"/>
    <cellStyle name="40% - Акцент4 7 4 5" xfId="16435"/>
    <cellStyle name="40% - Акцент4 7 5" xfId="16436"/>
    <cellStyle name="40% - Акцент4 7 5 2" xfId="16437"/>
    <cellStyle name="40% - Акцент4 7 5 2 2" xfId="16438"/>
    <cellStyle name="40% - Акцент4 7 5 2 2 2" xfId="16439"/>
    <cellStyle name="40% - Акцент4 7 5 2 3" xfId="16440"/>
    <cellStyle name="40% - Акцент4 7 5 3" xfId="16441"/>
    <cellStyle name="40% - Акцент4 7 5 3 2" xfId="16442"/>
    <cellStyle name="40% - Акцент4 7 5 3 2 2" xfId="16443"/>
    <cellStyle name="40% - Акцент4 7 5 3 3" xfId="16444"/>
    <cellStyle name="40% - Акцент4 7 5 4" xfId="16445"/>
    <cellStyle name="40% - Акцент4 7 5 4 2" xfId="16446"/>
    <cellStyle name="40% - Акцент4 7 5 5" xfId="16447"/>
    <cellStyle name="40% - Акцент4 7 6" xfId="16448"/>
    <cellStyle name="40% - Акцент4 7 6 2" xfId="16449"/>
    <cellStyle name="40% - Акцент4 7 6 2 2" xfId="16450"/>
    <cellStyle name="40% - Акцент4 7 6 3" xfId="16451"/>
    <cellStyle name="40% - Акцент4 7 7" xfId="16452"/>
    <cellStyle name="40% - Акцент4 7 7 2" xfId="16453"/>
    <cellStyle name="40% - Акцент4 7 7 2 2" xfId="16454"/>
    <cellStyle name="40% - Акцент4 7 7 3" xfId="16455"/>
    <cellStyle name="40% - Акцент4 7 8" xfId="16456"/>
    <cellStyle name="40% - Акцент4 7 8 2" xfId="16457"/>
    <cellStyle name="40% - Акцент4 7 9" xfId="16458"/>
    <cellStyle name="40% - Акцент4 70" xfId="16459"/>
    <cellStyle name="40% - Акцент4 70 2" xfId="16460"/>
    <cellStyle name="40% - Акцент4 70 2 2" xfId="16461"/>
    <cellStyle name="40% - Акцент4 70 2 2 2" xfId="16462"/>
    <cellStyle name="40% - Акцент4 70 2 3" xfId="16463"/>
    <cellStyle name="40% - Акцент4 70 3" xfId="16464"/>
    <cellStyle name="40% - Акцент4 70 3 2" xfId="16465"/>
    <cellStyle name="40% - Акцент4 70 3 2 2" xfId="16466"/>
    <cellStyle name="40% - Акцент4 70 3 3" xfId="16467"/>
    <cellStyle name="40% - Акцент4 70 4" xfId="16468"/>
    <cellStyle name="40% - Акцент4 70 4 2" xfId="16469"/>
    <cellStyle name="40% - Акцент4 70 5" xfId="16470"/>
    <cellStyle name="40% - Акцент4 71" xfId="16471"/>
    <cellStyle name="40% - Акцент4 71 2" xfId="16472"/>
    <cellStyle name="40% - Акцент4 71 2 2" xfId="16473"/>
    <cellStyle name="40% - Акцент4 71 2 2 2" xfId="16474"/>
    <cellStyle name="40% - Акцент4 71 2 3" xfId="16475"/>
    <cellStyle name="40% - Акцент4 71 3" xfId="16476"/>
    <cellStyle name="40% - Акцент4 71 3 2" xfId="16477"/>
    <cellStyle name="40% - Акцент4 71 3 2 2" xfId="16478"/>
    <cellStyle name="40% - Акцент4 71 3 3" xfId="16479"/>
    <cellStyle name="40% - Акцент4 71 4" xfId="16480"/>
    <cellStyle name="40% - Акцент4 71 4 2" xfId="16481"/>
    <cellStyle name="40% - Акцент4 71 5" xfId="16482"/>
    <cellStyle name="40% - Акцент4 72" xfId="16483"/>
    <cellStyle name="40% - Акцент4 72 2" xfId="16484"/>
    <cellStyle name="40% - Акцент4 72 2 2" xfId="16485"/>
    <cellStyle name="40% - Акцент4 72 2 2 2" xfId="16486"/>
    <cellStyle name="40% - Акцент4 72 2 3" xfId="16487"/>
    <cellStyle name="40% - Акцент4 72 3" xfId="16488"/>
    <cellStyle name="40% - Акцент4 72 3 2" xfId="16489"/>
    <cellStyle name="40% - Акцент4 72 3 2 2" xfId="16490"/>
    <cellStyle name="40% - Акцент4 72 3 3" xfId="16491"/>
    <cellStyle name="40% - Акцент4 72 4" xfId="16492"/>
    <cellStyle name="40% - Акцент4 72 4 2" xfId="16493"/>
    <cellStyle name="40% - Акцент4 72 5" xfId="16494"/>
    <cellStyle name="40% - Акцент4 73" xfId="16495"/>
    <cellStyle name="40% - Акцент4 73 2" xfId="16496"/>
    <cellStyle name="40% - Акцент4 73 2 2" xfId="16497"/>
    <cellStyle name="40% - Акцент4 73 2 2 2" xfId="16498"/>
    <cellStyle name="40% - Акцент4 73 2 3" xfId="16499"/>
    <cellStyle name="40% - Акцент4 73 3" xfId="16500"/>
    <cellStyle name="40% - Акцент4 73 3 2" xfId="16501"/>
    <cellStyle name="40% - Акцент4 73 3 2 2" xfId="16502"/>
    <cellStyle name="40% - Акцент4 73 3 3" xfId="16503"/>
    <cellStyle name="40% - Акцент4 73 4" xfId="16504"/>
    <cellStyle name="40% - Акцент4 73 4 2" xfId="16505"/>
    <cellStyle name="40% - Акцент4 73 5" xfId="16506"/>
    <cellStyle name="40% - Акцент4 74" xfId="16507"/>
    <cellStyle name="40% - Акцент4 74 2" xfId="16508"/>
    <cellStyle name="40% - Акцент4 74 2 2" xfId="16509"/>
    <cellStyle name="40% - Акцент4 74 2 2 2" xfId="16510"/>
    <cellStyle name="40% - Акцент4 74 2 3" xfId="16511"/>
    <cellStyle name="40% - Акцент4 74 3" xfId="16512"/>
    <cellStyle name="40% - Акцент4 74 3 2" xfId="16513"/>
    <cellStyle name="40% - Акцент4 74 3 2 2" xfId="16514"/>
    <cellStyle name="40% - Акцент4 74 3 3" xfId="16515"/>
    <cellStyle name="40% - Акцент4 74 4" xfId="16516"/>
    <cellStyle name="40% - Акцент4 74 4 2" xfId="16517"/>
    <cellStyle name="40% - Акцент4 74 5" xfId="16518"/>
    <cellStyle name="40% - Акцент4 75" xfId="16519"/>
    <cellStyle name="40% - Акцент4 75 2" xfId="16520"/>
    <cellStyle name="40% - Акцент4 75 2 2" xfId="16521"/>
    <cellStyle name="40% - Акцент4 75 2 2 2" xfId="16522"/>
    <cellStyle name="40% - Акцент4 75 2 3" xfId="16523"/>
    <cellStyle name="40% - Акцент4 75 3" xfId="16524"/>
    <cellStyle name="40% - Акцент4 75 3 2" xfId="16525"/>
    <cellStyle name="40% - Акцент4 75 3 2 2" xfId="16526"/>
    <cellStyle name="40% - Акцент4 75 3 3" xfId="16527"/>
    <cellStyle name="40% - Акцент4 75 4" xfId="16528"/>
    <cellStyle name="40% - Акцент4 75 4 2" xfId="16529"/>
    <cellStyle name="40% - Акцент4 75 5" xfId="16530"/>
    <cellStyle name="40% - Акцент4 76" xfId="16531"/>
    <cellStyle name="40% - Акцент4 76 2" xfId="16532"/>
    <cellStyle name="40% - Акцент4 76 2 2" xfId="16533"/>
    <cellStyle name="40% - Акцент4 76 2 2 2" xfId="16534"/>
    <cellStyle name="40% - Акцент4 76 2 3" xfId="16535"/>
    <cellStyle name="40% - Акцент4 76 3" xfId="16536"/>
    <cellStyle name="40% - Акцент4 76 3 2" xfId="16537"/>
    <cellStyle name="40% - Акцент4 76 3 2 2" xfId="16538"/>
    <cellStyle name="40% - Акцент4 76 3 3" xfId="16539"/>
    <cellStyle name="40% - Акцент4 76 4" xfId="16540"/>
    <cellStyle name="40% - Акцент4 76 4 2" xfId="16541"/>
    <cellStyle name="40% - Акцент4 76 5" xfId="16542"/>
    <cellStyle name="40% - Акцент4 77" xfId="16543"/>
    <cellStyle name="40% - Акцент4 77 2" xfId="16544"/>
    <cellStyle name="40% - Акцент4 77 2 2" xfId="16545"/>
    <cellStyle name="40% - Акцент4 77 2 2 2" xfId="16546"/>
    <cellStyle name="40% - Акцент4 77 2 3" xfId="16547"/>
    <cellStyle name="40% - Акцент4 77 3" xfId="16548"/>
    <cellStyle name="40% - Акцент4 77 3 2" xfId="16549"/>
    <cellStyle name="40% - Акцент4 77 3 2 2" xfId="16550"/>
    <cellStyle name="40% - Акцент4 77 3 3" xfId="16551"/>
    <cellStyle name="40% - Акцент4 77 4" xfId="16552"/>
    <cellStyle name="40% - Акцент4 77 4 2" xfId="16553"/>
    <cellStyle name="40% - Акцент4 77 5" xfId="16554"/>
    <cellStyle name="40% - Акцент4 78" xfId="16555"/>
    <cellStyle name="40% - Акцент4 78 2" xfId="16556"/>
    <cellStyle name="40% - Акцент4 78 2 2" xfId="16557"/>
    <cellStyle name="40% - Акцент4 78 2 2 2" xfId="16558"/>
    <cellStyle name="40% - Акцент4 78 2 3" xfId="16559"/>
    <cellStyle name="40% - Акцент4 78 3" xfId="16560"/>
    <cellStyle name="40% - Акцент4 78 3 2" xfId="16561"/>
    <cellStyle name="40% - Акцент4 78 3 2 2" xfId="16562"/>
    <cellStyle name="40% - Акцент4 78 3 3" xfId="16563"/>
    <cellStyle name="40% - Акцент4 78 4" xfId="16564"/>
    <cellStyle name="40% - Акцент4 78 4 2" xfId="16565"/>
    <cellStyle name="40% - Акцент4 78 5" xfId="16566"/>
    <cellStyle name="40% - Акцент4 79" xfId="16567"/>
    <cellStyle name="40% - Акцент4 79 2" xfId="16568"/>
    <cellStyle name="40% - Акцент4 79 2 2" xfId="16569"/>
    <cellStyle name="40% - Акцент4 79 2 2 2" xfId="16570"/>
    <cellStyle name="40% - Акцент4 79 2 3" xfId="16571"/>
    <cellStyle name="40% - Акцент4 79 3" xfId="16572"/>
    <cellStyle name="40% - Акцент4 79 3 2" xfId="16573"/>
    <cellStyle name="40% - Акцент4 79 3 2 2" xfId="16574"/>
    <cellStyle name="40% - Акцент4 79 3 3" xfId="16575"/>
    <cellStyle name="40% - Акцент4 79 4" xfId="16576"/>
    <cellStyle name="40% - Акцент4 79 4 2" xfId="16577"/>
    <cellStyle name="40% - Акцент4 79 5" xfId="16578"/>
    <cellStyle name="40% - Акцент4 8" xfId="16579"/>
    <cellStyle name="40% - Акцент4 8 2" xfId="16580"/>
    <cellStyle name="40% - Акцент4 8 2 2" xfId="16581"/>
    <cellStyle name="40% - Акцент4 8 2 2 2" xfId="16582"/>
    <cellStyle name="40% - Акцент4 8 2 2 2 2" xfId="16583"/>
    <cellStyle name="40% - Акцент4 8 2 2 3" xfId="16584"/>
    <cellStyle name="40% - Акцент4 8 2 3" xfId="16585"/>
    <cellStyle name="40% - Акцент4 8 2 3 2" xfId="16586"/>
    <cellStyle name="40% - Акцент4 8 2 3 2 2" xfId="16587"/>
    <cellStyle name="40% - Акцент4 8 2 3 3" xfId="16588"/>
    <cellStyle name="40% - Акцент4 8 2 4" xfId="16589"/>
    <cellStyle name="40% - Акцент4 8 2 4 2" xfId="16590"/>
    <cellStyle name="40% - Акцент4 8 2 5" xfId="16591"/>
    <cellStyle name="40% - Акцент4 8 3" xfId="16592"/>
    <cellStyle name="40% - Акцент4 8 3 2" xfId="16593"/>
    <cellStyle name="40% - Акцент4 8 3 2 2" xfId="16594"/>
    <cellStyle name="40% - Акцент4 8 3 2 2 2" xfId="16595"/>
    <cellStyle name="40% - Акцент4 8 3 2 3" xfId="16596"/>
    <cellStyle name="40% - Акцент4 8 3 3" xfId="16597"/>
    <cellStyle name="40% - Акцент4 8 3 3 2" xfId="16598"/>
    <cellStyle name="40% - Акцент4 8 3 3 2 2" xfId="16599"/>
    <cellStyle name="40% - Акцент4 8 3 3 3" xfId="16600"/>
    <cellStyle name="40% - Акцент4 8 3 4" xfId="16601"/>
    <cellStyle name="40% - Акцент4 8 3 4 2" xfId="16602"/>
    <cellStyle name="40% - Акцент4 8 3 5" xfId="16603"/>
    <cellStyle name="40% - Акцент4 8 4" xfId="16604"/>
    <cellStyle name="40% - Акцент4 8 4 2" xfId="16605"/>
    <cellStyle name="40% - Акцент4 8 4 2 2" xfId="16606"/>
    <cellStyle name="40% - Акцент4 8 4 2 2 2" xfId="16607"/>
    <cellStyle name="40% - Акцент4 8 4 2 3" xfId="16608"/>
    <cellStyle name="40% - Акцент4 8 4 3" xfId="16609"/>
    <cellStyle name="40% - Акцент4 8 4 3 2" xfId="16610"/>
    <cellStyle name="40% - Акцент4 8 4 3 2 2" xfId="16611"/>
    <cellStyle name="40% - Акцент4 8 4 3 3" xfId="16612"/>
    <cellStyle name="40% - Акцент4 8 4 4" xfId="16613"/>
    <cellStyle name="40% - Акцент4 8 4 4 2" xfId="16614"/>
    <cellStyle name="40% - Акцент4 8 4 5" xfId="16615"/>
    <cellStyle name="40% - Акцент4 8 5" xfId="16616"/>
    <cellStyle name="40% - Акцент4 8 5 2" xfId="16617"/>
    <cellStyle name="40% - Акцент4 8 5 2 2" xfId="16618"/>
    <cellStyle name="40% - Акцент4 8 5 2 2 2" xfId="16619"/>
    <cellStyle name="40% - Акцент4 8 5 2 3" xfId="16620"/>
    <cellStyle name="40% - Акцент4 8 5 3" xfId="16621"/>
    <cellStyle name="40% - Акцент4 8 5 3 2" xfId="16622"/>
    <cellStyle name="40% - Акцент4 8 5 3 2 2" xfId="16623"/>
    <cellStyle name="40% - Акцент4 8 5 3 3" xfId="16624"/>
    <cellStyle name="40% - Акцент4 8 5 4" xfId="16625"/>
    <cellStyle name="40% - Акцент4 8 5 4 2" xfId="16626"/>
    <cellStyle name="40% - Акцент4 8 5 5" xfId="16627"/>
    <cellStyle name="40% - Акцент4 8 6" xfId="16628"/>
    <cellStyle name="40% - Акцент4 8 6 2" xfId="16629"/>
    <cellStyle name="40% - Акцент4 8 6 2 2" xfId="16630"/>
    <cellStyle name="40% - Акцент4 8 6 3" xfId="16631"/>
    <cellStyle name="40% - Акцент4 8 7" xfId="16632"/>
    <cellStyle name="40% - Акцент4 8 7 2" xfId="16633"/>
    <cellStyle name="40% - Акцент4 8 7 2 2" xfId="16634"/>
    <cellStyle name="40% - Акцент4 8 7 3" xfId="16635"/>
    <cellStyle name="40% - Акцент4 8 8" xfId="16636"/>
    <cellStyle name="40% - Акцент4 8 8 2" xfId="16637"/>
    <cellStyle name="40% - Акцент4 8 9" xfId="16638"/>
    <cellStyle name="40% - Акцент4 80" xfId="16639"/>
    <cellStyle name="40% - Акцент4 80 2" xfId="16640"/>
    <cellStyle name="40% - Акцент4 80 2 2" xfId="16641"/>
    <cellStyle name="40% - Акцент4 80 2 2 2" xfId="16642"/>
    <cellStyle name="40% - Акцент4 80 2 3" xfId="16643"/>
    <cellStyle name="40% - Акцент4 80 3" xfId="16644"/>
    <cellStyle name="40% - Акцент4 80 3 2" xfId="16645"/>
    <cellStyle name="40% - Акцент4 80 3 2 2" xfId="16646"/>
    <cellStyle name="40% - Акцент4 80 3 3" xfId="16647"/>
    <cellStyle name="40% - Акцент4 80 4" xfId="16648"/>
    <cellStyle name="40% - Акцент4 80 4 2" xfId="16649"/>
    <cellStyle name="40% - Акцент4 80 5" xfId="16650"/>
    <cellStyle name="40% - Акцент4 81" xfId="16651"/>
    <cellStyle name="40% - Акцент4 81 2" xfId="16652"/>
    <cellStyle name="40% - Акцент4 81 2 2" xfId="16653"/>
    <cellStyle name="40% - Акцент4 81 2 2 2" xfId="16654"/>
    <cellStyle name="40% - Акцент4 81 2 3" xfId="16655"/>
    <cellStyle name="40% - Акцент4 81 3" xfId="16656"/>
    <cellStyle name="40% - Акцент4 81 3 2" xfId="16657"/>
    <cellStyle name="40% - Акцент4 81 3 2 2" xfId="16658"/>
    <cellStyle name="40% - Акцент4 81 3 3" xfId="16659"/>
    <cellStyle name="40% - Акцент4 81 4" xfId="16660"/>
    <cellStyle name="40% - Акцент4 81 4 2" xfId="16661"/>
    <cellStyle name="40% - Акцент4 81 5" xfId="16662"/>
    <cellStyle name="40% - Акцент4 82" xfId="16663"/>
    <cellStyle name="40% - Акцент4 82 2" xfId="16664"/>
    <cellStyle name="40% - Акцент4 82 2 2" xfId="16665"/>
    <cellStyle name="40% - Акцент4 82 2 2 2" xfId="16666"/>
    <cellStyle name="40% - Акцент4 82 2 3" xfId="16667"/>
    <cellStyle name="40% - Акцент4 82 3" xfId="16668"/>
    <cellStyle name="40% - Акцент4 82 3 2" xfId="16669"/>
    <cellStyle name="40% - Акцент4 82 3 2 2" xfId="16670"/>
    <cellStyle name="40% - Акцент4 82 3 3" xfId="16671"/>
    <cellStyle name="40% - Акцент4 82 4" xfId="16672"/>
    <cellStyle name="40% - Акцент4 82 4 2" xfId="16673"/>
    <cellStyle name="40% - Акцент4 82 5" xfId="16674"/>
    <cellStyle name="40% - Акцент4 83" xfId="16675"/>
    <cellStyle name="40% - Акцент4 83 2" xfId="16676"/>
    <cellStyle name="40% - Акцент4 83 2 2" xfId="16677"/>
    <cellStyle name="40% - Акцент4 83 2 2 2" xfId="16678"/>
    <cellStyle name="40% - Акцент4 83 2 3" xfId="16679"/>
    <cellStyle name="40% - Акцент4 83 3" xfId="16680"/>
    <cellStyle name="40% - Акцент4 83 3 2" xfId="16681"/>
    <cellStyle name="40% - Акцент4 83 3 2 2" xfId="16682"/>
    <cellStyle name="40% - Акцент4 83 3 3" xfId="16683"/>
    <cellStyle name="40% - Акцент4 83 4" xfId="16684"/>
    <cellStyle name="40% - Акцент4 83 4 2" xfId="16685"/>
    <cellStyle name="40% - Акцент4 83 5" xfId="16686"/>
    <cellStyle name="40% - Акцент4 84" xfId="16687"/>
    <cellStyle name="40% - Акцент4 84 2" xfId="16688"/>
    <cellStyle name="40% - Акцент4 84 2 2" xfId="16689"/>
    <cellStyle name="40% - Акцент4 84 2 2 2" xfId="16690"/>
    <cellStyle name="40% - Акцент4 84 2 3" xfId="16691"/>
    <cellStyle name="40% - Акцент4 84 3" xfId="16692"/>
    <cellStyle name="40% - Акцент4 84 3 2" xfId="16693"/>
    <cellStyle name="40% - Акцент4 84 3 2 2" xfId="16694"/>
    <cellStyle name="40% - Акцент4 84 3 3" xfId="16695"/>
    <cellStyle name="40% - Акцент4 84 4" xfId="16696"/>
    <cellStyle name="40% - Акцент4 84 4 2" xfId="16697"/>
    <cellStyle name="40% - Акцент4 84 5" xfId="16698"/>
    <cellStyle name="40% - Акцент4 85" xfId="16699"/>
    <cellStyle name="40% - Акцент4 85 2" xfId="16700"/>
    <cellStyle name="40% - Акцент4 85 2 2" xfId="16701"/>
    <cellStyle name="40% - Акцент4 85 2 2 2" xfId="16702"/>
    <cellStyle name="40% - Акцент4 85 2 3" xfId="16703"/>
    <cellStyle name="40% - Акцент4 85 3" xfId="16704"/>
    <cellStyle name="40% - Акцент4 85 3 2" xfId="16705"/>
    <cellStyle name="40% - Акцент4 85 3 2 2" xfId="16706"/>
    <cellStyle name="40% - Акцент4 85 3 3" xfId="16707"/>
    <cellStyle name="40% - Акцент4 85 4" xfId="16708"/>
    <cellStyle name="40% - Акцент4 85 4 2" xfId="16709"/>
    <cellStyle name="40% - Акцент4 85 5" xfId="16710"/>
    <cellStyle name="40% - Акцент4 86" xfId="16711"/>
    <cellStyle name="40% - Акцент4 86 2" xfId="16712"/>
    <cellStyle name="40% - Акцент4 86 2 2" xfId="16713"/>
    <cellStyle name="40% - Акцент4 86 2 2 2" xfId="16714"/>
    <cellStyle name="40% - Акцент4 86 2 3" xfId="16715"/>
    <cellStyle name="40% - Акцент4 86 3" xfId="16716"/>
    <cellStyle name="40% - Акцент4 86 3 2" xfId="16717"/>
    <cellStyle name="40% - Акцент4 86 3 2 2" xfId="16718"/>
    <cellStyle name="40% - Акцент4 86 3 3" xfId="16719"/>
    <cellStyle name="40% - Акцент4 86 4" xfId="16720"/>
    <cellStyle name="40% - Акцент4 86 4 2" xfId="16721"/>
    <cellStyle name="40% - Акцент4 86 5" xfId="16722"/>
    <cellStyle name="40% - Акцент4 87" xfId="16723"/>
    <cellStyle name="40% - Акцент4 87 2" xfId="16724"/>
    <cellStyle name="40% - Акцент4 87 2 2" xfId="16725"/>
    <cellStyle name="40% - Акцент4 87 2 2 2" xfId="16726"/>
    <cellStyle name="40% - Акцент4 87 2 3" xfId="16727"/>
    <cellStyle name="40% - Акцент4 87 3" xfId="16728"/>
    <cellStyle name="40% - Акцент4 87 3 2" xfId="16729"/>
    <cellStyle name="40% - Акцент4 87 3 2 2" xfId="16730"/>
    <cellStyle name="40% - Акцент4 87 3 3" xfId="16731"/>
    <cellStyle name="40% - Акцент4 87 4" xfId="16732"/>
    <cellStyle name="40% - Акцент4 87 4 2" xfId="16733"/>
    <cellStyle name="40% - Акцент4 87 5" xfId="16734"/>
    <cellStyle name="40% - Акцент4 88" xfId="16735"/>
    <cellStyle name="40% - Акцент4 88 2" xfId="16736"/>
    <cellStyle name="40% - Акцент4 88 2 2" xfId="16737"/>
    <cellStyle name="40% - Акцент4 88 3" xfId="16738"/>
    <cellStyle name="40% - Акцент4 89" xfId="16739"/>
    <cellStyle name="40% - Акцент4 89 2" xfId="16740"/>
    <cellStyle name="40% - Акцент4 89 2 2" xfId="16741"/>
    <cellStyle name="40% - Акцент4 89 3" xfId="16742"/>
    <cellStyle name="40% - Акцент4 9" xfId="16743"/>
    <cellStyle name="40% - Акцент4 9 2" xfId="16744"/>
    <cellStyle name="40% - Акцент4 9 2 2" xfId="16745"/>
    <cellStyle name="40% - Акцент4 9 2 2 2" xfId="16746"/>
    <cellStyle name="40% - Акцент4 9 2 2 2 2" xfId="16747"/>
    <cellStyle name="40% - Акцент4 9 2 2 3" xfId="16748"/>
    <cellStyle name="40% - Акцент4 9 2 3" xfId="16749"/>
    <cellStyle name="40% - Акцент4 9 2 3 2" xfId="16750"/>
    <cellStyle name="40% - Акцент4 9 2 3 2 2" xfId="16751"/>
    <cellStyle name="40% - Акцент4 9 2 3 3" xfId="16752"/>
    <cellStyle name="40% - Акцент4 9 2 4" xfId="16753"/>
    <cellStyle name="40% - Акцент4 9 2 4 2" xfId="16754"/>
    <cellStyle name="40% - Акцент4 9 2 5" xfId="16755"/>
    <cellStyle name="40% - Акцент4 9 3" xfId="16756"/>
    <cellStyle name="40% - Акцент4 9 3 2" xfId="16757"/>
    <cellStyle name="40% - Акцент4 9 3 2 2" xfId="16758"/>
    <cellStyle name="40% - Акцент4 9 3 2 2 2" xfId="16759"/>
    <cellStyle name="40% - Акцент4 9 3 2 3" xfId="16760"/>
    <cellStyle name="40% - Акцент4 9 3 3" xfId="16761"/>
    <cellStyle name="40% - Акцент4 9 3 3 2" xfId="16762"/>
    <cellStyle name="40% - Акцент4 9 3 3 2 2" xfId="16763"/>
    <cellStyle name="40% - Акцент4 9 3 3 3" xfId="16764"/>
    <cellStyle name="40% - Акцент4 9 3 4" xfId="16765"/>
    <cellStyle name="40% - Акцент4 9 3 4 2" xfId="16766"/>
    <cellStyle name="40% - Акцент4 9 3 5" xfId="16767"/>
    <cellStyle name="40% - Акцент4 9 4" xfId="16768"/>
    <cellStyle name="40% - Акцент4 9 4 2" xfId="16769"/>
    <cellStyle name="40% - Акцент4 9 4 2 2" xfId="16770"/>
    <cellStyle name="40% - Акцент4 9 4 2 2 2" xfId="16771"/>
    <cellStyle name="40% - Акцент4 9 4 2 3" xfId="16772"/>
    <cellStyle name="40% - Акцент4 9 4 3" xfId="16773"/>
    <cellStyle name="40% - Акцент4 9 4 3 2" xfId="16774"/>
    <cellStyle name="40% - Акцент4 9 4 3 2 2" xfId="16775"/>
    <cellStyle name="40% - Акцент4 9 4 3 3" xfId="16776"/>
    <cellStyle name="40% - Акцент4 9 4 4" xfId="16777"/>
    <cellStyle name="40% - Акцент4 9 4 4 2" xfId="16778"/>
    <cellStyle name="40% - Акцент4 9 4 5" xfId="16779"/>
    <cellStyle name="40% - Акцент4 9 5" xfId="16780"/>
    <cellStyle name="40% - Акцент4 9 5 2" xfId="16781"/>
    <cellStyle name="40% - Акцент4 9 5 2 2" xfId="16782"/>
    <cellStyle name="40% - Акцент4 9 5 2 2 2" xfId="16783"/>
    <cellStyle name="40% - Акцент4 9 5 2 3" xfId="16784"/>
    <cellStyle name="40% - Акцент4 9 5 3" xfId="16785"/>
    <cellStyle name="40% - Акцент4 9 5 3 2" xfId="16786"/>
    <cellStyle name="40% - Акцент4 9 5 3 2 2" xfId="16787"/>
    <cellStyle name="40% - Акцент4 9 5 3 3" xfId="16788"/>
    <cellStyle name="40% - Акцент4 9 5 4" xfId="16789"/>
    <cellStyle name="40% - Акцент4 9 5 4 2" xfId="16790"/>
    <cellStyle name="40% - Акцент4 9 5 5" xfId="16791"/>
    <cellStyle name="40% - Акцент4 9 6" xfId="16792"/>
    <cellStyle name="40% - Акцент4 9 6 2" xfId="16793"/>
    <cellStyle name="40% - Акцент4 9 6 2 2" xfId="16794"/>
    <cellStyle name="40% - Акцент4 9 6 3" xfId="16795"/>
    <cellStyle name="40% - Акцент4 9 7" xfId="16796"/>
    <cellStyle name="40% - Акцент4 9 7 2" xfId="16797"/>
    <cellStyle name="40% - Акцент4 9 7 2 2" xfId="16798"/>
    <cellStyle name="40% - Акцент4 9 7 3" xfId="16799"/>
    <cellStyle name="40% - Акцент4 9 8" xfId="16800"/>
    <cellStyle name="40% - Акцент4 9 8 2" xfId="16801"/>
    <cellStyle name="40% - Акцент4 9 9" xfId="16802"/>
    <cellStyle name="40% - Акцент4 90" xfId="16803"/>
    <cellStyle name="40% - Акцент4 90 2" xfId="16804"/>
    <cellStyle name="40% - Акцент4 90 2 2" xfId="16805"/>
    <cellStyle name="40% - Акцент4 90 3" xfId="16806"/>
    <cellStyle name="40% - Акцент4 91" xfId="16807"/>
    <cellStyle name="40% - Акцент4 91 2" xfId="16808"/>
    <cellStyle name="40% - Акцент4 91 2 2" xfId="16809"/>
    <cellStyle name="40% - Акцент4 91 3" xfId="16810"/>
    <cellStyle name="40% - Акцент4 92" xfId="16811"/>
    <cellStyle name="40% - Акцент4 92 2" xfId="16812"/>
    <cellStyle name="40% - Акцент4 92 2 2" xfId="16813"/>
    <cellStyle name="40% - Акцент4 92 3" xfId="16814"/>
    <cellStyle name="40% - Акцент4 93" xfId="16815"/>
    <cellStyle name="40% - Акцент4 93 2" xfId="16816"/>
    <cellStyle name="40% - Акцент4 93 2 2" xfId="16817"/>
    <cellStyle name="40% - Акцент4 93 3" xfId="16818"/>
    <cellStyle name="40% - Акцент4 94" xfId="16819"/>
    <cellStyle name="40% - Акцент4 94 2" xfId="16820"/>
    <cellStyle name="40% - Акцент4 94 2 2" xfId="16821"/>
    <cellStyle name="40% - Акцент4 94 3" xfId="16822"/>
    <cellStyle name="40% - Акцент4 95" xfId="16823"/>
    <cellStyle name="40% - Акцент4 95 2" xfId="16824"/>
    <cellStyle name="40% - Акцент4 95 2 2" xfId="16825"/>
    <cellStyle name="40% - Акцент4 95 3" xfId="16826"/>
    <cellStyle name="40% - Акцент4 96" xfId="16827"/>
    <cellStyle name="40% - Акцент4 96 2" xfId="16828"/>
    <cellStyle name="40% - Акцент4 96 2 2" xfId="16829"/>
    <cellStyle name="40% - Акцент4 96 3" xfId="16830"/>
    <cellStyle name="40% - Акцент4 97" xfId="16831"/>
    <cellStyle name="40% - Акцент4 97 2" xfId="16832"/>
    <cellStyle name="40% - Акцент4 97 2 2" xfId="16833"/>
    <cellStyle name="40% - Акцент4 97 3" xfId="16834"/>
    <cellStyle name="40% - Акцент4 98" xfId="16835"/>
    <cellStyle name="40% - Акцент4 98 2" xfId="16836"/>
    <cellStyle name="40% - Акцент4 98 2 2" xfId="16837"/>
    <cellStyle name="40% - Акцент4 98 3" xfId="16838"/>
    <cellStyle name="40% - Акцент4 99" xfId="16839"/>
    <cellStyle name="40% - Акцент4 99 2" xfId="16840"/>
    <cellStyle name="40% - Акцент4 99 2 2" xfId="16841"/>
    <cellStyle name="40% - Акцент4 99 3" xfId="16842"/>
    <cellStyle name="40% - Акцент5" xfId="16843" builtinId="47" customBuiltin="1"/>
    <cellStyle name="40% - Акцент5 10" xfId="16844"/>
    <cellStyle name="40% - Акцент5 10 2" xfId="16845"/>
    <cellStyle name="40% - Акцент5 10 2 2" xfId="16846"/>
    <cellStyle name="40% - Акцент5 10 2 2 2" xfId="16847"/>
    <cellStyle name="40% - Акцент5 10 2 3" xfId="16848"/>
    <cellStyle name="40% - Акцент5 10 3" xfId="16849"/>
    <cellStyle name="40% - Акцент5 10 3 2" xfId="16850"/>
    <cellStyle name="40% - Акцент5 10 3 2 2" xfId="16851"/>
    <cellStyle name="40% - Акцент5 10 3 3" xfId="16852"/>
    <cellStyle name="40% - Акцент5 10 4" xfId="16853"/>
    <cellStyle name="40% - Акцент5 10 4 2" xfId="16854"/>
    <cellStyle name="40% - Акцент5 10 5" xfId="16855"/>
    <cellStyle name="40% - Акцент5 100" xfId="16856"/>
    <cellStyle name="40% - Акцент5 100 2" xfId="16857"/>
    <cellStyle name="40% - Акцент5 100 2 2" xfId="16858"/>
    <cellStyle name="40% - Акцент5 100 3" xfId="16859"/>
    <cellStyle name="40% - Акцент5 101" xfId="16860"/>
    <cellStyle name="40% - Акцент5 101 2" xfId="16861"/>
    <cellStyle name="40% - Акцент5 101 2 2" xfId="16862"/>
    <cellStyle name="40% - Акцент5 101 3" xfId="16863"/>
    <cellStyle name="40% - Акцент5 102" xfId="16864"/>
    <cellStyle name="40% - Акцент5 102 2" xfId="16865"/>
    <cellStyle name="40% - Акцент5 102 2 2" xfId="16866"/>
    <cellStyle name="40% - Акцент5 102 3" xfId="16867"/>
    <cellStyle name="40% - Акцент5 103" xfId="16868"/>
    <cellStyle name="40% - Акцент5 103 2" xfId="16869"/>
    <cellStyle name="40% - Акцент5 103 2 2" xfId="16870"/>
    <cellStyle name="40% - Акцент5 103 3" xfId="16871"/>
    <cellStyle name="40% - Акцент5 104" xfId="16872"/>
    <cellStyle name="40% - Акцент5 104 2" xfId="16873"/>
    <cellStyle name="40% - Акцент5 104 2 2" xfId="16874"/>
    <cellStyle name="40% - Акцент5 104 3" xfId="16875"/>
    <cellStyle name="40% - Акцент5 105" xfId="16876"/>
    <cellStyle name="40% - Акцент5 105 2" xfId="16877"/>
    <cellStyle name="40% - Акцент5 105 2 2" xfId="16878"/>
    <cellStyle name="40% - Акцент5 105 3" xfId="16879"/>
    <cellStyle name="40% - Акцент5 106" xfId="16880"/>
    <cellStyle name="40% - Акцент5 106 2" xfId="16881"/>
    <cellStyle name="40% - Акцент5 106 2 2" xfId="16882"/>
    <cellStyle name="40% - Акцент5 106 3" xfId="16883"/>
    <cellStyle name="40% - Акцент5 107" xfId="16884"/>
    <cellStyle name="40% - Акцент5 107 2" xfId="16885"/>
    <cellStyle name="40% - Акцент5 107 2 2" xfId="16886"/>
    <cellStyle name="40% - Акцент5 107 3" xfId="16887"/>
    <cellStyle name="40% - Акцент5 108" xfId="16888"/>
    <cellStyle name="40% - Акцент5 108 2" xfId="16889"/>
    <cellStyle name="40% - Акцент5 108 2 2" xfId="16890"/>
    <cellStyle name="40% - Акцент5 108 3" xfId="16891"/>
    <cellStyle name="40% - Акцент5 109" xfId="16892"/>
    <cellStyle name="40% - Акцент5 109 2" xfId="16893"/>
    <cellStyle name="40% - Акцент5 109 2 2" xfId="16894"/>
    <cellStyle name="40% - Акцент5 109 3" xfId="16895"/>
    <cellStyle name="40% - Акцент5 11" xfId="16896"/>
    <cellStyle name="40% - Акцент5 11 2" xfId="16897"/>
    <cellStyle name="40% - Акцент5 11 2 2" xfId="16898"/>
    <cellStyle name="40% - Акцент5 11 2 2 2" xfId="16899"/>
    <cellStyle name="40% - Акцент5 11 2 3" xfId="16900"/>
    <cellStyle name="40% - Акцент5 11 3" xfId="16901"/>
    <cellStyle name="40% - Акцент5 11 3 2" xfId="16902"/>
    <cellStyle name="40% - Акцент5 11 3 2 2" xfId="16903"/>
    <cellStyle name="40% - Акцент5 11 3 3" xfId="16904"/>
    <cellStyle name="40% - Акцент5 11 4" xfId="16905"/>
    <cellStyle name="40% - Акцент5 11 4 2" xfId="16906"/>
    <cellStyle name="40% - Акцент5 11 5" xfId="16907"/>
    <cellStyle name="40% - Акцент5 110" xfId="16908"/>
    <cellStyle name="40% - Акцент5 110 2" xfId="16909"/>
    <cellStyle name="40% - Акцент5 110 2 2" xfId="16910"/>
    <cellStyle name="40% - Акцент5 110 3" xfId="16911"/>
    <cellStyle name="40% - Акцент5 111" xfId="16912"/>
    <cellStyle name="40% - Акцент5 111 2" xfId="16913"/>
    <cellStyle name="40% - Акцент5 111 2 2" xfId="16914"/>
    <cellStyle name="40% - Акцент5 111 3" xfId="16915"/>
    <cellStyle name="40% - Акцент5 112" xfId="16916"/>
    <cellStyle name="40% - Акцент5 112 2" xfId="16917"/>
    <cellStyle name="40% - Акцент5 112 2 2" xfId="16918"/>
    <cellStyle name="40% - Акцент5 112 3" xfId="16919"/>
    <cellStyle name="40% - Акцент5 113" xfId="16920"/>
    <cellStyle name="40% - Акцент5 113 2" xfId="16921"/>
    <cellStyle name="40% - Акцент5 113 2 2" xfId="16922"/>
    <cellStyle name="40% - Акцент5 113 3" xfId="16923"/>
    <cellStyle name="40% - Акцент5 114" xfId="16924"/>
    <cellStyle name="40% - Акцент5 114 2" xfId="16925"/>
    <cellStyle name="40% - Акцент5 114 2 2" xfId="16926"/>
    <cellStyle name="40% - Акцент5 114 3" xfId="16927"/>
    <cellStyle name="40% - Акцент5 115" xfId="16928"/>
    <cellStyle name="40% - Акцент5 115 2" xfId="16929"/>
    <cellStyle name="40% - Акцент5 115 2 2" xfId="16930"/>
    <cellStyle name="40% - Акцент5 115 3" xfId="16931"/>
    <cellStyle name="40% - Акцент5 116" xfId="16932"/>
    <cellStyle name="40% - Акцент5 116 2" xfId="16933"/>
    <cellStyle name="40% - Акцент5 116 2 2" xfId="16934"/>
    <cellStyle name="40% - Акцент5 116 3" xfId="16935"/>
    <cellStyle name="40% - Акцент5 117" xfId="16936"/>
    <cellStyle name="40% - Акцент5 117 2" xfId="16937"/>
    <cellStyle name="40% - Акцент5 117 2 2" xfId="16938"/>
    <cellStyle name="40% - Акцент5 117 3" xfId="16939"/>
    <cellStyle name="40% - Акцент5 118" xfId="16940"/>
    <cellStyle name="40% - Акцент5 118 2" xfId="16941"/>
    <cellStyle name="40% - Акцент5 118 2 2" xfId="16942"/>
    <cellStyle name="40% - Акцент5 118 3" xfId="16943"/>
    <cellStyle name="40% - Акцент5 119" xfId="16944"/>
    <cellStyle name="40% - Акцент5 119 2" xfId="16945"/>
    <cellStyle name="40% - Акцент5 119 2 2" xfId="16946"/>
    <cellStyle name="40% - Акцент5 119 3" xfId="16947"/>
    <cellStyle name="40% - Акцент5 12" xfId="16948"/>
    <cellStyle name="40% - Акцент5 12 2" xfId="16949"/>
    <cellStyle name="40% - Акцент5 12 2 2" xfId="16950"/>
    <cellStyle name="40% - Акцент5 12 2 2 2" xfId="16951"/>
    <cellStyle name="40% - Акцент5 12 2 3" xfId="16952"/>
    <cellStyle name="40% - Акцент5 12 3" xfId="16953"/>
    <cellStyle name="40% - Акцент5 12 3 2" xfId="16954"/>
    <cellStyle name="40% - Акцент5 12 3 2 2" xfId="16955"/>
    <cellStyle name="40% - Акцент5 12 3 3" xfId="16956"/>
    <cellStyle name="40% - Акцент5 12 4" xfId="16957"/>
    <cellStyle name="40% - Акцент5 12 4 2" xfId="16958"/>
    <cellStyle name="40% - Акцент5 12 5" xfId="16959"/>
    <cellStyle name="40% - Акцент5 120" xfId="16960"/>
    <cellStyle name="40% - Акцент5 120 2" xfId="16961"/>
    <cellStyle name="40% - Акцент5 120 2 2" xfId="16962"/>
    <cellStyle name="40% - Акцент5 120 3" xfId="16963"/>
    <cellStyle name="40% - Акцент5 121" xfId="16964"/>
    <cellStyle name="40% - Акцент5 121 2" xfId="16965"/>
    <cellStyle name="40% - Акцент5 121 2 2" xfId="16966"/>
    <cellStyle name="40% - Акцент5 121 3" xfId="16967"/>
    <cellStyle name="40% - Акцент5 122" xfId="16968"/>
    <cellStyle name="40% - Акцент5 122 2" xfId="16969"/>
    <cellStyle name="40% - Акцент5 122 2 2" xfId="16970"/>
    <cellStyle name="40% - Акцент5 122 3" xfId="16971"/>
    <cellStyle name="40% - Акцент5 123" xfId="16972"/>
    <cellStyle name="40% - Акцент5 123 2" xfId="16973"/>
    <cellStyle name="40% - Акцент5 123 2 2" xfId="16974"/>
    <cellStyle name="40% - Акцент5 123 3" xfId="16975"/>
    <cellStyle name="40% - Акцент5 124" xfId="16976"/>
    <cellStyle name="40% - Акцент5 124 2" xfId="16977"/>
    <cellStyle name="40% - Акцент5 124 2 2" xfId="16978"/>
    <cellStyle name="40% - Акцент5 124 3" xfId="16979"/>
    <cellStyle name="40% - Акцент5 125" xfId="16980"/>
    <cellStyle name="40% - Акцент5 125 2" xfId="16981"/>
    <cellStyle name="40% - Акцент5 125 2 2" xfId="16982"/>
    <cellStyle name="40% - Акцент5 125 3" xfId="16983"/>
    <cellStyle name="40% - Акцент5 126" xfId="16984"/>
    <cellStyle name="40% - Акцент5 126 2" xfId="16985"/>
    <cellStyle name="40% - Акцент5 126 2 2" xfId="16986"/>
    <cellStyle name="40% - Акцент5 126 3" xfId="16987"/>
    <cellStyle name="40% - Акцент5 127" xfId="16988"/>
    <cellStyle name="40% - Акцент5 127 2" xfId="16989"/>
    <cellStyle name="40% - Акцент5 127 2 2" xfId="16990"/>
    <cellStyle name="40% - Акцент5 127 3" xfId="16991"/>
    <cellStyle name="40% - Акцент5 128" xfId="16992"/>
    <cellStyle name="40% - Акцент5 128 2" xfId="16993"/>
    <cellStyle name="40% - Акцент5 128 2 2" xfId="16994"/>
    <cellStyle name="40% - Акцент5 128 3" xfId="16995"/>
    <cellStyle name="40% - Акцент5 129" xfId="16996"/>
    <cellStyle name="40% - Акцент5 129 2" xfId="16997"/>
    <cellStyle name="40% - Акцент5 129 2 2" xfId="16998"/>
    <cellStyle name="40% - Акцент5 129 3" xfId="16999"/>
    <cellStyle name="40% - Акцент5 13" xfId="17000"/>
    <cellStyle name="40% - Акцент5 13 2" xfId="17001"/>
    <cellStyle name="40% - Акцент5 13 2 2" xfId="17002"/>
    <cellStyle name="40% - Акцент5 13 2 2 2" xfId="17003"/>
    <cellStyle name="40% - Акцент5 13 2 3" xfId="17004"/>
    <cellStyle name="40% - Акцент5 13 3" xfId="17005"/>
    <cellStyle name="40% - Акцент5 13 3 2" xfId="17006"/>
    <cellStyle name="40% - Акцент5 13 3 2 2" xfId="17007"/>
    <cellStyle name="40% - Акцент5 13 3 3" xfId="17008"/>
    <cellStyle name="40% - Акцент5 13 4" xfId="17009"/>
    <cellStyle name="40% - Акцент5 13 4 2" xfId="17010"/>
    <cellStyle name="40% - Акцент5 13 5" xfId="17011"/>
    <cellStyle name="40% - Акцент5 130" xfId="17012"/>
    <cellStyle name="40% - Акцент5 130 2" xfId="17013"/>
    <cellStyle name="40% - Акцент5 130 2 2" xfId="17014"/>
    <cellStyle name="40% - Акцент5 130 3" xfId="17015"/>
    <cellStyle name="40% - Акцент5 131" xfId="17016"/>
    <cellStyle name="40% - Акцент5 131 2" xfId="17017"/>
    <cellStyle name="40% - Акцент5 131 2 2" xfId="17018"/>
    <cellStyle name="40% - Акцент5 131 3" xfId="17019"/>
    <cellStyle name="40% - Акцент5 132" xfId="17020"/>
    <cellStyle name="40% - Акцент5 132 2" xfId="17021"/>
    <cellStyle name="40% - Акцент5 132 2 2" xfId="17022"/>
    <cellStyle name="40% - Акцент5 132 3" xfId="17023"/>
    <cellStyle name="40% - Акцент5 133" xfId="17024"/>
    <cellStyle name="40% - Акцент5 133 2" xfId="17025"/>
    <cellStyle name="40% - Акцент5 133 2 2" xfId="17026"/>
    <cellStyle name="40% - Акцент5 133 3" xfId="17027"/>
    <cellStyle name="40% - Акцент5 134" xfId="17028"/>
    <cellStyle name="40% - Акцент5 134 2" xfId="17029"/>
    <cellStyle name="40% - Акцент5 134 2 2" xfId="17030"/>
    <cellStyle name="40% - Акцент5 134 3" xfId="17031"/>
    <cellStyle name="40% - Акцент5 135" xfId="17032"/>
    <cellStyle name="40% - Акцент5 135 2" xfId="17033"/>
    <cellStyle name="40% - Акцент5 135 2 2" xfId="17034"/>
    <cellStyle name="40% - Акцент5 135 3" xfId="17035"/>
    <cellStyle name="40% - Акцент5 136" xfId="17036"/>
    <cellStyle name="40% - Акцент5 136 2" xfId="17037"/>
    <cellStyle name="40% - Акцент5 136 2 2" xfId="17038"/>
    <cellStyle name="40% - Акцент5 136 3" xfId="17039"/>
    <cellStyle name="40% - Акцент5 137" xfId="17040"/>
    <cellStyle name="40% - Акцент5 138" xfId="17041"/>
    <cellStyle name="40% - Акцент5 14" xfId="17042"/>
    <cellStyle name="40% - Акцент5 14 2" xfId="17043"/>
    <cellStyle name="40% - Акцент5 14 2 2" xfId="17044"/>
    <cellStyle name="40% - Акцент5 14 2 2 2" xfId="17045"/>
    <cellStyle name="40% - Акцент5 14 2 3" xfId="17046"/>
    <cellStyle name="40% - Акцент5 14 3" xfId="17047"/>
    <cellStyle name="40% - Акцент5 14 3 2" xfId="17048"/>
    <cellStyle name="40% - Акцент5 14 3 2 2" xfId="17049"/>
    <cellStyle name="40% - Акцент5 14 3 3" xfId="17050"/>
    <cellStyle name="40% - Акцент5 14 4" xfId="17051"/>
    <cellStyle name="40% - Акцент5 14 4 2" xfId="17052"/>
    <cellStyle name="40% - Акцент5 14 5" xfId="17053"/>
    <cellStyle name="40% - Акцент5 15" xfId="17054"/>
    <cellStyle name="40% - Акцент5 15 2" xfId="17055"/>
    <cellStyle name="40% - Акцент5 15 2 2" xfId="17056"/>
    <cellStyle name="40% - Акцент5 15 2 2 2" xfId="17057"/>
    <cellStyle name="40% - Акцент5 15 2 3" xfId="17058"/>
    <cellStyle name="40% - Акцент5 15 3" xfId="17059"/>
    <cellStyle name="40% - Акцент5 15 3 2" xfId="17060"/>
    <cellStyle name="40% - Акцент5 15 3 2 2" xfId="17061"/>
    <cellStyle name="40% - Акцент5 15 3 3" xfId="17062"/>
    <cellStyle name="40% - Акцент5 15 4" xfId="17063"/>
    <cellStyle name="40% - Акцент5 15 4 2" xfId="17064"/>
    <cellStyle name="40% - Акцент5 15 5" xfId="17065"/>
    <cellStyle name="40% - Акцент5 16" xfId="17066"/>
    <cellStyle name="40% - Акцент5 16 2" xfId="17067"/>
    <cellStyle name="40% - Акцент5 16 2 2" xfId="17068"/>
    <cellStyle name="40% - Акцент5 16 2 2 2" xfId="17069"/>
    <cellStyle name="40% - Акцент5 16 2 3" xfId="17070"/>
    <cellStyle name="40% - Акцент5 16 3" xfId="17071"/>
    <cellStyle name="40% - Акцент5 16 3 2" xfId="17072"/>
    <cellStyle name="40% - Акцент5 16 3 2 2" xfId="17073"/>
    <cellStyle name="40% - Акцент5 16 3 3" xfId="17074"/>
    <cellStyle name="40% - Акцент5 16 4" xfId="17075"/>
    <cellStyle name="40% - Акцент5 16 4 2" xfId="17076"/>
    <cellStyle name="40% - Акцент5 16 5" xfId="17077"/>
    <cellStyle name="40% - Акцент5 17" xfId="17078"/>
    <cellStyle name="40% - Акцент5 17 2" xfId="17079"/>
    <cellStyle name="40% - Акцент5 17 2 2" xfId="17080"/>
    <cellStyle name="40% - Акцент5 17 2 2 2" xfId="17081"/>
    <cellStyle name="40% - Акцент5 17 2 3" xfId="17082"/>
    <cellStyle name="40% - Акцент5 17 3" xfId="17083"/>
    <cellStyle name="40% - Акцент5 17 3 2" xfId="17084"/>
    <cellStyle name="40% - Акцент5 17 3 2 2" xfId="17085"/>
    <cellStyle name="40% - Акцент5 17 3 3" xfId="17086"/>
    <cellStyle name="40% - Акцент5 17 4" xfId="17087"/>
    <cellStyle name="40% - Акцент5 17 4 2" xfId="17088"/>
    <cellStyle name="40% - Акцент5 17 5" xfId="17089"/>
    <cellStyle name="40% - Акцент5 18" xfId="17090"/>
    <cellStyle name="40% - Акцент5 18 2" xfId="17091"/>
    <cellStyle name="40% - Акцент5 18 2 2" xfId="17092"/>
    <cellStyle name="40% - Акцент5 18 2 2 2" xfId="17093"/>
    <cellStyle name="40% - Акцент5 18 2 3" xfId="17094"/>
    <cellStyle name="40% - Акцент5 18 3" xfId="17095"/>
    <cellStyle name="40% - Акцент5 18 3 2" xfId="17096"/>
    <cellStyle name="40% - Акцент5 18 3 2 2" xfId="17097"/>
    <cellStyle name="40% - Акцент5 18 3 3" xfId="17098"/>
    <cellStyle name="40% - Акцент5 18 4" xfId="17099"/>
    <cellStyle name="40% - Акцент5 18 4 2" xfId="17100"/>
    <cellStyle name="40% - Акцент5 18 5" xfId="17101"/>
    <cellStyle name="40% - Акцент5 19" xfId="17102"/>
    <cellStyle name="40% - Акцент5 19 2" xfId="17103"/>
    <cellStyle name="40% - Акцент5 19 2 2" xfId="17104"/>
    <cellStyle name="40% - Акцент5 19 2 2 2" xfId="17105"/>
    <cellStyle name="40% - Акцент5 19 2 3" xfId="17106"/>
    <cellStyle name="40% - Акцент5 19 3" xfId="17107"/>
    <cellStyle name="40% - Акцент5 19 3 2" xfId="17108"/>
    <cellStyle name="40% - Акцент5 19 3 2 2" xfId="17109"/>
    <cellStyle name="40% - Акцент5 19 3 3" xfId="17110"/>
    <cellStyle name="40% - Акцент5 19 4" xfId="17111"/>
    <cellStyle name="40% - Акцент5 19 4 2" xfId="17112"/>
    <cellStyle name="40% - Акцент5 19 5" xfId="17113"/>
    <cellStyle name="40% - Акцент5 2" xfId="17114"/>
    <cellStyle name="40% - Акцент5 2 10" xfId="17115"/>
    <cellStyle name="40% - Акцент5 2 10 2" xfId="17116"/>
    <cellStyle name="40% - Акцент5 2 10 2 2" xfId="17117"/>
    <cellStyle name="40% - Акцент5 2 10 3" xfId="17118"/>
    <cellStyle name="40% - Акцент5 2 11" xfId="17119"/>
    <cellStyle name="40% - Акцент5 2 11 2" xfId="17120"/>
    <cellStyle name="40% - Акцент5 2 11 2 2" xfId="17121"/>
    <cellStyle name="40% - Акцент5 2 11 3" xfId="17122"/>
    <cellStyle name="40% - Акцент5 2 12" xfId="17123"/>
    <cellStyle name="40% - Акцент5 2 12 2" xfId="17124"/>
    <cellStyle name="40% - Акцент5 2 12 2 2" xfId="17125"/>
    <cellStyle name="40% - Акцент5 2 12 3" xfId="17126"/>
    <cellStyle name="40% - Акцент5 2 13" xfId="17127"/>
    <cellStyle name="40% - Акцент5 2 13 2" xfId="17128"/>
    <cellStyle name="40% - Акцент5 2 13 2 2" xfId="17129"/>
    <cellStyle name="40% - Акцент5 2 13 3" xfId="17130"/>
    <cellStyle name="40% - Акцент5 2 14" xfId="17131"/>
    <cellStyle name="40% - Акцент5 2 14 2" xfId="17132"/>
    <cellStyle name="40% - Акцент5 2 14 2 2" xfId="17133"/>
    <cellStyle name="40% - Акцент5 2 14 3" xfId="17134"/>
    <cellStyle name="40% - Акцент5 2 15" xfId="17135"/>
    <cellStyle name="40% - Акцент5 2 15 2" xfId="17136"/>
    <cellStyle name="40% - Акцент5 2 15 2 2" xfId="17137"/>
    <cellStyle name="40% - Акцент5 2 15 3" xfId="17138"/>
    <cellStyle name="40% - Акцент5 2 16" xfId="17139"/>
    <cellStyle name="40% - Акцент5 2 16 2" xfId="17140"/>
    <cellStyle name="40% - Акцент5 2 16 2 2" xfId="17141"/>
    <cellStyle name="40% - Акцент5 2 16 3" xfId="17142"/>
    <cellStyle name="40% - Акцент5 2 17" xfId="17143"/>
    <cellStyle name="40% - Акцент5 2 17 2" xfId="17144"/>
    <cellStyle name="40% - Акцент5 2 17 2 2" xfId="17145"/>
    <cellStyle name="40% - Акцент5 2 17 3" xfId="17146"/>
    <cellStyle name="40% - Акцент5 2 18" xfId="17147"/>
    <cellStyle name="40% - Акцент5 2 18 2" xfId="17148"/>
    <cellStyle name="40% - Акцент5 2 18 2 2" xfId="17149"/>
    <cellStyle name="40% - Акцент5 2 18 3" xfId="17150"/>
    <cellStyle name="40% - Акцент5 2 19" xfId="17151"/>
    <cellStyle name="40% - Акцент5 2 19 2" xfId="17152"/>
    <cellStyle name="40% - Акцент5 2 19 2 2" xfId="17153"/>
    <cellStyle name="40% - Акцент5 2 19 3" xfId="17154"/>
    <cellStyle name="40% - Акцент5 2 2" xfId="17155"/>
    <cellStyle name="40% - Акцент5 2 2 2" xfId="17156"/>
    <cellStyle name="40% - Акцент5 2 2 2 2" xfId="17157"/>
    <cellStyle name="40% - Акцент5 2 2 2 2 2" xfId="17158"/>
    <cellStyle name="40% - Акцент5 2 2 2 3" xfId="17159"/>
    <cellStyle name="40% - Акцент5 2 2 3" xfId="17160"/>
    <cellStyle name="40% - Акцент5 2 2 3 2" xfId="17161"/>
    <cellStyle name="40% - Акцент5 2 2 3 2 2" xfId="17162"/>
    <cellStyle name="40% - Акцент5 2 2 3 3" xfId="17163"/>
    <cellStyle name="40% - Акцент5 2 2 4" xfId="17164"/>
    <cellStyle name="40% - Акцент5 2 2 4 2" xfId="17165"/>
    <cellStyle name="40% - Акцент5 2 2 5" xfId="17166"/>
    <cellStyle name="40% - Акцент5 2 20" xfId="17167"/>
    <cellStyle name="40% - Акцент5 2 20 2" xfId="17168"/>
    <cellStyle name="40% - Акцент5 2 20 2 2" xfId="17169"/>
    <cellStyle name="40% - Акцент5 2 20 3" xfId="17170"/>
    <cellStyle name="40% - Акцент5 2 21" xfId="17171"/>
    <cellStyle name="40% - Акцент5 2 21 2" xfId="17172"/>
    <cellStyle name="40% - Акцент5 2 21 2 2" xfId="17173"/>
    <cellStyle name="40% - Акцент5 2 21 3" xfId="17174"/>
    <cellStyle name="40% - Акцент5 2 22" xfId="17175"/>
    <cellStyle name="40% - Акцент5 2 22 2" xfId="17176"/>
    <cellStyle name="40% - Акцент5 2 22 2 2" xfId="17177"/>
    <cellStyle name="40% - Акцент5 2 22 3" xfId="17178"/>
    <cellStyle name="40% - Акцент5 2 23" xfId="17179"/>
    <cellStyle name="40% - Акцент5 2 23 2" xfId="17180"/>
    <cellStyle name="40% - Акцент5 2 23 2 2" xfId="17181"/>
    <cellStyle name="40% - Акцент5 2 23 3" xfId="17182"/>
    <cellStyle name="40% - Акцент5 2 24" xfId="17183"/>
    <cellStyle name="40% - Акцент5 2 24 2" xfId="17184"/>
    <cellStyle name="40% - Акцент5 2 24 2 2" xfId="17185"/>
    <cellStyle name="40% - Акцент5 2 24 3" xfId="17186"/>
    <cellStyle name="40% - Акцент5 2 25" xfId="17187"/>
    <cellStyle name="40% - Акцент5 2 25 2" xfId="17188"/>
    <cellStyle name="40% - Акцент5 2 26" xfId="17189"/>
    <cellStyle name="40% - Акцент5 2 3" xfId="17190"/>
    <cellStyle name="40% - Акцент5 2 3 2" xfId="17191"/>
    <cellStyle name="40% - Акцент5 2 3 2 2" xfId="17192"/>
    <cellStyle name="40% - Акцент5 2 3 2 2 2" xfId="17193"/>
    <cellStyle name="40% - Акцент5 2 3 2 3" xfId="17194"/>
    <cellStyle name="40% - Акцент5 2 3 3" xfId="17195"/>
    <cellStyle name="40% - Акцент5 2 3 3 2" xfId="17196"/>
    <cellStyle name="40% - Акцент5 2 3 3 2 2" xfId="17197"/>
    <cellStyle name="40% - Акцент5 2 3 3 3" xfId="17198"/>
    <cellStyle name="40% - Акцент5 2 3 4" xfId="17199"/>
    <cellStyle name="40% - Акцент5 2 3 4 2" xfId="17200"/>
    <cellStyle name="40% - Акцент5 2 3 5" xfId="17201"/>
    <cellStyle name="40% - Акцент5 2 4" xfId="17202"/>
    <cellStyle name="40% - Акцент5 2 4 2" xfId="17203"/>
    <cellStyle name="40% - Акцент5 2 4 2 2" xfId="17204"/>
    <cellStyle name="40% - Акцент5 2 4 2 2 2" xfId="17205"/>
    <cellStyle name="40% - Акцент5 2 4 2 3" xfId="17206"/>
    <cellStyle name="40% - Акцент5 2 4 3" xfId="17207"/>
    <cellStyle name="40% - Акцент5 2 4 3 2" xfId="17208"/>
    <cellStyle name="40% - Акцент5 2 4 3 2 2" xfId="17209"/>
    <cellStyle name="40% - Акцент5 2 4 3 3" xfId="17210"/>
    <cellStyle name="40% - Акцент5 2 4 4" xfId="17211"/>
    <cellStyle name="40% - Акцент5 2 4 4 2" xfId="17212"/>
    <cellStyle name="40% - Акцент5 2 4 5" xfId="17213"/>
    <cellStyle name="40% - Акцент5 2 5" xfId="17214"/>
    <cellStyle name="40% - Акцент5 2 5 2" xfId="17215"/>
    <cellStyle name="40% - Акцент5 2 5 2 2" xfId="17216"/>
    <cellStyle name="40% - Акцент5 2 5 2 2 2" xfId="17217"/>
    <cellStyle name="40% - Акцент5 2 5 2 3" xfId="17218"/>
    <cellStyle name="40% - Акцент5 2 5 3" xfId="17219"/>
    <cellStyle name="40% - Акцент5 2 5 3 2" xfId="17220"/>
    <cellStyle name="40% - Акцент5 2 5 3 2 2" xfId="17221"/>
    <cellStyle name="40% - Акцент5 2 5 3 3" xfId="17222"/>
    <cellStyle name="40% - Акцент5 2 5 4" xfId="17223"/>
    <cellStyle name="40% - Акцент5 2 5 4 2" xfId="17224"/>
    <cellStyle name="40% - Акцент5 2 5 5" xfId="17225"/>
    <cellStyle name="40% - Акцент5 2 6" xfId="17226"/>
    <cellStyle name="40% - Акцент5 2 6 2" xfId="17227"/>
    <cellStyle name="40% - Акцент5 2 6 2 2" xfId="17228"/>
    <cellStyle name="40% - Акцент5 2 6 3" xfId="17229"/>
    <cellStyle name="40% - Акцент5 2 7" xfId="17230"/>
    <cellStyle name="40% - Акцент5 2 7 2" xfId="17231"/>
    <cellStyle name="40% - Акцент5 2 7 2 2" xfId="17232"/>
    <cellStyle name="40% - Акцент5 2 7 3" xfId="17233"/>
    <cellStyle name="40% - Акцент5 2 8" xfId="17234"/>
    <cellStyle name="40% - Акцент5 2 8 2" xfId="17235"/>
    <cellStyle name="40% - Акцент5 2 8 2 2" xfId="17236"/>
    <cellStyle name="40% - Акцент5 2 8 3" xfId="17237"/>
    <cellStyle name="40% - Акцент5 2 9" xfId="17238"/>
    <cellStyle name="40% - Акцент5 2 9 2" xfId="17239"/>
    <cellStyle name="40% - Акцент5 2 9 2 2" xfId="17240"/>
    <cellStyle name="40% - Акцент5 2 9 3" xfId="17241"/>
    <cellStyle name="40% - Акцент5 20" xfId="17242"/>
    <cellStyle name="40% - Акцент5 20 2" xfId="17243"/>
    <cellStyle name="40% - Акцент5 20 2 2" xfId="17244"/>
    <cellStyle name="40% - Акцент5 20 2 2 2" xfId="17245"/>
    <cellStyle name="40% - Акцент5 20 2 3" xfId="17246"/>
    <cellStyle name="40% - Акцент5 20 3" xfId="17247"/>
    <cellStyle name="40% - Акцент5 20 3 2" xfId="17248"/>
    <cellStyle name="40% - Акцент5 20 3 2 2" xfId="17249"/>
    <cellStyle name="40% - Акцент5 20 3 3" xfId="17250"/>
    <cellStyle name="40% - Акцент5 20 4" xfId="17251"/>
    <cellStyle name="40% - Акцент5 20 4 2" xfId="17252"/>
    <cellStyle name="40% - Акцент5 20 5" xfId="17253"/>
    <cellStyle name="40% - Акцент5 21" xfId="17254"/>
    <cellStyle name="40% - Акцент5 21 2" xfId="17255"/>
    <cellStyle name="40% - Акцент5 21 2 2" xfId="17256"/>
    <cellStyle name="40% - Акцент5 21 2 2 2" xfId="17257"/>
    <cellStyle name="40% - Акцент5 21 2 3" xfId="17258"/>
    <cellStyle name="40% - Акцент5 21 3" xfId="17259"/>
    <cellStyle name="40% - Акцент5 21 3 2" xfId="17260"/>
    <cellStyle name="40% - Акцент5 21 3 2 2" xfId="17261"/>
    <cellStyle name="40% - Акцент5 21 3 3" xfId="17262"/>
    <cellStyle name="40% - Акцент5 21 4" xfId="17263"/>
    <cellStyle name="40% - Акцент5 21 4 2" xfId="17264"/>
    <cellStyle name="40% - Акцент5 21 5" xfId="17265"/>
    <cellStyle name="40% - Акцент5 22" xfId="17266"/>
    <cellStyle name="40% - Акцент5 22 2" xfId="17267"/>
    <cellStyle name="40% - Акцент5 22 2 2" xfId="17268"/>
    <cellStyle name="40% - Акцент5 22 2 2 2" xfId="17269"/>
    <cellStyle name="40% - Акцент5 22 2 3" xfId="17270"/>
    <cellStyle name="40% - Акцент5 22 3" xfId="17271"/>
    <cellStyle name="40% - Акцент5 22 3 2" xfId="17272"/>
    <cellStyle name="40% - Акцент5 22 3 2 2" xfId="17273"/>
    <cellStyle name="40% - Акцент5 22 3 3" xfId="17274"/>
    <cellStyle name="40% - Акцент5 22 4" xfId="17275"/>
    <cellStyle name="40% - Акцент5 22 4 2" xfId="17276"/>
    <cellStyle name="40% - Акцент5 22 5" xfId="17277"/>
    <cellStyle name="40% - Акцент5 23" xfId="17278"/>
    <cellStyle name="40% - Акцент5 23 2" xfId="17279"/>
    <cellStyle name="40% - Акцент5 23 2 2" xfId="17280"/>
    <cellStyle name="40% - Акцент5 23 2 2 2" xfId="17281"/>
    <cellStyle name="40% - Акцент5 23 2 3" xfId="17282"/>
    <cellStyle name="40% - Акцент5 23 3" xfId="17283"/>
    <cellStyle name="40% - Акцент5 23 3 2" xfId="17284"/>
    <cellStyle name="40% - Акцент5 23 3 2 2" xfId="17285"/>
    <cellStyle name="40% - Акцент5 23 3 3" xfId="17286"/>
    <cellStyle name="40% - Акцент5 23 4" xfId="17287"/>
    <cellStyle name="40% - Акцент5 23 4 2" xfId="17288"/>
    <cellStyle name="40% - Акцент5 23 5" xfId="17289"/>
    <cellStyle name="40% - Акцент5 24" xfId="17290"/>
    <cellStyle name="40% - Акцент5 24 2" xfId="17291"/>
    <cellStyle name="40% - Акцент5 24 2 2" xfId="17292"/>
    <cellStyle name="40% - Акцент5 24 2 2 2" xfId="17293"/>
    <cellStyle name="40% - Акцент5 24 2 3" xfId="17294"/>
    <cellStyle name="40% - Акцент5 24 3" xfId="17295"/>
    <cellStyle name="40% - Акцент5 24 3 2" xfId="17296"/>
    <cellStyle name="40% - Акцент5 24 3 2 2" xfId="17297"/>
    <cellStyle name="40% - Акцент5 24 3 3" xfId="17298"/>
    <cellStyle name="40% - Акцент5 24 4" xfId="17299"/>
    <cellStyle name="40% - Акцент5 24 4 2" xfId="17300"/>
    <cellStyle name="40% - Акцент5 24 5" xfId="17301"/>
    <cellStyle name="40% - Акцент5 25" xfId="17302"/>
    <cellStyle name="40% - Акцент5 25 2" xfId="17303"/>
    <cellStyle name="40% - Акцент5 25 2 2" xfId="17304"/>
    <cellStyle name="40% - Акцент5 25 2 2 2" xfId="17305"/>
    <cellStyle name="40% - Акцент5 25 2 3" xfId="17306"/>
    <cellStyle name="40% - Акцент5 25 3" xfId="17307"/>
    <cellStyle name="40% - Акцент5 25 3 2" xfId="17308"/>
    <cellStyle name="40% - Акцент5 25 3 2 2" xfId="17309"/>
    <cellStyle name="40% - Акцент5 25 3 3" xfId="17310"/>
    <cellStyle name="40% - Акцент5 25 4" xfId="17311"/>
    <cellStyle name="40% - Акцент5 25 4 2" xfId="17312"/>
    <cellStyle name="40% - Акцент5 25 5" xfId="17313"/>
    <cellStyle name="40% - Акцент5 26" xfId="17314"/>
    <cellStyle name="40% - Акцент5 26 2" xfId="17315"/>
    <cellStyle name="40% - Акцент5 26 2 2" xfId="17316"/>
    <cellStyle name="40% - Акцент5 26 2 2 2" xfId="17317"/>
    <cellStyle name="40% - Акцент5 26 2 3" xfId="17318"/>
    <cellStyle name="40% - Акцент5 26 3" xfId="17319"/>
    <cellStyle name="40% - Акцент5 26 3 2" xfId="17320"/>
    <cellStyle name="40% - Акцент5 26 3 2 2" xfId="17321"/>
    <cellStyle name="40% - Акцент5 26 3 3" xfId="17322"/>
    <cellStyle name="40% - Акцент5 26 4" xfId="17323"/>
    <cellStyle name="40% - Акцент5 26 4 2" xfId="17324"/>
    <cellStyle name="40% - Акцент5 26 5" xfId="17325"/>
    <cellStyle name="40% - Акцент5 27" xfId="17326"/>
    <cellStyle name="40% - Акцент5 27 2" xfId="17327"/>
    <cellStyle name="40% - Акцент5 27 2 2" xfId="17328"/>
    <cellStyle name="40% - Акцент5 27 2 2 2" xfId="17329"/>
    <cellStyle name="40% - Акцент5 27 2 3" xfId="17330"/>
    <cellStyle name="40% - Акцент5 27 3" xfId="17331"/>
    <cellStyle name="40% - Акцент5 27 3 2" xfId="17332"/>
    <cellStyle name="40% - Акцент5 27 3 2 2" xfId="17333"/>
    <cellStyle name="40% - Акцент5 27 3 3" xfId="17334"/>
    <cellStyle name="40% - Акцент5 27 4" xfId="17335"/>
    <cellStyle name="40% - Акцент5 27 4 2" xfId="17336"/>
    <cellStyle name="40% - Акцент5 27 5" xfId="17337"/>
    <cellStyle name="40% - Акцент5 28" xfId="17338"/>
    <cellStyle name="40% - Акцент5 28 2" xfId="17339"/>
    <cellStyle name="40% - Акцент5 28 2 2" xfId="17340"/>
    <cellStyle name="40% - Акцент5 28 2 2 2" xfId="17341"/>
    <cellStyle name="40% - Акцент5 28 2 3" xfId="17342"/>
    <cellStyle name="40% - Акцент5 28 3" xfId="17343"/>
    <cellStyle name="40% - Акцент5 28 3 2" xfId="17344"/>
    <cellStyle name="40% - Акцент5 28 3 2 2" xfId="17345"/>
    <cellStyle name="40% - Акцент5 28 3 3" xfId="17346"/>
    <cellStyle name="40% - Акцент5 28 4" xfId="17347"/>
    <cellStyle name="40% - Акцент5 28 4 2" xfId="17348"/>
    <cellStyle name="40% - Акцент5 28 5" xfId="17349"/>
    <cellStyle name="40% - Акцент5 29" xfId="17350"/>
    <cellStyle name="40% - Акцент5 29 2" xfId="17351"/>
    <cellStyle name="40% - Акцент5 29 2 2" xfId="17352"/>
    <cellStyle name="40% - Акцент5 29 2 2 2" xfId="17353"/>
    <cellStyle name="40% - Акцент5 29 2 3" xfId="17354"/>
    <cellStyle name="40% - Акцент5 29 3" xfId="17355"/>
    <cellStyle name="40% - Акцент5 29 3 2" xfId="17356"/>
    <cellStyle name="40% - Акцент5 29 3 2 2" xfId="17357"/>
    <cellStyle name="40% - Акцент5 29 3 3" xfId="17358"/>
    <cellStyle name="40% - Акцент5 29 4" xfId="17359"/>
    <cellStyle name="40% - Акцент5 29 4 2" xfId="17360"/>
    <cellStyle name="40% - Акцент5 29 5" xfId="17361"/>
    <cellStyle name="40% - Акцент5 3" xfId="17362"/>
    <cellStyle name="40% - Акцент5 3 2" xfId="17363"/>
    <cellStyle name="40% - Акцент5 3 2 2" xfId="17364"/>
    <cellStyle name="40% - Акцент5 3 2 2 2" xfId="17365"/>
    <cellStyle name="40% - Акцент5 3 2 2 2 2" xfId="17366"/>
    <cellStyle name="40% - Акцент5 3 2 2 3" xfId="17367"/>
    <cellStyle name="40% - Акцент5 3 2 3" xfId="17368"/>
    <cellStyle name="40% - Акцент5 3 2 3 2" xfId="17369"/>
    <cellStyle name="40% - Акцент5 3 2 3 2 2" xfId="17370"/>
    <cellStyle name="40% - Акцент5 3 2 3 3" xfId="17371"/>
    <cellStyle name="40% - Акцент5 3 2 4" xfId="17372"/>
    <cellStyle name="40% - Акцент5 3 2 4 2" xfId="17373"/>
    <cellStyle name="40% - Акцент5 3 2 5" xfId="17374"/>
    <cellStyle name="40% - Акцент5 3 3" xfId="17375"/>
    <cellStyle name="40% - Акцент5 3 3 2" xfId="17376"/>
    <cellStyle name="40% - Акцент5 3 3 2 2" xfId="17377"/>
    <cellStyle name="40% - Акцент5 3 3 2 2 2" xfId="17378"/>
    <cellStyle name="40% - Акцент5 3 3 2 3" xfId="17379"/>
    <cellStyle name="40% - Акцент5 3 3 3" xfId="17380"/>
    <cellStyle name="40% - Акцент5 3 3 3 2" xfId="17381"/>
    <cellStyle name="40% - Акцент5 3 3 3 2 2" xfId="17382"/>
    <cellStyle name="40% - Акцент5 3 3 3 3" xfId="17383"/>
    <cellStyle name="40% - Акцент5 3 3 4" xfId="17384"/>
    <cellStyle name="40% - Акцент5 3 3 4 2" xfId="17385"/>
    <cellStyle name="40% - Акцент5 3 3 5" xfId="17386"/>
    <cellStyle name="40% - Акцент5 3 4" xfId="17387"/>
    <cellStyle name="40% - Акцент5 3 4 2" xfId="17388"/>
    <cellStyle name="40% - Акцент5 3 4 2 2" xfId="17389"/>
    <cellStyle name="40% - Акцент5 3 4 2 2 2" xfId="17390"/>
    <cellStyle name="40% - Акцент5 3 4 2 3" xfId="17391"/>
    <cellStyle name="40% - Акцент5 3 4 3" xfId="17392"/>
    <cellStyle name="40% - Акцент5 3 4 3 2" xfId="17393"/>
    <cellStyle name="40% - Акцент5 3 4 3 2 2" xfId="17394"/>
    <cellStyle name="40% - Акцент5 3 4 3 3" xfId="17395"/>
    <cellStyle name="40% - Акцент5 3 4 4" xfId="17396"/>
    <cellStyle name="40% - Акцент5 3 4 4 2" xfId="17397"/>
    <cellStyle name="40% - Акцент5 3 4 5" xfId="17398"/>
    <cellStyle name="40% - Акцент5 3 5" xfId="17399"/>
    <cellStyle name="40% - Акцент5 3 5 2" xfId="17400"/>
    <cellStyle name="40% - Акцент5 3 5 2 2" xfId="17401"/>
    <cellStyle name="40% - Акцент5 3 5 2 2 2" xfId="17402"/>
    <cellStyle name="40% - Акцент5 3 5 2 3" xfId="17403"/>
    <cellStyle name="40% - Акцент5 3 5 3" xfId="17404"/>
    <cellStyle name="40% - Акцент5 3 5 3 2" xfId="17405"/>
    <cellStyle name="40% - Акцент5 3 5 3 2 2" xfId="17406"/>
    <cellStyle name="40% - Акцент5 3 5 3 3" xfId="17407"/>
    <cellStyle name="40% - Акцент5 3 5 4" xfId="17408"/>
    <cellStyle name="40% - Акцент5 3 5 4 2" xfId="17409"/>
    <cellStyle name="40% - Акцент5 3 5 5" xfId="17410"/>
    <cellStyle name="40% - Акцент5 3 6" xfId="17411"/>
    <cellStyle name="40% - Акцент5 3 6 2" xfId="17412"/>
    <cellStyle name="40% - Акцент5 3 6 2 2" xfId="17413"/>
    <cellStyle name="40% - Акцент5 3 6 3" xfId="17414"/>
    <cellStyle name="40% - Акцент5 3 7" xfId="17415"/>
    <cellStyle name="40% - Акцент5 3 7 2" xfId="17416"/>
    <cellStyle name="40% - Акцент5 3 7 2 2" xfId="17417"/>
    <cellStyle name="40% - Акцент5 3 7 3" xfId="17418"/>
    <cellStyle name="40% - Акцент5 3 8" xfId="17419"/>
    <cellStyle name="40% - Акцент5 3 8 2" xfId="17420"/>
    <cellStyle name="40% - Акцент5 3 9" xfId="17421"/>
    <cellStyle name="40% - Акцент5 30" xfId="17422"/>
    <cellStyle name="40% - Акцент5 30 2" xfId="17423"/>
    <cellStyle name="40% - Акцент5 30 2 2" xfId="17424"/>
    <cellStyle name="40% - Акцент5 30 2 2 2" xfId="17425"/>
    <cellStyle name="40% - Акцент5 30 2 3" xfId="17426"/>
    <cellStyle name="40% - Акцент5 30 3" xfId="17427"/>
    <cellStyle name="40% - Акцент5 30 3 2" xfId="17428"/>
    <cellStyle name="40% - Акцент5 30 3 2 2" xfId="17429"/>
    <cellStyle name="40% - Акцент5 30 3 3" xfId="17430"/>
    <cellStyle name="40% - Акцент5 30 4" xfId="17431"/>
    <cellStyle name="40% - Акцент5 30 4 2" xfId="17432"/>
    <cellStyle name="40% - Акцент5 30 5" xfId="17433"/>
    <cellStyle name="40% - Акцент5 31" xfId="17434"/>
    <cellStyle name="40% - Акцент5 31 2" xfId="17435"/>
    <cellStyle name="40% - Акцент5 31 2 2" xfId="17436"/>
    <cellStyle name="40% - Акцент5 31 2 2 2" xfId="17437"/>
    <cellStyle name="40% - Акцент5 31 2 3" xfId="17438"/>
    <cellStyle name="40% - Акцент5 31 3" xfId="17439"/>
    <cellStyle name="40% - Акцент5 31 3 2" xfId="17440"/>
    <cellStyle name="40% - Акцент5 31 3 2 2" xfId="17441"/>
    <cellStyle name="40% - Акцент5 31 3 3" xfId="17442"/>
    <cellStyle name="40% - Акцент5 31 4" xfId="17443"/>
    <cellStyle name="40% - Акцент5 31 4 2" xfId="17444"/>
    <cellStyle name="40% - Акцент5 31 5" xfId="17445"/>
    <cellStyle name="40% - Акцент5 32" xfId="17446"/>
    <cellStyle name="40% - Акцент5 32 2" xfId="17447"/>
    <cellStyle name="40% - Акцент5 32 2 2" xfId="17448"/>
    <cellStyle name="40% - Акцент5 32 2 2 2" xfId="17449"/>
    <cellStyle name="40% - Акцент5 32 2 3" xfId="17450"/>
    <cellStyle name="40% - Акцент5 32 3" xfId="17451"/>
    <cellStyle name="40% - Акцент5 32 3 2" xfId="17452"/>
    <cellStyle name="40% - Акцент5 32 3 2 2" xfId="17453"/>
    <cellStyle name="40% - Акцент5 32 3 3" xfId="17454"/>
    <cellStyle name="40% - Акцент5 32 4" xfId="17455"/>
    <cellStyle name="40% - Акцент5 32 4 2" xfId="17456"/>
    <cellStyle name="40% - Акцент5 32 5" xfId="17457"/>
    <cellStyle name="40% - Акцент5 33" xfId="17458"/>
    <cellStyle name="40% - Акцент5 33 2" xfId="17459"/>
    <cellStyle name="40% - Акцент5 33 2 2" xfId="17460"/>
    <cellStyle name="40% - Акцент5 33 2 2 2" xfId="17461"/>
    <cellStyle name="40% - Акцент5 33 2 3" xfId="17462"/>
    <cellStyle name="40% - Акцент5 33 3" xfId="17463"/>
    <cellStyle name="40% - Акцент5 33 3 2" xfId="17464"/>
    <cellStyle name="40% - Акцент5 33 3 2 2" xfId="17465"/>
    <cellStyle name="40% - Акцент5 33 3 3" xfId="17466"/>
    <cellStyle name="40% - Акцент5 33 4" xfId="17467"/>
    <cellStyle name="40% - Акцент5 33 4 2" xfId="17468"/>
    <cellStyle name="40% - Акцент5 33 5" xfId="17469"/>
    <cellStyle name="40% - Акцент5 34" xfId="17470"/>
    <cellStyle name="40% - Акцент5 34 2" xfId="17471"/>
    <cellStyle name="40% - Акцент5 34 2 2" xfId="17472"/>
    <cellStyle name="40% - Акцент5 34 2 2 2" xfId="17473"/>
    <cellStyle name="40% - Акцент5 34 2 3" xfId="17474"/>
    <cellStyle name="40% - Акцент5 34 3" xfId="17475"/>
    <cellStyle name="40% - Акцент5 34 3 2" xfId="17476"/>
    <cellStyle name="40% - Акцент5 34 3 2 2" xfId="17477"/>
    <cellStyle name="40% - Акцент5 34 3 3" xfId="17478"/>
    <cellStyle name="40% - Акцент5 34 4" xfId="17479"/>
    <cellStyle name="40% - Акцент5 34 4 2" xfId="17480"/>
    <cellStyle name="40% - Акцент5 34 5" xfId="17481"/>
    <cellStyle name="40% - Акцент5 35" xfId="17482"/>
    <cellStyle name="40% - Акцент5 35 2" xfId="17483"/>
    <cellStyle name="40% - Акцент5 35 2 2" xfId="17484"/>
    <cellStyle name="40% - Акцент5 35 2 2 2" xfId="17485"/>
    <cellStyle name="40% - Акцент5 35 2 3" xfId="17486"/>
    <cellStyle name="40% - Акцент5 35 3" xfId="17487"/>
    <cellStyle name="40% - Акцент5 35 3 2" xfId="17488"/>
    <cellStyle name="40% - Акцент5 35 3 2 2" xfId="17489"/>
    <cellStyle name="40% - Акцент5 35 3 3" xfId="17490"/>
    <cellStyle name="40% - Акцент5 35 4" xfId="17491"/>
    <cellStyle name="40% - Акцент5 35 4 2" xfId="17492"/>
    <cellStyle name="40% - Акцент5 35 5" xfId="17493"/>
    <cellStyle name="40% - Акцент5 36" xfId="17494"/>
    <cellStyle name="40% - Акцент5 36 2" xfId="17495"/>
    <cellStyle name="40% - Акцент5 36 2 2" xfId="17496"/>
    <cellStyle name="40% - Акцент5 36 2 2 2" xfId="17497"/>
    <cellStyle name="40% - Акцент5 36 2 3" xfId="17498"/>
    <cellStyle name="40% - Акцент5 36 3" xfId="17499"/>
    <cellStyle name="40% - Акцент5 36 3 2" xfId="17500"/>
    <cellStyle name="40% - Акцент5 36 3 2 2" xfId="17501"/>
    <cellStyle name="40% - Акцент5 36 3 3" xfId="17502"/>
    <cellStyle name="40% - Акцент5 36 4" xfId="17503"/>
    <cellStyle name="40% - Акцент5 36 4 2" xfId="17504"/>
    <cellStyle name="40% - Акцент5 36 5" xfId="17505"/>
    <cellStyle name="40% - Акцент5 37" xfId="17506"/>
    <cellStyle name="40% - Акцент5 37 2" xfId="17507"/>
    <cellStyle name="40% - Акцент5 37 2 2" xfId="17508"/>
    <cellStyle name="40% - Акцент5 37 2 2 2" xfId="17509"/>
    <cellStyle name="40% - Акцент5 37 2 3" xfId="17510"/>
    <cellStyle name="40% - Акцент5 37 3" xfId="17511"/>
    <cellStyle name="40% - Акцент5 37 3 2" xfId="17512"/>
    <cellStyle name="40% - Акцент5 37 3 2 2" xfId="17513"/>
    <cellStyle name="40% - Акцент5 37 3 3" xfId="17514"/>
    <cellStyle name="40% - Акцент5 37 4" xfId="17515"/>
    <cellStyle name="40% - Акцент5 37 4 2" xfId="17516"/>
    <cellStyle name="40% - Акцент5 37 5" xfId="17517"/>
    <cellStyle name="40% - Акцент5 38" xfId="17518"/>
    <cellStyle name="40% - Акцент5 38 2" xfId="17519"/>
    <cellStyle name="40% - Акцент5 38 2 2" xfId="17520"/>
    <cellStyle name="40% - Акцент5 38 2 2 2" xfId="17521"/>
    <cellStyle name="40% - Акцент5 38 2 3" xfId="17522"/>
    <cellStyle name="40% - Акцент5 38 3" xfId="17523"/>
    <cellStyle name="40% - Акцент5 38 3 2" xfId="17524"/>
    <cellStyle name="40% - Акцент5 38 3 2 2" xfId="17525"/>
    <cellStyle name="40% - Акцент5 38 3 3" xfId="17526"/>
    <cellStyle name="40% - Акцент5 38 4" xfId="17527"/>
    <cellStyle name="40% - Акцент5 38 4 2" xfId="17528"/>
    <cellStyle name="40% - Акцент5 38 5" xfId="17529"/>
    <cellStyle name="40% - Акцент5 39" xfId="17530"/>
    <cellStyle name="40% - Акцент5 39 2" xfId="17531"/>
    <cellStyle name="40% - Акцент5 39 2 2" xfId="17532"/>
    <cellStyle name="40% - Акцент5 39 2 2 2" xfId="17533"/>
    <cellStyle name="40% - Акцент5 39 2 3" xfId="17534"/>
    <cellStyle name="40% - Акцент5 39 3" xfId="17535"/>
    <cellStyle name="40% - Акцент5 39 3 2" xfId="17536"/>
    <cellStyle name="40% - Акцент5 39 3 2 2" xfId="17537"/>
    <cellStyle name="40% - Акцент5 39 3 3" xfId="17538"/>
    <cellStyle name="40% - Акцент5 39 4" xfId="17539"/>
    <cellStyle name="40% - Акцент5 39 4 2" xfId="17540"/>
    <cellStyle name="40% - Акцент5 39 5" xfId="17541"/>
    <cellStyle name="40% - Акцент5 4" xfId="17542"/>
    <cellStyle name="40% - Акцент5 4 2" xfId="17543"/>
    <cellStyle name="40% - Акцент5 4 2 2" xfId="17544"/>
    <cellStyle name="40% - Акцент5 4 2 2 2" xfId="17545"/>
    <cellStyle name="40% - Акцент5 4 2 2 2 2" xfId="17546"/>
    <cellStyle name="40% - Акцент5 4 2 2 3" xfId="17547"/>
    <cellStyle name="40% - Акцент5 4 2 3" xfId="17548"/>
    <cellStyle name="40% - Акцент5 4 2 3 2" xfId="17549"/>
    <cellStyle name="40% - Акцент5 4 2 3 2 2" xfId="17550"/>
    <cellStyle name="40% - Акцент5 4 2 3 3" xfId="17551"/>
    <cellStyle name="40% - Акцент5 4 2 4" xfId="17552"/>
    <cellStyle name="40% - Акцент5 4 2 4 2" xfId="17553"/>
    <cellStyle name="40% - Акцент5 4 2 5" xfId="17554"/>
    <cellStyle name="40% - Акцент5 4 3" xfId="17555"/>
    <cellStyle name="40% - Акцент5 4 3 2" xfId="17556"/>
    <cellStyle name="40% - Акцент5 4 3 2 2" xfId="17557"/>
    <cellStyle name="40% - Акцент5 4 3 2 2 2" xfId="17558"/>
    <cellStyle name="40% - Акцент5 4 3 2 3" xfId="17559"/>
    <cellStyle name="40% - Акцент5 4 3 3" xfId="17560"/>
    <cellStyle name="40% - Акцент5 4 3 3 2" xfId="17561"/>
    <cellStyle name="40% - Акцент5 4 3 3 2 2" xfId="17562"/>
    <cellStyle name="40% - Акцент5 4 3 3 3" xfId="17563"/>
    <cellStyle name="40% - Акцент5 4 3 4" xfId="17564"/>
    <cellStyle name="40% - Акцент5 4 3 4 2" xfId="17565"/>
    <cellStyle name="40% - Акцент5 4 3 5" xfId="17566"/>
    <cellStyle name="40% - Акцент5 4 4" xfId="17567"/>
    <cellStyle name="40% - Акцент5 4 4 2" xfId="17568"/>
    <cellStyle name="40% - Акцент5 4 4 2 2" xfId="17569"/>
    <cellStyle name="40% - Акцент5 4 4 2 2 2" xfId="17570"/>
    <cellStyle name="40% - Акцент5 4 4 2 3" xfId="17571"/>
    <cellStyle name="40% - Акцент5 4 4 3" xfId="17572"/>
    <cellStyle name="40% - Акцент5 4 4 3 2" xfId="17573"/>
    <cellStyle name="40% - Акцент5 4 4 3 2 2" xfId="17574"/>
    <cellStyle name="40% - Акцент5 4 4 3 3" xfId="17575"/>
    <cellStyle name="40% - Акцент5 4 4 4" xfId="17576"/>
    <cellStyle name="40% - Акцент5 4 4 4 2" xfId="17577"/>
    <cellStyle name="40% - Акцент5 4 4 5" xfId="17578"/>
    <cellStyle name="40% - Акцент5 4 5" xfId="17579"/>
    <cellStyle name="40% - Акцент5 4 5 2" xfId="17580"/>
    <cellStyle name="40% - Акцент5 4 5 2 2" xfId="17581"/>
    <cellStyle name="40% - Акцент5 4 5 2 2 2" xfId="17582"/>
    <cellStyle name="40% - Акцент5 4 5 2 3" xfId="17583"/>
    <cellStyle name="40% - Акцент5 4 5 3" xfId="17584"/>
    <cellStyle name="40% - Акцент5 4 5 3 2" xfId="17585"/>
    <cellStyle name="40% - Акцент5 4 5 3 2 2" xfId="17586"/>
    <cellStyle name="40% - Акцент5 4 5 3 3" xfId="17587"/>
    <cellStyle name="40% - Акцент5 4 5 4" xfId="17588"/>
    <cellStyle name="40% - Акцент5 4 5 4 2" xfId="17589"/>
    <cellStyle name="40% - Акцент5 4 5 5" xfId="17590"/>
    <cellStyle name="40% - Акцент5 4 6" xfId="17591"/>
    <cellStyle name="40% - Акцент5 4 6 2" xfId="17592"/>
    <cellStyle name="40% - Акцент5 4 6 2 2" xfId="17593"/>
    <cellStyle name="40% - Акцент5 4 6 3" xfId="17594"/>
    <cellStyle name="40% - Акцент5 4 7" xfId="17595"/>
    <cellStyle name="40% - Акцент5 4 7 2" xfId="17596"/>
    <cellStyle name="40% - Акцент5 4 7 2 2" xfId="17597"/>
    <cellStyle name="40% - Акцент5 4 7 3" xfId="17598"/>
    <cellStyle name="40% - Акцент5 4 8" xfId="17599"/>
    <cellStyle name="40% - Акцент5 4 8 2" xfId="17600"/>
    <cellStyle name="40% - Акцент5 4 9" xfId="17601"/>
    <cellStyle name="40% - Акцент5 40" xfId="17602"/>
    <cellStyle name="40% - Акцент5 40 2" xfId="17603"/>
    <cellStyle name="40% - Акцент5 40 2 2" xfId="17604"/>
    <cellStyle name="40% - Акцент5 40 2 2 2" xfId="17605"/>
    <cellStyle name="40% - Акцент5 40 2 3" xfId="17606"/>
    <cellStyle name="40% - Акцент5 40 3" xfId="17607"/>
    <cellStyle name="40% - Акцент5 40 3 2" xfId="17608"/>
    <cellStyle name="40% - Акцент5 40 3 2 2" xfId="17609"/>
    <cellStyle name="40% - Акцент5 40 3 3" xfId="17610"/>
    <cellStyle name="40% - Акцент5 40 4" xfId="17611"/>
    <cellStyle name="40% - Акцент5 40 4 2" xfId="17612"/>
    <cellStyle name="40% - Акцент5 40 5" xfId="17613"/>
    <cellStyle name="40% - Акцент5 41" xfId="17614"/>
    <cellStyle name="40% - Акцент5 41 2" xfId="17615"/>
    <cellStyle name="40% - Акцент5 41 2 2" xfId="17616"/>
    <cellStyle name="40% - Акцент5 41 2 2 2" xfId="17617"/>
    <cellStyle name="40% - Акцент5 41 2 3" xfId="17618"/>
    <cellStyle name="40% - Акцент5 41 3" xfId="17619"/>
    <cellStyle name="40% - Акцент5 41 3 2" xfId="17620"/>
    <cellStyle name="40% - Акцент5 41 3 2 2" xfId="17621"/>
    <cellStyle name="40% - Акцент5 41 3 3" xfId="17622"/>
    <cellStyle name="40% - Акцент5 41 4" xfId="17623"/>
    <cellStyle name="40% - Акцент5 41 4 2" xfId="17624"/>
    <cellStyle name="40% - Акцент5 41 5" xfId="17625"/>
    <cellStyle name="40% - Акцент5 42" xfId="17626"/>
    <cellStyle name="40% - Акцент5 42 2" xfId="17627"/>
    <cellStyle name="40% - Акцент5 42 2 2" xfId="17628"/>
    <cellStyle name="40% - Акцент5 42 2 2 2" xfId="17629"/>
    <cellStyle name="40% - Акцент5 42 2 3" xfId="17630"/>
    <cellStyle name="40% - Акцент5 42 3" xfId="17631"/>
    <cellStyle name="40% - Акцент5 42 3 2" xfId="17632"/>
    <cellStyle name="40% - Акцент5 42 3 2 2" xfId="17633"/>
    <cellStyle name="40% - Акцент5 42 3 3" xfId="17634"/>
    <cellStyle name="40% - Акцент5 42 4" xfId="17635"/>
    <cellStyle name="40% - Акцент5 42 4 2" xfId="17636"/>
    <cellStyle name="40% - Акцент5 42 5" xfId="17637"/>
    <cellStyle name="40% - Акцент5 43" xfId="17638"/>
    <cellStyle name="40% - Акцент5 43 2" xfId="17639"/>
    <cellStyle name="40% - Акцент5 43 2 2" xfId="17640"/>
    <cellStyle name="40% - Акцент5 43 2 2 2" xfId="17641"/>
    <cellStyle name="40% - Акцент5 43 2 3" xfId="17642"/>
    <cellStyle name="40% - Акцент5 43 3" xfId="17643"/>
    <cellStyle name="40% - Акцент5 43 3 2" xfId="17644"/>
    <cellStyle name="40% - Акцент5 43 3 2 2" xfId="17645"/>
    <cellStyle name="40% - Акцент5 43 3 3" xfId="17646"/>
    <cellStyle name="40% - Акцент5 43 4" xfId="17647"/>
    <cellStyle name="40% - Акцент5 43 4 2" xfId="17648"/>
    <cellStyle name="40% - Акцент5 43 5" xfId="17649"/>
    <cellStyle name="40% - Акцент5 44" xfId="17650"/>
    <cellStyle name="40% - Акцент5 44 2" xfId="17651"/>
    <cellStyle name="40% - Акцент5 44 2 2" xfId="17652"/>
    <cellStyle name="40% - Акцент5 44 2 2 2" xfId="17653"/>
    <cellStyle name="40% - Акцент5 44 2 3" xfId="17654"/>
    <cellStyle name="40% - Акцент5 44 3" xfId="17655"/>
    <cellStyle name="40% - Акцент5 44 3 2" xfId="17656"/>
    <cellStyle name="40% - Акцент5 44 3 2 2" xfId="17657"/>
    <cellStyle name="40% - Акцент5 44 3 3" xfId="17658"/>
    <cellStyle name="40% - Акцент5 44 4" xfId="17659"/>
    <cellStyle name="40% - Акцент5 44 4 2" xfId="17660"/>
    <cellStyle name="40% - Акцент5 44 5" xfId="17661"/>
    <cellStyle name="40% - Акцент5 45" xfId="17662"/>
    <cellStyle name="40% - Акцент5 45 2" xfId="17663"/>
    <cellStyle name="40% - Акцент5 45 2 2" xfId="17664"/>
    <cellStyle name="40% - Акцент5 45 2 2 2" xfId="17665"/>
    <cellStyle name="40% - Акцент5 45 2 3" xfId="17666"/>
    <cellStyle name="40% - Акцент5 45 3" xfId="17667"/>
    <cellStyle name="40% - Акцент5 45 3 2" xfId="17668"/>
    <cellStyle name="40% - Акцент5 45 3 2 2" xfId="17669"/>
    <cellStyle name="40% - Акцент5 45 3 3" xfId="17670"/>
    <cellStyle name="40% - Акцент5 45 4" xfId="17671"/>
    <cellStyle name="40% - Акцент5 45 4 2" xfId="17672"/>
    <cellStyle name="40% - Акцент5 45 5" xfId="17673"/>
    <cellStyle name="40% - Акцент5 46" xfId="17674"/>
    <cellStyle name="40% - Акцент5 46 2" xfId="17675"/>
    <cellStyle name="40% - Акцент5 46 2 2" xfId="17676"/>
    <cellStyle name="40% - Акцент5 46 2 2 2" xfId="17677"/>
    <cellStyle name="40% - Акцент5 46 2 3" xfId="17678"/>
    <cellStyle name="40% - Акцент5 46 3" xfId="17679"/>
    <cellStyle name="40% - Акцент5 46 3 2" xfId="17680"/>
    <cellStyle name="40% - Акцент5 46 3 2 2" xfId="17681"/>
    <cellStyle name="40% - Акцент5 46 3 3" xfId="17682"/>
    <cellStyle name="40% - Акцент5 46 4" xfId="17683"/>
    <cellStyle name="40% - Акцент5 46 4 2" xfId="17684"/>
    <cellStyle name="40% - Акцент5 46 5" xfId="17685"/>
    <cellStyle name="40% - Акцент5 47" xfId="17686"/>
    <cellStyle name="40% - Акцент5 47 2" xfId="17687"/>
    <cellStyle name="40% - Акцент5 47 2 2" xfId="17688"/>
    <cellStyle name="40% - Акцент5 47 2 2 2" xfId="17689"/>
    <cellStyle name="40% - Акцент5 47 2 3" xfId="17690"/>
    <cellStyle name="40% - Акцент5 47 3" xfId="17691"/>
    <cellStyle name="40% - Акцент5 47 3 2" xfId="17692"/>
    <cellStyle name="40% - Акцент5 47 3 2 2" xfId="17693"/>
    <cellStyle name="40% - Акцент5 47 3 3" xfId="17694"/>
    <cellStyle name="40% - Акцент5 47 4" xfId="17695"/>
    <cellStyle name="40% - Акцент5 47 4 2" xfId="17696"/>
    <cellStyle name="40% - Акцент5 47 5" xfId="17697"/>
    <cellStyle name="40% - Акцент5 48" xfId="17698"/>
    <cellStyle name="40% - Акцент5 48 2" xfId="17699"/>
    <cellStyle name="40% - Акцент5 48 2 2" xfId="17700"/>
    <cellStyle name="40% - Акцент5 48 2 2 2" xfId="17701"/>
    <cellStyle name="40% - Акцент5 48 2 3" xfId="17702"/>
    <cellStyle name="40% - Акцент5 48 3" xfId="17703"/>
    <cellStyle name="40% - Акцент5 48 3 2" xfId="17704"/>
    <cellStyle name="40% - Акцент5 48 3 2 2" xfId="17705"/>
    <cellStyle name="40% - Акцент5 48 3 3" xfId="17706"/>
    <cellStyle name="40% - Акцент5 48 4" xfId="17707"/>
    <cellStyle name="40% - Акцент5 48 4 2" xfId="17708"/>
    <cellStyle name="40% - Акцент5 48 5" xfId="17709"/>
    <cellStyle name="40% - Акцент5 49" xfId="17710"/>
    <cellStyle name="40% - Акцент5 49 2" xfId="17711"/>
    <cellStyle name="40% - Акцент5 49 2 2" xfId="17712"/>
    <cellStyle name="40% - Акцент5 49 2 2 2" xfId="17713"/>
    <cellStyle name="40% - Акцент5 49 2 3" xfId="17714"/>
    <cellStyle name="40% - Акцент5 49 3" xfId="17715"/>
    <cellStyle name="40% - Акцент5 49 3 2" xfId="17716"/>
    <cellStyle name="40% - Акцент5 49 3 2 2" xfId="17717"/>
    <cellStyle name="40% - Акцент5 49 3 3" xfId="17718"/>
    <cellStyle name="40% - Акцент5 49 4" xfId="17719"/>
    <cellStyle name="40% - Акцент5 49 4 2" xfId="17720"/>
    <cellStyle name="40% - Акцент5 49 5" xfId="17721"/>
    <cellStyle name="40% - Акцент5 5" xfId="17722"/>
    <cellStyle name="40% - Акцент5 5 2" xfId="17723"/>
    <cellStyle name="40% - Акцент5 5 2 2" xfId="17724"/>
    <cellStyle name="40% - Акцент5 5 2 2 2" xfId="17725"/>
    <cellStyle name="40% - Акцент5 5 2 2 2 2" xfId="17726"/>
    <cellStyle name="40% - Акцент5 5 2 2 3" xfId="17727"/>
    <cellStyle name="40% - Акцент5 5 2 3" xfId="17728"/>
    <cellStyle name="40% - Акцент5 5 2 3 2" xfId="17729"/>
    <cellStyle name="40% - Акцент5 5 2 3 2 2" xfId="17730"/>
    <cellStyle name="40% - Акцент5 5 2 3 3" xfId="17731"/>
    <cellStyle name="40% - Акцент5 5 2 4" xfId="17732"/>
    <cellStyle name="40% - Акцент5 5 2 4 2" xfId="17733"/>
    <cellStyle name="40% - Акцент5 5 2 5" xfId="17734"/>
    <cellStyle name="40% - Акцент5 5 3" xfId="17735"/>
    <cellStyle name="40% - Акцент5 5 3 2" xfId="17736"/>
    <cellStyle name="40% - Акцент5 5 3 2 2" xfId="17737"/>
    <cellStyle name="40% - Акцент5 5 3 2 2 2" xfId="17738"/>
    <cellStyle name="40% - Акцент5 5 3 2 3" xfId="17739"/>
    <cellStyle name="40% - Акцент5 5 3 3" xfId="17740"/>
    <cellStyle name="40% - Акцент5 5 3 3 2" xfId="17741"/>
    <cellStyle name="40% - Акцент5 5 3 3 2 2" xfId="17742"/>
    <cellStyle name="40% - Акцент5 5 3 3 3" xfId="17743"/>
    <cellStyle name="40% - Акцент5 5 3 4" xfId="17744"/>
    <cellStyle name="40% - Акцент5 5 3 4 2" xfId="17745"/>
    <cellStyle name="40% - Акцент5 5 3 5" xfId="17746"/>
    <cellStyle name="40% - Акцент5 5 4" xfId="17747"/>
    <cellStyle name="40% - Акцент5 5 4 2" xfId="17748"/>
    <cellStyle name="40% - Акцент5 5 4 2 2" xfId="17749"/>
    <cellStyle name="40% - Акцент5 5 4 2 2 2" xfId="17750"/>
    <cellStyle name="40% - Акцент5 5 4 2 3" xfId="17751"/>
    <cellStyle name="40% - Акцент5 5 4 3" xfId="17752"/>
    <cellStyle name="40% - Акцент5 5 4 3 2" xfId="17753"/>
    <cellStyle name="40% - Акцент5 5 4 3 2 2" xfId="17754"/>
    <cellStyle name="40% - Акцент5 5 4 3 3" xfId="17755"/>
    <cellStyle name="40% - Акцент5 5 4 4" xfId="17756"/>
    <cellStyle name="40% - Акцент5 5 4 4 2" xfId="17757"/>
    <cellStyle name="40% - Акцент5 5 4 5" xfId="17758"/>
    <cellStyle name="40% - Акцент5 5 5" xfId="17759"/>
    <cellStyle name="40% - Акцент5 5 5 2" xfId="17760"/>
    <cellStyle name="40% - Акцент5 5 5 2 2" xfId="17761"/>
    <cellStyle name="40% - Акцент5 5 5 2 2 2" xfId="17762"/>
    <cellStyle name="40% - Акцент5 5 5 2 3" xfId="17763"/>
    <cellStyle name="40% - Акцент5 5 5 3" xfId="17764"/>
    <cellStyle name="40% - Акцент5 5 5 3 2" xfId="17765"/>
    <cellStyle name="40% - Акцент5 5 5 3 2 2" xfId="17766"/>
    <cellStyle name="40% - Акцент5 5 5 3 3" xfId="17767"/>
    <cellStyle name="40% - Акцент5 5 5 4" xfId="17768"/>
    <cellStyle name="40% - Акцент5 5 5 4 2" xfId="17769"/>
    <cellStyle name="40% - Акцент5 5 5 5" xfId="17770"/>
    <cellStyle name="40% - Акцент5 5 6" xfId="17771"/>
    <cellStyle name="40% - Акцент5 5 6 2" xfId="17772"/>
    <cellStyle name="40% - Акцент5 5 6 2 2" xfId="17773"/>
    <cellStyle name="40% - Акцент5 5 6 3" xfId="17774"/>
    <cellStyle name="40% - Акцент5 5 7" xfId="17775"/>
    <cellStyle name="40% - Акцент5 5 7 2" xfId="17776"/>
    <cellStyle name="40% - Акцент5 5 7 2 2" xfId="17777"/>
    <cellStyle name="40% - Акцент5 5 7 3" xfId="17778"/>
    <cellStyle name="40% - Акцент5 5 8" xfId="17779"/>
    <cellStyle name="40% - Акцент5 5 8 2" xfId="17780"/>
    <cellStyle name="40% - Акцент5 5 9" xfId="17781"/>
    <cellStyle name="40% - Акцент5 50" xfId="17782"/>
    <cellStyle name="40% - Акцент5 50 2" xfId="17783"/>
    <cellStyle name="40% - Акцент5 50 2 2" xfId="17784"/>
    <cellStyle name="40% - Акцент5 50 2 2 2" xfId="17785"/>
    <cellStyle name="40% - Акцент5 50 2 3" xfId="17786"/>
    <cellStyle name="40% - Акцент5 50 3" xfId="17787"/>
    <cellStyle name="40% - Акцент5 50 3 2" xfId="17788"/>
    <cellStyle name="40% - Акцент5 50 3 2 2" xfId="17789"/>
    <cellStyle name="40% - Акцент5 50 3 3" xfId="17790"/>
    <cellStyle name="40% - Акцент5 50 4" xfId="17791"/>
    <cellStyle name="40% - Акцент5 50 4 2" xfId="17792"/>
    <cellStyle name="40% - Акцент5 50 5" xfId="17793"/>
    <cellStyle name="40% - Акцент5 51" xfId="17794"/>
    <cellStyle name="40% - Акцент5 51 2" xfId="17795"/>
    <cellStyle name="40% - Акцент5 51 2 2" xfId="17796"/>
    <cellStyle name="40% - Акцент5 51 2 2 2" xfId="17797"/>
    <cellStyle name="40% - Акцент5 51 2 3" xfId="17798"/>
    <cellStyle name="40% - Акцент5 51 3" xfId="17799"/>
    <cellStyle name="40% - Акцент5 51 3 2" xfId="17800"/>
    <cellStyle name="40% - Акцент5 51 3 2 2" xfId="17801"/>
    <cellStyle name="40% - Акцент5 51 3 3" xfId="17802"/>
    <cellStyle name="40% - Акцент5 51 4" xfId="17803"/>
    <cellStyle name="40% - Акцент5 51 4 2" xfId="17804"/>
    <cellStyle name="40% - Акцент5 51 5" xfId="17805"/>
    <cellStyle name="40% - Акцент5 52" xfId="17806"/>
    <cellStyle name="40% - Акцент5 52 2" xfId="17807"/>
    <cellStyle name="40% - Акцент5 52 2 2" xfId="17808"/>
    <cellStyle name="40% - Акцент5 52 2 2 2" xfId="17809"/>
    <cellStyle name="40% - Акцент5 52 2 3" xfId="17810"/>
    <cellStyle name="40% - Акцент5 52 3" xfId="17811"/>
    <cellStyle name="40% - Акцент5 52 3 2" xfId="17812"/>
    <cellStyle name="40% - Акцент5 52 3 2 2" xfId="17813"/>
    <cellStyle name="40% - Акцент5 52 3 3" xfId="17814"/>
    <cellStyle name="40% - Акцент5 52 4" xfId="17815"/>
    <cellStyle name="40% - Акцент5 52 4 2" xfId="17816"/>
    <cellStyle name="40% - Акцент5 52 5" xfId="17817"/>
    <cellStyle name="40% - Акцент5 53" xfId="17818"/>
    <cellStyle name="40% - Акцент5 53 2" xfId="17819"/>
    <cellStyle name="40% - Акцент5 53 2 2" xfId="17820"/>
    <cellStyle name="40% - Акцент5 53 2 2 2" xfId="17821"/>
    <cellStyle name="40% - Акцент5 53 2 3" xfId="17822"/>
    <cellStyle name="40% - Акцент5 53 3" xfId="17823"/>
    <cellStyle name="40% - Акцент5 53 3 2" xfId="17824"/>
    <cellStyle name="40% - Акцент5 53 3 2 2" xfId="17825"/>
    <cellStyle name="40% - Акцент5 53 3 3" xfId="17826"/>
    <cellStyle name="40% - Акцент5 53 4" xfId="17827"/>
    <cellStyle name="40% - Акцент5 53 4 2" xfId="17828"/>
    <cellStyle name="40% - Акцент5 53 5" xfId="17829"/>
    <cellStyle name="40% - Акцент5 54" xfId="17830"/>
    <cellStyle name="40% - Акцент5 54 2" xfId="17831"/>
    <cellStyle name="40% - Акцент5 54 2 2" xfId="17832"/>
    <cellStyle name="40% - Акцент5 54 2 2 2" xfId="17833"/>
    <cellStyle name="40% - Акцент5 54 2 3" xfId="17834"/>
    <cellStyle name="40% - Акцент5 54 3" xfId="17835"/>
    <cellStyle name="40% - Акцент5 54 3 2" xfId="17836"/>
    <cellStyle name="40% - Акцент5 54 3 2 2" xfId="17837"/>
    <cellStyle name="40% - Акцент5 54 3 3" xfId="17838"/>
    <cellStyle name="40% - Акцент5 54 4" xfId="17839"/>
    <cellStyle name="40% - Акцент5 54 4 2" xfId="17840"/>
    <cellStyle name="40% - Акцент5 54 5" xfId="17841"/>
    <cellStyle name="40% - Акцент5 55" xfId="17842"/>
    <cellStyle name="40% - Акцент5 55 2" xfId="17843"/>
    <cellStyle name="40% - Акцент5 55 2 2" xfId="17844"/>
    <cellStyle name="40% - Акцент5 55 2 2 2" xfId="17845"/>
    <cellStyle name="40% - Акцент5 55 2 3" xfId="17846"/>
    <cellStyle name="40% - Акцент5 55 3" xfId="17847"/>
    <cellStyle name="40% - Акцент5 55 3 2" xfId="17848"/>
    <cellStyle name="40% - Акцент5 55 3 2 2" xfId="17849"/>
    <cellStyle name="40% - Акцент5 55 3 3" xfId="17850"/>
    <cellStyle name="40% - Акцент5 55 4" xfId="17851"/>
    <cellStyle name="40% - Акцент5 55 4 2" xfId="17852"/>
    <cellStyle name="40% - Акцент5 55 5" xfId="17853"/>
    <cellStyle name="40% - Акцент5 56" xfId="17854"/>
    <cellStyle name="40% - Акцент5 56 2" xfId="17855"/>
    <cellStyle name="40% - Акцент5 56 2 2" xfId="17856"/>
    <cellStyle name="40% - Акцент5 56 2 2 2" xfId="17857"/>
    <cellStyle name="40% - Акцент5 56 2 3" xfId="17858"/>
    <cellStyle name="40% - Акцент5 56 3" xfId="17859"/>
    <cellStyle name="40% - Акцент5 56 3 2" xfId="17860"/>
    <cellStyle name="40% - Акцент5 56 3 2 2" xfId="17861"/>
    <cellStyle name="40% - Акцент5 56 3 3" xfId="17862"/>
    <cellStyle name="40% - Акцент5 56 4" xfId="17863"/>
    <cellStyle name="40% - Акцент5 56 4 2" xfId="17864"/>
    <cellStyle name="40% - Акцент5 56 5" xfId="17865"/>
    <cellStyle name="40% - Акцент5 57" xfId="17866"/>
    <cellStyle name="40% - Акцент5 57 2" xfId="17867"/>
    <cellStyle name="40% - Акцент5 57 2 2" xfId="17868"/>
    <cellStyle name="40% - Акцент5 57 2 2 2" xfId="17869"/>
    <cellStyle name="40% - Акцент5 57 2 3" xfId="17870"/>
    <cellStyle name="40% - Акцент5 57 3" xfId="17871"/>
    <cellStyle name="40% - Акцент5 57 3 2" xfId="17872"/>
    <cellStyle name="40% - Акцент5 57 3 2 2" xfId="17873"/>
    <cellStyle name="40% - Акцент5 57 3 3" xfId="17874"/>
    <cellStyle name="40% - Акцент5 57 4" xfId="17875"/>
    <cellStyle name="40% - Акцент5 57 4 2" xfId="17876"/>
    <cellStyle name="40% - Акцент5 57 5" xfId="17877"/>
    <cellStyle name="40% - Акцент5 58" xfId="17878"/>
    <cellStyle name="40% - Акцент5 58 2" xfId="17879"/>
    <cellStyle name="40% - Акцент5 58 2 2" xfId="17880"/>
    <cellStyle name="40% - Акцент5 58 2 2 2" xfId="17881"/>
    <cellStyle name="40% - Акцент5 58 2 3" xfId="17882"/>
    <cellStyle name="40% - Акцент5 58 3" xfId="17883"/>
    <cellStyle name="40% - Акцент5 58 3 2" xfId="17884"/>
    <cellStyle name="40% - Акцент5 58 3 2 2" xfId="17885"/>
    <cellStyle name="40% - Акцент5 58 3 3" xfId="17886"/>
    <cellStyle name="40% - Акцент5 58 4" xfId="17887"/>
    <cellStyle name="40% - Акцент5 58 4 2" xfId="17888"/>
    <cellStyle name="40% - Акцент5 58 5" xfId="17889"/>
    <cellStyle name="40% - Акцент5 59" xfId="17890"/>
    <cellStyle name="40% - Акцент5 59 2" xfId="17891"/>
    <cellStyle name="40% - Акцент5 59 2 2" xfId="17892"/>
    <cellStyle name="40% - Акцент5 59 2 2 2" xfId="17893"/>
    <cellStyle name="40% - Акцент5 59 2 3" xfId="17894"/>
    <cellStyle name="40% - Акцент5 59 3" xfId="17895"/>
    <cellStyle name="40% - Акцент5 59 3 2" xfId="17896"/>
    <cellStyle name="40% - Акцент5 59 3 2 2" xfId="17897"/>
    <cellStyle name="40% - Акцент5 59 3 3" xfId="17898"/>
    <cellStyle name="40% - Акцент5 59 4" xfId="17899"/>
    <cellStyle name="40% - Акцент5 59 4 2" xfId="17900"/>
    <cellStyle name="40% - Акцент5 59 5" xfId="17901"/>
    <cellStyle name="40% - Акцент5 6" xfId="17902"/>
    <cellStyle name="40% - Акцент5 6 2" xfId="17903"/>
    <cellStyle name="40% - Акцент5 6 2 2" xfId="17904"/>
    <cellStyle name="40% - Акцент5 6 2 2 2" xfId="17905"/>
    <cellStyle name="40% - Акцент5 6 2 2 2 2" xfId="17906"/>
    <cellStyle name="40% - Акцент5 6 2 2 3" xfId="17907"/>
    <cellStyle name="40% - Акцент5 6 2 3" xfId="17908"/>
    <cellStyle name="40% - Акцент5 6 2 3 2" xfId="17909"/>
    <cellStyle name="40% - Акцент5 6 2 3 2 2" xfId="17910"/>
    <cellStyle name="40% - Акцент5 6 2 3 3" xfId="17911"/>
    <cellStyle name="40% - Акцент5 6 2 4" xfId="17912"/>
    <cellStyle name="40% - Акцент5 6 2 4 2" xfId="17913"/>
    <cellStyle name="40% - Акцент5 6 2 5" xfId="17914"/>
    <cellStyle name="40% - Акцент5 6 3" xfId="17915"/>
    <cellStyle name="40% - Акцент5 6 3 2" xfId="17916"/>
    <cellStyle name="40% - Акцент5 6 3 2 2" xfId="17917"/>
    <cellStyle name="40% - Акцент5 6 3 2 2 2" xfId="17918"/>
    <cellStyle name="40% - Акцент5 6 3 2 3" xfId="17919"/>
    <cellStyle name="40% - Акцент5 6 3 3" xfId="17920"/>
    <cellStyle name="40% - Акцент5 6 3 3 2" xfId="17921"/>
    <cellStyle name="40% - Акцент5 6 3 3 2 2" xfId="17922"/>
    <cellStyle name="40% - Акцент5 6 3 3 3" xfId="17923"/>
    <cellStyle name="40% - Акцент5 6 3 4" xfId="17924"/>
    <cellStyle name="40% - Акцент5 6 3 4 2" xfId="17925"/>
    <cellStyle name="40% - Акцент5 6 3 5" xfId="17926"/>
    <cellStyle name="40% - Акцент5 6 4" xfId="17927"/>
    <cellStyle name="40% - Акцент5 6 4 2" xfId="17928"/>
    <cellStyle name="40% - Акцент5 6 4 2 2" xfId="17929"/>
    <cellStyle name="40% - Акцент5 6 4 2 2 2" xfId="17930"/>
    <cellStyle name="40% - Акцент5 6 4 2 3" xfId="17931"/>
    <cellStyle name="40% - Акцент5 6 4 3" xfId="17932"/>
    <cellStyle name="40% - Акцент5 6 4 3 2" xfId="17933"/>
    <cellStyle name="40% - Акцент5 6 4 3 2 2" xfId="17934"/>
    <cellStyle name="40% - Акцент5 6 4 3 3" xfId="17935"/>
    <cellStyle name="40% - Акцент5 6 4 4" xfId="17936"/>
    <cellStyle name="40% - Акцент5 6 4 4 2" xfId="17937"/>
    <cellStyle name="40% - Акцент5 6 4 5" xfId="17938"/>
    <cellStyle name="40% - Акцент5 6 5" xfId="17939"/>
    <cellStyle name="40% - Акцент5 6 5 2" xfId="17940"/>
    <cellStyle name="40% - Акцент5 6 5 2 2" xfId="17941"/>
    <cellStyle name="40% - Акцент5 6 5 2 2 2" xfId="17942"/>
    <cellStyle name="40% - Акцент5 6 5 2 3" xfId="17943"/>
    <cellStyle name="40% - Акцент5 6 5 3" xfId="17944"/>
    <cellStyle name="40% - Акцент5 6 5 3 2" xfId="17945"/>
    <cellStyle name="40% - Акцент5 6 5 3 2 2" xfId="17946"/>
    <cellStyle name="40% - Акцент5 6 5 3 3" xfId="17947"/>
    <cellStyle name="40% - Акцент5 6 5 4" xfId="17948"/>
    <cellStyle name="40% - Акцент5 6 5 4 2" xfId="17949"/>
    <cellStyle name="40% - Акцент5 6 5 5" xfId="17950"/>
    <cellStyle name="40% - Акцент5 6 6" xfId="17951"/>
    <cellStyle name="40% - Акцент5 6 6 2" xfId="17952"/>
    <cellStyle name="40% - Акцент5 6 6 2 2" xfId="17953"/>
    <cellStyle name="40% - Акцент5 6 6 3" xfId="17954"/>
    <cellStyle name="40% - Акцент5 6 7" xfId="17955"/>
    <cellStyle name="40% - Акцент5 6 7 2" xfId="17956"/>
    <cellStyle name="40% - Акцент5 6 7 2 2" xfId="17957"/>
    <cellStyle name="40% - Акцент5 6 7 3" xfId="17958"/>
    <cellStyle name="40% - Акцент5 6 8" xfId="17959"/>
    <cellStyle name="40% - Акцент5 6 8 2" xfId="17960"/>
    <cellStyle name="40% - Акцент5 6 9" xfId="17961"/>
    <cellStyle name="40% - Акцент5 60" xfId="17962"/>
    <cellStyle name="40% - Акцент5 60 2" xfId="17963"/>
    <cellStyle name="40% - Акцент5 60 2 2" xfId="17964"/>
    <cellStyle name="40% - Акцент5 60 2 2 2" xfId="17965"/>
    <cellStyle name="40% - Акцент5 60 2 3" xfId="17966"/>
    <cellStyle name="40% - Акцент5 60 3" xfId="17967"/>
    <cellStyle name="40% - Акцент5 60 3 2" xfId="17968"/>
    <cellStyle name="40% - Акцент5 60 3 2 2" xfId="17969"/>
    <cellStyle name="40% - Акцент5 60 3 3" xfId="17970"/>
    <cellStyle name="40% - Акцент5 60 4" xfId="17971"/>
    <cellStyle name="40% - Акцент5 60 4 2" xfId="17972"/>
    <cellStyle name="40% - Акцент5 60 5" xfId="17973"/>
    <cellStyle name="40% - Акцент5 61" xfId="17974"/>
    <cellStyle name="40% - Акцент5 61 2" xfId="17975"/>
    <cellStyle name="40% - Акцент5 61 2 2" xfId="17976"/>
    <cellStyle name="40% - Акцент5 61 2 2 2" xfId="17977"/>
    <cellStyle name="40% - Акцент5 61 2 3" xfId="17978"/>
    <cellStyle name="40% - Акцент5 61 3" xfId="17979"/>
    <cellStyle name="40% - Акцент5 61 3 2" xfId="17980"/>
    <cellStyle name="40% - Акцент5 61 3 2 2" xfId="17981"/>
    <cellStyle name="40% - Акцент5 61 3 3" xfId="17982"/>
    <cellStyle name="40% - Акцент5 61 4" xfId="17983"/>
    <cellStyle name="40% - Акцент5 61 4 2" xfId="17984"/>
    <cellStyle name="40% - Акцент5 61 5" xfId="17985"/>
    <cellStyle name="40% - Акцент5 62" xfId="17986"/>
    <cellStyle name="40% - Акцент5 62 2" xfId="17987"/>
    <cellStyle name="40% - Акцент5 62 2 2" xfId="17988"/>
    <cellStyle name="40% - Акцент5 62 2 2 2" xfId="17989"/>
    <cellStyle name="40% - Акцент5 62 2 3" xfId="17990"/>
    <cellStyle name="40% - Акцент5 62 3" xfId="17991"/>
    <cellStyle name="40% - Акцент5 62 3 2" xfId="17992"/>
    <cellStyle name="40% - Акцент5 62 3 2 2" xfId="17993"/>
    <cellStyle name="40% - Акцент5 62 3 3" xfId="17994"/>
    <cellStyle name="40% - Акцент5 62 4" xfId="17995"/>
    <cellStyle name="40% - Акцент5 62 4 2" xfId="17996"/>
    <cellStyle name="40% - Акцент5 62 5" xfId="17997"/>
    <cellStyle name="40% - Акцент5 63" xfId="17998"/>
    <cellStyle name="40% - Акцент5 63 2" xfId="17999"/>
    <cellStyle name="40% - Акцент5 63 2 2" xfId="18000"/>
    <cellStyle name="40% - Акцент5 63 2 2 2" xfId="18001"/>
    <cellStyle name="40% - Акцент5 63 2 3" xfId="18002"/>
    <cellStyle name="40% - Акцент5 63 3" xfId="18003"/>
    <cellStyle name="40% - Акцент5 63 3 2" xfId="18004"/>
    <cellStyle name="40% - Акцент5 63 3 2 2" xfId="18005"/>
    <cellStyle name="40% - Акцент5 63 3 3" xfId="18006"/>
    <cellStyle name="40% - Акцент5 63 4" xfId="18007"/>
    <cellStyle name="40% - Акцент5 63 4 2" xfId="18008"/>
    <cellStyle name="40% - Акцент5 63 5" xfId="18009"/>
    <cellStyle name="40% - Акцент5 64" xfId="18010"/>
    <cellStyle name="40% - Акцент5 64 2" xfId="18011"/>
    <cellStyle name="40% - Акцент5 64 2 2" xfId="18012"/>
    <cellStyle name="40% - Акцент5 64 2 2 2" xfId="18013"/>
    <cellStyle name="40% - Акцент5 64 2 3" xfId="18014"/>
    <cellStyle name="40% - Акцент5 64 3" xfId="18015"/>
    <cellStyle name="40% - Акцент5 64 3 2" xfId="18016"/>
    <cellStyle name="40% - Акцент5 64 3 2 2" xfId="18017"/>
    <cellStyle name="40% - Акцент5 64 3 3" xfId="18018"/>
    <cellStyle name="40% - Акцент5 64 4" xfId="18019"/>
    <cellStyle name="40% - Акцент5 64 4 2" xfId="18020"/>
    <cellStyle name="40% - Акцент5 64 5" xfId="18021"/>
    <cellStyle name="40% - Акцент5 65" xfId="18022"/>
    <cellStyle name="40% - Акцент5 65 2" xfId="18023"/>
    <cellStyle name="40% - Акцент5 65 2 2" xfId="18024"/>
    <cellStyle name="40% - Акцент5 65 2 2 2" xfId="18025"/>
    <cellStyle name="40% - Акцент5 65 2 3" xfId="18026"/>
    <cellStyle name="40% - Акцент5 65 3" xfId="18027"/>
    <cellStyle name="40% - Акцент5 65 3 2" xfId="18028"/>
    <cellStyle name="40% - Акцент5 65 3 2 2" xfId="18029"/>
    <cellStyle name="40% - Акцент5 65 3 3" xfId="18030"/>
    <cellStyle name="40% - Акцент5 65 4" xfId="18031"/>
    <cellStyle name="40% - Акцент5 65 4 2" xfId="18032"/>
    <cellStyle name="40% - Акцент5 65 5" xfId="18033"/>
    <cellStyle name="40% - Акцент5 66" xfId="18034"/>
    <cellStyle name="40% - Акцент5 66 2" xfId="18035"/>
    <cellStyle name="40% - Акцент5 66 2 2" xfId="18036"/>
    <cellStyle name="40% - Акцент5 66 2 2 2" xfId="18037"/>
    <cellStyle name="40% - Акцент5 66 2 3" xfId="18038"/>
    <cellStyle name="40% - Акцент5 66 3" xfId="18039"/>
    <cellStyle name="40% - Акцент5 66 3 2" xfId="18040"/>
    <cellStyle name="40% - Акцент5 66 3 2 2" xfId="18041"/>
    <cellStyle name="40% - Акцент5 66 3 3" xfId="18042"/>
    <cellStyle name="40% - Акцент5 66 4" xfId="18043"/>
    <cellStyle name="40% - Акцент5 66 4 2" xfId="18044"/>
    <cellStyle name="40% - Акцент5 66 5" xfId="18045"/>
    <cellStyle name="40% - Акцент5 67" xfId="18046"/>
    <cellStyle name="40% - Акцент5 67 2" xfId="18047"/>
    <cellStyle name="40% - Акцент5 67 2 2" xfId="18048"/>
    <cellStyle name="40% - Акцент5 67 2 2 2" xfId="18049"/>
    <cellStyle name="40% - Акцент5 67 2 3" xfId="18050"/>
    <cellStyle name="40% - Акцент5 67 3" xfId="18051"/>
    <cellStyle name="40% - Акцент5 67 3 2" xfId="18052"/>
    <cellStyle name="40% - Акцент5 67 3 2 2" xfId="18053"/>
    <cellStyle name="40% - Акцент5 67 3 3" xfId="18054"/>
    <cellStyle name="40% - Акцент5 67 4" xfId="18055"/>
    <cellStyle name="40% - Акцент5 67 4 2" xfId="18056"/>
    <cellStyle name="40% - Акцент5 67 5" xfId="18057"/>
    <cellStyle name="40% - Акцент5 68" xfId="18058"/>
    <cellStyle name="40% - Акцент5 68 2" xfId="18059"/>
    <cellStyle name="40% - Акцент5 68 2 2" xfId="18060"/>
    <cellStyle name="40% - Акцент5 68 2 2 2" xfId="18061"/>
    <cellStyle name="40% - Акцент5 68 2 3" xfId="18062"/>
    <cellStyle name="40% - Акцент5 68 3" xfId="18063"/>
    <cellStyle name="40% - Акцент5 68 3 2" xfId="18064"/>
    <cellStyle name="40% - Акцент5 68 3 2 2" xfId="18065"/>
    <cellStyle name="40% - Акцент5 68 3 3" xfId="18066"/>
    <cellStyle name="40% - Акцент5 68 4" xfId="18067"/>
    <cellStyle name="40% - Акцент5 68 4 2" xfId="18068"/>
    <cellStyle name="40% - Акцент5 68 5" xfId="18069"/>
    <cellStyle name="40% - Акцент5 69" xfId="18070"/>
    <cellStyle name="40% - Акцент5 69 2" xfId="18071"/>
    <cellStyle name="40% - Акцент5 69 2 2" xfId="18072"/>
    <cellStyle name="40% - Акцент5 69 2 2 2" xfId="18073"/>
    <cellStyle name="40% - Акцент5 69 2 3" xfId="18074"/>
    <cellStyle name="40% - Акцент5 69 3" xfId="18075"/>
    <cellStyle name="40% - Акцент5 69 3 2" xfId="18076"/>
    <cellStyle name="40% - Акцент5 69 3 2 2" xfId="18077"/>
    <cellStyle name="40% - Акцент5 69 3 3" xfId="18078"/>
    <cellStyle name="40% - Акцент5 69 4" xfId="18079"/>
    <cellStyle name="40% - Акцент5 69 4 2" xfId="18080"/>
    <cellStyle name="40% - Акцент5 69 5" xfId="18081"/>
    <cellStyle name="40% - Акцент5 7" xfId="18082"/>
    <cellStyle name="40% - Акцент5 7 2" xfId="18083"/>
    <cellStyle name="40% - Акцент5 7 2 2" xfId="18084"/>
    <cellStyle name="40% - Акцент5 7 2 2 2" xfId="18085"/>
    <cellStyle name="40% - Акцент5 7 2 2 2 2" xfId="18086"/>
    <cellStyle name="40% - Акцент5 7 2 2 3" xfId="18087"/>
    <cellStyle name="40% - Акцент5 7 2 3" xfId="18088"/>
    <cellStyle name="40% - Акцент5 7 2 3 2" xfId="18089"/>
    <cellStyle name="40% - Акцент5 7 2 3 2 2" xfId="18090"/>
    <cellStyle name="40% - Акцент5 7 2 3 3" xfId="18091"/>
    <cellStyle name="40% - Акцент5 7 2 4" xfId="18092"/>
    <cellStyle name="40% - Акцент5 7 2 4 2" xfId="18093"/>
    <cellStyle name="40% - Акцент5 7 2 5" xfId="18094"/>
    <cellStyle name="40% - Акцент5 7 3" xfId="18095"/>
    <cellStyle name="40% - Акцент5 7 3 2" xfId="18096"/>
    <cellStyle name="40% - Акцент5 7 3 2 2" xfId="18097"/>
    <cellStyle name="40% - Акцент5 7 3 2 2 2" xfId="18098"/>
    <cellStyle name="40% - Акцент5 7 3 2 3" xfId="18099"/>
    <cellStyle name="40% - Акцент5 7 3 3" xfId="18100"/>
    <cellStyle name="40% - Акцент5 7 3 3 2" xfId="18101"/>
    <cellStyle name="40% - Акцент5 7 3 3 2 2" xfId="18102"/>
    <cellStyle name="40% - Акцент5 7 3 3 3" xfId="18103"/>
    <cellStyle name="40% - Акцент5 7 3 4" xfId="18104"/>
    <cellStyle name="40% - Акцент5 7 3 4 2" xfId="18105"/>
    <cellStyle name="40% - Акцент5 7 3 5" xfId="18106"/>
    <cellStyle name="40% - Акцент5 7 4" xfId="18107"/>
    <cellStyle name="40% - Акцент5 7 4 2" xfId="18108"/>
    <cellStyle name="40% - Акцент5 7 4 2 2" xfId="18109"/>
    <cellStyle name="40% - Акцент5 7 4 2 2 2" xfId="18110"/>
    <cellStyle name="40% - Акцент5 7 4 2 3" xfId="18111"/>
    <cellStyle name="40% - Акцент5 7 4 3" xfId="18112"/>
    <cellStyle name="40% - Акцент5 7 4 3 2" xfId="18113"/>
    <cellStyle name="40% - Акцент5 7 4 3 2 2" xfId="18114"/>
    <cellStyle name="40% - Акцент5 7 4 3 3" xfId="18115"/>
    <cellStyle name="40% - Акцент5 7 4 4" xfId="18116"/>
    <cellStyle name="40% - Акцент5 7 4 4 2" xfId="18117"/>
    <cellStyle name="40% - Акцент5 7 4 5" xfId="18118"/>
    <cellStyle name="40% - Акцент5 7 5" xfId="18119"/>
    <cellStyle name="40% - Акцент5 7 5 2" xfId="18120"/>
    <cellStyle name="40% - Акцент5 7 5 2 2" xfId="18121"/>
    <cellStyle name="40% - Акцент5 7 5 2 2 2" xfId="18122"/>
    <cellStyle name="40% - Акцент5 7 5 2 3" xfId="18123"/>
    <cellStyle name="40% - Акцент5 7 5 3" xfId="18124"/>
    <cellStyle name="40% - Акцент5 7 5 3 2" xfId="18125"/>
    <cellStyle name="40% - Акцент5 7 5 3 2 2" xfId="18126"/>
    <cellStyle name="40% - Акцент5 7 5 3 3" xfId="18127"/>
    <cellStyle name="40% - Акцент5 7 5 4" xfId="18128"/>
    <cellStyle name="40% - Акцент5 7 5 4 2" xfId="18129"/>
    <cellStyle name="40% - Акцент5 7 5 5" xfId="18130"/>
    <cellStyle name="40% - Акцент5 7 6" xfId="18131"/>
    <cellStyle name="40% - Акцент5 7 6 2" xfId="18132"/>
    <cellStyle name="40% - Акцент5 7 6 2 2" xfId="18133"/>
    <cellStyle name="40% - Акцент5 7 6 3" xfId="18134"/>
    <cellStyle name="40% - Акцент5 7 7" xfId="18135"/>
    <cellStyle name="40% - Акцент5 7 7 2" xfId="18136"/>
    <cellStyle name="40% - Акцент5 7 7 2 2" xfId="18137"/>
    <cellStyle name="40% - Акцент5 7 7 3" xfId="18138"/>
    <cellStyle name="40% - Акцент5 7 8" xfId="18139"/>
    <cellStyle name="40% - Акцент5 7 8 2" xfId="18140"/>
    <cellStyle name="40% - Акцент5 7 9" xfId="18141"/>
    <cellStyle name="40% - Акцент5 70" xfId="18142"/>
    <cellStyle name="40% - Акцент5 70 2" xfId="18143"/>
    <cellStyle name="40% - Акцент5 70 2 2" xfId="18144"/>
    <cellStyle name="40% - Акцент5 70 2 2 2" xfId="18145"/>
    <cellStyle name="40% - Акцент5 70 2 3" xfId="18146"/>
    <cellStyle name="40% - Акцент5 70 3" xfId="18147"/>
    <cellStyle name="40% - Акцент5 70 3 2" xfId="18148"/>
    <cellStyle name="40% - Акцент5 70 3 2 2" xfId="18149"/>
    <cellStyle name="40% - Акцент5 70 3 3" xfId="18150"/>
    <cellStyle name="40% - Акцент5 70 4" xfId="18151"/>
    <cellStyle name="40% - Акцент5 70 4 2" xfId="18152"/>
    <cellStyle name="40% - Акцент5 70 5" xfId="18153"/>
    <cellStyle name="40% - Акцент5 71" xfId="18154"/>
    <cellStyle name="40% - Акцент5 71 2" xfId="18155"/>
    <cellStyle name="40% - Акцент5 71 2 2" xfId="18156"/>
    <cellStyle name="40% - Акцент5 71 2 2 2" xfId="18157"/>
    <cellStyle name="40% - Акцент5 71 2 3" xfId="18158"/>
    <cellStyle name="40% - Акцент5 71 3" xfId="18159"/>
    <cellStyle name="40% - Акцент5 71 3 2" xfId="18160"/>
    <cellStyle name="40% - Акцент5 71 3 2 2" xfId="18161"/>
    <cellStyle name="40% - Акцент5 71 3 3" xfId="18162"/>
    <cellStyle name="40% - Акцент5 71 4" xfId="18163"/>
    <cellStyle name="40% - Акцент5 71 4 2" xfId="18164"/>
    <cellStyle name="40% - Акцент5 71 5" xfId="18165"/>
    <cellStyle name="40% - Акцент5 72" xfId="18166"/>
    <cellStyle name="40% - Акцент5 72 2" xfId="18167"/>
    <cellStyle name="40% - Акцент5 72 2 2" xfId="18168"/>
    <cellStyle name="40% - Акцент5 72 2 2 2" xfId="18169"/>
    <cellStyle name="40% - Акцент5 72 2 3" xfId="18170"/>
    <cellStyle name="40% - Акцент5 72 3" xfId="18171"/>
    <cellStyle name="40% - Акцент5 72 3 2" xfId="18172"/>
    <cellStyle name="40% - Акцент5 72 3 2 2" xfId="18173"/>
    <cellStyle name="40% - Акцент5 72 3 3" xfId="18174"/>
    <cellStyle name="40% - Акцент5 72 4" xfId="18175"/>
    <cellStyle name="40% - Акцент5 72 4 2" xfId="18176"/>
    <cellStyle name="40% - Акцент5 72 5" xfId="18177"/>
    <cellStyle name="40% - Акцент5 73" xfId="18178"/>
    <cellStyle name="40% - Акцент5 73 2" xfId="18179"/>
    <cellStyle name="40% - Акцент5 73 2 2" xfId="18180"/>
    <cellStyle name="40% - Акцент5 73 2 2 2" xfId="18181"/>
    <cellStyle name="40% - Акцент5 73 2 3" xfId="18182"/>
    <cellStyle name="40% - Акцент5 73 3" xfId="18183"/>
    <cellStyle name="40% - Акцент5 73 3 2" xfId="18184"/>
    <cellStyle name="40% - Акцент5 73 3 2 2" xfId="18185"/>
    <cellStyle name="40% - Акцент5 73 3 3" xfId="18186"/>
    <cellStyle name="40% - Акцент5 73 4" xfId="18187"/>
    <cellStyle name="40% - Акцент5 73 4 2" xfId="18188"/>
    <cellStyle name="40% - Акцент5 73 5" xfId="18189"/>
    <cellStyle name="40% - Акцент5 74" xfId="18190"/>
    <cellStyle name="40% - Акцент5 74 2" xfId="18191"/>
    <cellStyle name="40% - Акцент5 74 2 2" xfId="18192"/>
    <cellStyle name="40% - Акцент5 74 2 2 2" xfId="18193"/>
    <cellStyle name="40% - Акцент5 74 2 3" xfId="18194"/>
    <cellStyle name="40% - Акцент5 74 3" xfId="18195"/>
    <cellStyle name="40% - Акцент5 74 3 2" xfId="18196"/>
    <cellStyle name="40% - Акцент5 74 3 2 2" xfId="18197"/>
    <cellStyle name="40% - Акцент5 74 3 3" xfId="18198"/>
    <cellStyle name="40% - Акцент5 74 4" xfId="18199"/>
    <cellStyle name="40% - Акцент5 74 4 2" xfId="18200"/>
    <cellStyle name="40% - Акцент5 74 5" xfId="18201"/>
    <cellStyle name="40% - Акцент5 75" xfId="18202"/>
    <cellStyle name="40% - Акцент5 75 2" xfId="18203"/>
    <cellStyle name="40% - Акцент5 75 2 2" xfId="18204"/>
    <cellStyle name="40% - Акцент5 75 2 2 2" xfId="18205"/>
    <cellStyle name="40% - Акцент5 75 2 3" xfId="18206"/>
    <cellStyle name="40% - Акцент5 75 3" xfId="18207"/>
    <cellStyle name="40% - Акцент5 75 3 2" xfId="18208"/>
    <cellStyle name="40% - Акцент5 75 3 2 2" xfId="18209"/>
    <cellStyle name="40% - Акцент5 75 3 3" xfId="18210"/>
    <cellStyle name="40% - Акцент5 75 4" xfId="18211"/>
    <cellStyle name="40% - Акцент5 75 4 2" xfId="18212"/>
    <cellStyle name="40% - Акцент5 75 5" xfId="18213"/>
    <cellStyle name="40% - Акцент5 76" xfId="18214"/>
    <cellStyle name="40% - Акцент5 76 2" xfId="18215"/>
    <cellStyle name="40% - Акцент5 76 2 2" xfId="18216"/>
    <cellStyle name="40% - Акцент5 76 2 2 2" xfId="18217"/>
    <cellStyle name="40% - Акцент5 76 2 3" xfId="18218"/>
    <cellStyle name="40% - Акцент5 76 3" xfId="18219"/>
    <cellStyle name="40% - Акцент5 76 3 2" xfId="18220"/>
    <cellStyle name="40% - Акцент5 76 3 2 2" xfId="18221"/>
    <cellStyle name="40% - Акцент5 76 3 3" xfId="18222"/>
    <cellStyle name="40% - Акцент5 76 4" xfId="18223"/>
    <cellStyle name="40% - Акцент5 76 4 2" xfId="18224"/>
    <cellStyle name="40% - Акцент5 76 5" xfId="18225"/>
    <cellStyle name="40% - Акцент5 77" xfId="18226"/>
    <cellStyle name="40% - Акцент5 77 2" xfId="18227"/>
    <cellStyle name="40% - Акцент5 77 2 2" xfId="18228"/>
    <cellStyle name="40% - Акцент5 77 2 2 2" xfId="18229"/>
    <cellStyle name="40% - Акцент5 77 2 3" xfId="18230"/>
    <cellStyle name="40% - Акцент5 77 3" xfId="18231"/>
    <cellStyle name="40% - Акцент5 77 3 2" xfId="18232"/>
    <cellStyle name="40% - Акцент5 77 3 2 2" xfId="18233"/>
    <cellStyle name="40% - Акцент5 77 3 3" xfId="18234"/>
    <cellStyle name="40% - Акцент5 77 4" xfId="18235"/>
    <cellStyle name="40% - Акцент5 77 4 2" xfId="18236"/>
    <cellStyle name="40% - Акцент5 77 5" xfId="18237"/>
    <cellStyle name="40% - Акцент5 78" xfId="18238"/>
    <cellStyle name="40% - Акцент5 78 2" xfId="18239"/>
    <cellStyle name="40% - Акцент5 78 2 2" xfId="18240"/>
    <cellStyle name="40% - Акцент5 78 2 2 2" xfId="18241"/>
    <cellStyle name="40% - Акцент5 78 2 3" xfId="18242"/>
    <cellStyle name="40% - Акцент5 78 3" xfId="18243"/>
    <cellStyle name="40% - Акцент5 78 3 2" xfId="18244"/>
    <cellStyle name="40% - Акцент5 78 3 2 2" xfId="18245"/>
    <cellStyle name="40% - Акцент5 78 3 3" xfId="18246"/>
    <cellStyle name="40% - Акцент5 78 4" xfId="18247"/>
    <cellStyle name="40% - Акцент5 78 4 2" xfId="18248"/>
    <cellStyle name="40% - Акцент5 78 5" xfId="18249"/>
    <cellStyle name="40% - Акцент5 79" xfId="18250"/>
    <cellStyle name="40% - Акцент5 79 2" xfId="18251"/>
    <cellStyle name="40% - Акцент5 79 2 2" xfId="18252"/>
    <cellStyle name="40% - Акцент5 79 2 2 2" xfId="18253"/>
    <cellStyle name="40% - Акцент5 79 2 3" xfId="18254"/>
    <cellStyle name="40% - Акцент5 79 3" xfId="18255"/>
    <cellStyle name="40% - Акцент5 79 3 2" xfId="18256"/>
    <cellStyle name="40% - Акцент5 79 3 2 2" xfId="18257"/>
    <cellStyle name="40% - Акцент5 79 3 3" xfId="18258"/>
    <cellStyle name="40% - Акцент5 79 4" xfId="18259"/>
    <cellStyle name="40% - Акцент5 79 4 2" xfId="18260"/>
    <cellStyle name="40% - Акцент5 79 5" xfId="18261"/>
    <cellStyle name="40% - Акцент5 8" xfId="18262"/>
    <cellStyle name="40% - Акцент5 8 2" xfId="18263"/>
    <cellStyle name="40% - Акцент5 8 2 2" xfId="18264"/>
    <cellStyle name="40% - Акцент5 8 2 2 2" xfId="18265"/>
    <cellStyle name="40% - Акцент5 8 2 2 2 2" xfId="18266"/>
    <cellStyle name="40% - Акцент5 8 2 2 3" xfId="18267"/>
    <cellStyle name="40% - Акцент5 8 2 3" xfId="18268"/>
    <cellStyle name="40% - Акцент5 8 2 3 2" xfId="18269"/>
    <cellStyle name="40% - Акцент5 8 2 3 2 2" xfId="18270"/>
    <cellStyle name="40% - Акцент5 8 2 3 3" xfId="18271"/>
    <cellStyle name="40% - Акцент5 8 2 4" xfId="18272"/>
    <cellStyle name="40% - Акцент5 8 2 4 2" xfId="18273"/>
    <cellStyle name="40% - Акцент5 8 2 5" xfId="18274"/>
    <cellStyle name="40% - Акцент5 8 3" xfId="18275"/>
    <cellStyle name="40% - Акцент5 8 3 2" xfId="18276"/>
    <cellStyle name="40% - Акцент5 8 3 2 2" xfId="18277"/>
    <cellStyle name="40% - Акцент5 8 3 2 2 2" xfId="18278"/>
    <cellStyle name="40% - Акцент5 8 3 2 3" xfId="18279"/>
    <cellStyle name="40% - Акцент5 8 3 3" xfId="18280"/>
    <cellStyle name="40% - Акцент5 8 3 3 2" xfId="18281"/>
    <cellStyle name="40% - Акцент5 8 3 3 2 2" xfId="18282"/>
    <cellStyle name="40% - Акцент5 8 3 3 3" xfId="18283"/>
    <cellStyle name="40% - Акцент5 8 3 4" xfId="18284"/>
    <cellStyle name="40% - Акцент5 8 3 4 2" xfId="18285"/>
    <cellStyle name="40% - Акцент5 8 3 5" xfId="18286"/>
    <cellStyle name="40% - Акцент5 8 4" xfId="18287"/>
    <cellStyle name="40% - Акцент5 8 4 2" xfId="18288"/>
    <cellStyle name="40% - Акцент5 8 4 2 2" xfId="18289"/>
    <cellStyle name="40% - Акцент5 8 4 2 2 2" xfId="18290"/>
    <cellStyle name="40% - Акцент5 8 4 2 3" xfId="18291"/>
    <cellStyle name="40% - Акцент5 8 4 3" xfId="18292"/>
    <cellStyle name="40% - Акцент5 8 4 3 2" xfId="18293"/>
    <cellStyle name="40% - Акцент5 8 4 3 2 2" xfId="18294"/>
    <cellStyle name="40% - Акцент5 8 4 3 3" xfId="18295"/>
    <cellStyle name="40% - Акцент5 8 4 4" xfId="18296"/>
    <cellStyle name="40% - Акцент5 8 4 4 2" xfId="18297"/>
    <cellStyle name="40% - Акцент5 8 4 5" xfId="18298"/>
    <cellStyle name="40% - Акцент5 8 5" xfId="18299"/>
    <cellStyle name="40% - Акцент5 8 5 2" xfId="18300"/>
    <cellStyle name="40% - Акцент5 8 5 2 2" xfId="18301"/>
    <cellStyle name="40% - Акцент5 8 5 2 2 2" xfId="18302"/>
    <cellStyle name="40% - Акцент5 8 5 2 3" xfId="18303"/>
    <cellStyle name="40% - Акцент5 8 5 3" xfId="18304"/>
    <cellStyle name="40% - Акцент5 8 5 3 2" xfId="18305"/>
    <cellStyle name="40% - Акцент5 8 5 3 2 2" xfId="18306"/>
    <cellStyle name="40% - Акцент5 8 5 3 3" xfId="18307"/>
    <cellStyle name="40% - Акцент5 8 5 4" xfId="18308"/>
    <cellStyle name="40% - Акцент5 8 5 4 2" xfId="18309"/>
    <cellStyle name="40% - Акцент5 8 5 5" xfId="18310"/>
    <cellStyle name="40% - Акцент5 8 6" xfId="18311"/>
    <cellStyle name="40% - Акцент5 8 6 2" xfId="18312"/>
    <cellStyle name="40% - Акцент5 8 6 2 2" xfId="18313"/>
    <cellStyle name="40% - Акцент5 8 6 3" xfId="18314"/>
    <cellStyle name="40% - Акцент5 8 7" xfId="18315"/>
    <cellStyle name="40% - Акцент5 8 7 2" xfId="18316"/>
    <cellStyle name="40% - Акцент5 8 7 2 2" xfId="18317"/>
    <cellStyle name="40% - Акцент5 8 7 3" xfId="18318"/>
    <cellStyle name="40% - Акцент5 8 8" xfId="18319"/>
    <cellStyle name="40% - Акцент5 8 8 2" xfId="18320"/>
    <cellStyle name="40% - Акцент5 8 9" xfId="18321"/>
    <cellStyle name="40% - Акцент5 80" xfId="18322"/>
    <cellStyle name="40% - Акцент5 80 2" xfId="18323"/>
    <cellStyle name="40% - Акцент5 80 2 2" xfId="18324"/>
    <cellStyle name="40% - Акцент5 80 2 2 2" xfId="18325"/>
    <cellStyle name="40% - Акцент5 80 2 3" xfId="18326"/>
    <cellStyle name="40% - Акцент5 80 3" xfId="18327"/>
    <cellStyle name="40% - Акцент5 80 3 2" xfId="18328"/>
    <cellStyle name="40% - Акцент5 80 3 2 2" xfId="18329"/>
    <cellStyle name="40% - Акцент5 80 3 3" xfId="18330"/>
    <cellStyle name="40% - Акцент5 80 4" xfId="18331"/>
    <cellStyle name="40% - Акцент5 80 4 2" xfId="18332"/>
    <cellStyle name="40% - Акцент5 80 5" xfId="18333"/>
    <cellStyle name="40% - Акцент5 81" xfId="18334"/>
    <cellStyle name="40% - Акцент5 81 2" xfId="18335"/>
    <cellStyle name="40% - Акцент5 81 2 2" xfId="18336"/>
    <cellStyle name="40% - Акцент5 81 2 2 2" xfId="18337"/>
    <cellStyle name="40% - Акцент5 81 2 3" xfId="18338"/>
    <cellStyle name="40% - Акцент5 81 3" xfId="18339"/>
    <cellStyle name="40% - Акцент5 81 3 2" xfId="18340"/>
    <cellStyle name="40% - Акцент5 81 3 2 2" xfId="18341"/>
    <cellStyle name="40% - Акцент5 81 3 3" xfId="18342"/>
    <cellStyle name="40% - Акцент5 81 4" xfId="18343"/>
    <cellStyle name="40% - Акцент5 81 4 2" xfId="18344"/>
    <cellStyle name="40% - Акцент5 81 5" xfId="18345"/>
    <cellStyle name="40% - Акцент5 82" xfId="18346"/>
    <cellStyle name="40% - Акцент5 82 2" xfId="18347"/>
    <cellStyle name="40% - Акцент5 82 2 2" xfId="18348"/>
    <cellStyle name="40% - Акцент5 82 2 2 2" xfId="18349"/>
    <cellStyle name="40% - Акцент5 82 2 3" xfId="18350"/>
    <cellStyle name="40% - Акцент5 82 3" xfId="18351"/>
    <cellStyle name="40% - Акцент5 82 3 2" xfId="18352"/>
    <cellStyle name="40% - Акцент5 82 3 2 2" xfId="18353"/>
    <cellStyle name="40% - Акцент5 82 3 3" xfId="18354"/>
    <cellStyle name="40% - Акцент5 82 4" xfId="18355"/>
    <cellStyle name="40% - Акцент5 82 4 2" xfId="18356"/>
    <cellStyle name="40% - Акцент5 82 5" xfId="18357"/>
    <cellStyle name="40% - Акцент5 83" xfId="18358"/>
    <cellStyle name="40% - Акцент5 83 2" xfId="18359"/>
    <cellStyle name="40% - Акцент5 83 2 2" xfId="18360"/>
    <cellStyle name="40% - Акцент5 83 2 2 2" xfId="18361"/>
    <cellStyle name="40% - Акцент5 83 2 3" xfId="18362"/>
    <cellStyle name="40% - Акцент5 83 3" xfId="18363"/>
    <cellStyle name="40% - Акцент5 83 3 2" xfId="18364"/>
    <cellStyle name="40% - Акцент5 83 3 2 2" xfId="18365"/>
    <cellStyle name="40% - Акцент5 83 3 3" xfId="18366"/>
    <cellStyle name="40% - Акцент5 83 4" xfId="18367"/>
    <cellStyle name="40% - Акцент5 83 4 2" xfId="18368"/>
    <cellStyle name="40% - Акцент5 83 5" xfId="18369"/>
    <cellStyle name="40% - Акцент5 84" xfId="18370"/>
    <cellStyle name="40% - Акцент5 84 2" xfId="18371"/>
    <cellStyle name="40% - Акцент5 84 2 2" xfId="18372"/>
    <cellStyle name="40% - Акцент5 84 2 2 2" xfId="18373"/>
    <cellStyle name="40% - Акцент5 84 2 3" xfId="18374"/>
    <cellStyle name="40% - Акцент5 84 3" xfId="18375"/>
    <cellStyle name="40% - Акцент5 84 3 2" xfId="18376"/>
    <cellStyle name="40% - Акцент5 84 3 2 2" xfId="18377"/>
    <cellStyle name="40% - Акцент5 84 3 3" xfId="18378"/>
    <cellStyle name="40% - Акцент5 84 4" xfId="18379"/>
    <cellStyle name="40% - Акцент5 84 4 2" xfId="18380"/>
    <cellStyle name="40% - Акцент5 84 5" xfId="18381"/>
    <cellStyle name="40% - Акцент5 85" xfId="18382"/>
    <cellStyle name="40% - Акцент5 85 2" xfId="18383"/>
    <cellStyle name="40% - Акцент5 85 2 2" xfId="18384"/>
    <cellStyle name="40% - Акцент5 85 2 2 2" xfId="18385"/>
    <cellStyle name="40% - Акцент5 85 2 3" xfId="18386"/>
    <cellStyle name="40% - Акцент5 85 3" xfId="18387"/>
    <cellStyle name="40% - Акцент5 85 3 2" xfId="18388"/>
    <cellStyle name="40% - Акцент5 85 3 2 2" xfId="18389"/>
    <cellStyle name="40% - Акцент5 85 3 3" xfId="18390"/>
    <cellStyle name="40% - Акцент5 85 4" xfId="18391"/>
    <cellStyle name="40% - Акцент5 85 4 2" xfId="18392"/>
    <cellStyle name="40% - Акцент5 85 5" xfId="18393"/>
    <cellStyle name="40% - Акцент5 86" xfId="18394"/>
    <cellStyle name="40% - Акцент5 86 2" xfId="18395"/>
    <cellStyle name="40% - Акцент5 86 2 2" xfId="18396"/>
    <cellStyle name="40% - Акцент5 86 2 2 2" xfId="18397"/>
    <cellStyle name="40% - Акцент5 86 2 3" xfId="18398"/>
    <cellStyle name="40% - Акцент5 86 3" xfId="18399"/>
    <cellStyle name="40% - Акцент5 86 3 2" xfId="18400"/>
    <cellStyle name="40% - Акцент5 86 3 2 2" xfId="18401"/>
    <cellStyle name="40% - Акцент5 86 3 3" xfId="18402"/>
    <cellStyle name="40% - Акцент5 86 4" xfId="18403"/>
    <cellStyle name="40% - Акцент5 86 4 2" xfId="18404"/>
    <cellStyle name="40% - Акцент5 86 5" xfId="18405"/>
    <cellStyle name="40% - Акцент5 87" xfId="18406"/>
    <cellStyle name="40% - Акцент5 87 2" xfId="18407"/>
    <cellStyle name="40% - Акцент5 87 2 2" xfId="18408"/>
    <cellStyle name="40% - Акцент5 87 2 2 2" xfId="18409"/>
    <cellStyle name="40% - Акцент5 87 2 3" xfId="18410"/>
    <cellStyle name="40% - Акцент5 87 3" xfId="18411"/>
    <cellStyle name="40% - Акцент5 87 3 2" xfId="18412"/>
    <cellStyle name="40% - Акцент5 87 3 2 2" xfId="18413"/>
    <cellStyle name="40% - Акцент5 87 3 3" xfId="18414"/>
    <cellStyle name="40% - Акцент5 87 4" xfId="18415"/>
    <cellStyle name="40% - Акцент5 87 4 2" xfId="18416"/>
    <cellStyle name="40% - Акцент5 87 5" xfId="18417"/>
    <cellStyle name="40% - Акцент5 88" xfId="18418"/>
    <cellStyle name="40% - Акцент5 88 2" xfId="18419"/>
    <cellStyle name="40% - Акцент5 88 2 2" xfId="18420"/>
    <cellStyle name="40% - Акцент5 88 3" xfId="18421"/>
    <cellStyle name="40% - Акцент5 89" xfId="18422"/>
    <cellStyle name="40% - Акцент5 89 2" xfId="18423"/>
    <cellStyle name="40% - Акцент5 89 2 2" xfId="18424"/>
    <cellStyle name="40% - Акцент5 89 3" xfId="18425"/>
    <cellStyle name="40% - Акцент5 9" xfId="18426"/>
    <cellStyle name="40% - Акцент5 9 2" xfId="18427"/>
    <cellStyle name="40% - Акцент5 9 2 2" xfId="18428"/>
    <cellStyle name="40% - Акцент5 9 2 2 2" xfId="18429"/>
    <cellStyle name="40% - Акцент5 9 2 2 2 2" xfId="18430"/>
    <cellStyle name="40% - Акцент5 9 2 2 3" xfId="18431"/>
    <cellStyle name="40% - Акцент5 9 2 3" xfId="18432"/>
    <cellStyle name="40% - Акцент5 9 2 3 2" xfId="18433"/>
    <cellStyle name="40% - Акцент5 9 2 3 2 2" xfId="18434"/>
    <cellStyle name="40% - Акцент5 9 2 3 3" xfId="18435"/>
    <cellStyle name="40% - Акцент5 9 2 4" xfId="18436"/>
    <cellStyle name="40% - Акцент5 9 2 4 2" xfId="18437"/>
    <cellStyle name="40% - Акцент5 9 2 5" xfId="18438"/>
    <cellStyle name="40% - Акцент5 9 3" xfId="18439"/>
    <cellStyle name="40% - Акцент5 9 3 2" xfId="18440"/>
    <cellStyle name="40% - Акцент5 9 3 2 2" xfId="18441"/>
    <cellStyle name="40% - Акцент5 9 3 2 2 2" xfId="18442"/>
    <cellStyle name="40% - Акцент5 9 3 2 3" xfId="18443"/>
    <cellStyle name="40% - Акцент5 9 3 3" xfId="18444"/>
    <cellStyle name="40% - Акцент5 9 3 3 2" xfId="18445"/>
    <cellStyle name="40% - Акцент5 9 3 3 2 2" xfId="18446"/>
    <cellStyle name="40% - Акцент5 9 3 3 3" xfId="18447"/>
    <cellStyle name="40% - Акцент5 9 3 4" xfId="18448"/>
    <cellStyle name="40% - Акцент5 9 3 4 2" xfId="18449"/>
    <cellStyle name="40% - Акцент5 9 3 5" xfId="18450"/>
    <cellStyle name="40% - Акцент5 9 4" xfId="18451"/>
    <cellStyle name="40% - Акцент5 9 4 2" xfId="18452"/>
    <cellStyle name="40% - Акцент5 9 4 2 2" xfId="18453"/>
    <cellStyle name="40% - Акцент5 9 4 2 2 2" xfId="18454"/>
    <cellStyle name="40% - Акцент5 9 4 2 3" xfId="18455"/>
    <cellStyle name="40% - Акцент5 9 4 3" xfId="18456"/>
    <cellStyle name="40% - Акцент5 9 4 3 2" xfId="18457"/>
    <cellStyle name="40% - Акцент5 9 4 3 2 2" xfId="18458"/>
    <cellStyle name="40% - Акцент5 9 4 3 3" xfId="18459"/>
    <cellStyle name="40% - Акцент5 9 4 4" xfId="18460"/>
    <cellStyle name="40% - Акцент5 9 4 4 2" xfId="18461"/>
    <cellStyle name="40% - Акцент5 9 4 5" xfId="18462"/>
    <cellStyle name="40% - Акцент5 9 5" xfId="18463"/>
    <cellStyle name="40% - Акцент5 9 5 2" xfId="18464"/>
    <cellStyle name="40% - Акцент5 9 5 2 2" xfId="18465"/>
    <cellStyle name="40% - Акцент5 9 5 2 2 2" xfId="18466"/>
    <cellStyle name="40% - Акцент5 9 5 2 3" xfId="18467"/>
    <cellStyle name="40% - Акцент5 9 5 3" xfId="18468"/>
    <cellStyle name="40% - Акцент5 9 5 3 2" xfId="18469"/>
    <cellStyle name="40% - Акцент5 9 5 3 2 2" xfId="18470"/>
    <cellStyle name="40% - Акцент5 9 5 3 3" xfId="18471"/>
    <cellStyle name="40% - Акцент5 9 5 4" xfId="18472"/>
    <cellStyle name="40% - Акцент5 9 5 4 2" xfId="18473"/>
    <cellStyle name="40% - Акцент5 9 5 5" xfId="18474"/>
    <cellStyle name="40% - Акцент5 9 6" xfId="18475"/>
    <cellStyle name="40% - Акцент5 9 6 2" xfId="18476"/>
    <cellStyle name="40% - Акцент5 9 6 2 2" xfId="18477"/>
    <cellStyle name="40% - Акцент5 9 6 3" xfId="18478"/>
    <cellStyle name="40% - Акцент5 9 7" xfId="18479"/>
    <cellStyle name="40% - Акцент5 9 7 2" xfId="18480"/>
    <cellStyle name="40% - Акцент5 9 7 2 2" xfId="18481"/>
    <cellStyle name="40% - Акцент5 9 7 3" xfId="18482"/>
    <cellStyle name="40% - Акцент5 9 8" xfId="18483"/>
    <cellStyle name="40% - Акцент5 9 8 2" xfId="18484"/>
    <cellStyle name="40% - Акцент5 9 9" xfId="18485"/>
    <cellStyle name="40% - Акцент5 90" xfId="18486"/>
    <cellStyle name="40% - Акцент5 90 2" xfId="18487"/>
    <cellStyle name="40% - Акцент5 90 2 2" xfId="18488"/>
    <cellStyle name="40% - Акцент5 90 3" xfId="18489"/>
    <cellStyle name="40% - Акцент5 91" xfId="18490"/>
    <cellStyle name="40% - Акцент5 91 2" xfId="18491"/>
    <cellStyle name="40% - Акцент5 91 2 2" xfId="18492"/>
    <cellStyle name="40% - Акцент5 91 3" xfId="18493"/>
    <cellStyle name="40% - Акцент5 92" xfId="18494"/>
    <cellStyle name="40% - Акцент5 92 2" xfId="18495"/>
    <cellStyle name="40% - Акцент5 92 2 2" xfId="18496"/>
    <cellStyle name="40% - Акцент5 92 3" xfId="18497"/>
    <cellStyle name="40% - Акцент5 93" xfId="18498"/>
    <cellStyle name="40% - Акцент5 93 2" xfId="18499"/>
    <cellStyle name="40% - Акцент5 93 2 2" xfId="18500"/>
    <cellStyle name="40% - Акцент5 93 3" xfId="18501"/>
    <cellStyle name="40% - Акцент5 94" xfId="18502"/>
    <cellStyle name="40% - Акцент5 94 2" xfId="18503"/>
    <cellStyle name="40% - Акцент5 94 2 2" xfId="18504"/>
    <cellStyle name="40% - Акцент5 94 3" xfId="18505"/>
    <cellStyle name="40% - Акцент5 95" xfId="18506"/>
    <cellStyle name="40% - Акцент5 95 2" xfId="18507"/>
    <cellStyle name="40% - Акцент5 95 2 2" xfId="18508"/>
    <cellStyle name="40% - Акцент5 95 3" xfId="18509"/>
    <cellStyle name="40% - Акцент5 96" xfId="18510"/>
    <cellStyle name="40% - Акцент5 96 2" xfId="18511"/>
    <cellStyle name="40% - Акцент5 96 2 2" xfId="18512"/>
    <cellStyle name="40% - Акцент5 96 3" xfId="18513"/>
    <cellStyle name="40% - Акцент5 97" xfId="18514"/>
    <cellStyle name="40% - Акцент5 97 2" xfId="18515"/>
    <cellStyle name="40% - Акцент5 97 2 2" xfId="18516"/>
    <cellStyle name="40% - Акцент5 97 3" xfId="18517"/>
    <cellStyle name="40% - Акцент5 98" xfId="18518"/>
    <cellStyle name="40% - Акцент5 98 2" xfId="18519"/>
    <cellStyle name="40% - Акцент5 98 2 2" xfId="18520"/>
    <cellStyle name="40% - Акцент5 98 3" xfId="18521"/>
    <cellStyle name="40% - Акцент5 99" xfId="18522"/>
    <cellStyle name="40% - Акцент5 99 2" xfId="18523"/>
    <cellStyle name="40% - Акцент5 99 2 2" xfId="18524"/>
    <cellStyle name="40% - Акцент5 99 3" xfId="18525"/>
    <cellStyle name="40% - Акцент6" xfId="18526" builtinId="51" customBuiltin="1"/>
    <cellStyle name="40% - Акцент6 10" xfId="18527"/>
    <cellStyle name="40% - Акцент6 10 2" xfId="18528"/>
    <cellStyle name="40% - Акцент6 10 2 2" xfId="18529"/>
    <cellStyle name="40% - Акцент6 10 2 2 2" xfId="18530"/>
    <cellStyle name="40% - Акцент6 10 2 3" xfId="18531"/>
    <cellStyle name="40% - Акцент6 10 3" xfId="18532"/>
    <cellStyle name="40% - Акцент6 10 3 2" xfId="18533"/>
    <cellStyle name="40% - Акцент6 10 3 2 2" xfId="18534"/>
    <cellStyle name="40% - Акцент6 10 3 3" xfId="18535"/>
    <cellStyle name="40% - Акцент6 10 4" xfId="18536"/>
    <cellStyle name="40% - Акцент6 10 4 2" xfId="18537"/>
    <cellStyle name="40% - Акцент6 10 5" xfId="18538"/>
    <cellStyle name="40% - Акцент6 100" xfId="18539"/>
    <cellStyle name="40% - Акцент6 100 2" xfId="18540"/>
    <cellStyle name="40% - Акцент6 100 2 2" xfId="18541"/>
    <cellStyle name="40% - Акцент6 100 3" xfId="18542"/>
    <cellStyle name="40% - Акцент6 101" xfId="18543"/>
    <cellStyle name="40% - Акцент6 101 2" xfId="18544"/>
    <cellStyle name="40% - Акцент6 101 2 2" xfId="18545"/>
    <cellStyle name="40% - Акцент6 101 3" xfId="18546"/>
    <cellStyle name="40% - Акцент6 102" xfId="18547"/>
    <cellStyle name="40% - Акцент6 102 2" xfId="18548"/>
    <cellStyle name="40% - Акцент6 102 2 2" xfId="18549"/>
    <cellStyle name="40% - Акцент6 102 3" xfId="18550"/>
    <cellStyle name="40% - Акцент6 103" xfId="18551"/>
    <cellStyle name="40% - Акцент6 103 2" xfId="18552"/>
    <cellStyle name="40% - Акцент6 103 2 2" xfId="18553"/>
    <cellStyle name="40% - Акцент6 103 3" xfId="18554"/>
    <cellStyle name="40% - Акцент6 104" xfId="18555"/>
    <cellStyle name="40% - Акцент6 104 2" xfId="18556"/>
    <cellStyle name="40% - Акцент6 104 2 2" xfId="18557"/>
    <cellStyle name="40% - Акцент6 104 3" xfId="18558"/>
    <cellStyle name="40% - Акцент6 105" xfId="18559"/>
    <cellStyle name="40% - Акцент6 105 2" xfId="18560"/>
    <cellStyle name="40% - Акцент6 105 2 2" xfId="18561"/>
    <cellStyle name="40% - Акцент6 105 3" xfId="18562"/>
    <cellStyle name="40% - Акцент6 106" xfId="18563"/>
    <cellStyle name="40% - Акцент6 106 2" xfId="18564"/>
    <cellStyle name="40% - Акцент6 106 2 2" xfId="18565"/>
    <cellStyle name="40% - Акцент6 106 3" xfId="18566"/>
    <cellStyle name="40% - Акцент6 107" xfId="18567"/>
    <cellStyle name="40% - Акцент6 107 2" xfId="18568"/>
    <cellStyle name="40% - Акцент6 107 2 2" xfId="18569"/>
    <cellStyle name="40% - Акцент6 107 3" xfId="18570"/>
    <cellStyle name="40% - Акцент6 108" xfId="18571"/>
    <cellStyle name="40% - Акцент6 108 2" xfId="18572"/>
    <cellStyle name="40% - Акцент6 108 2 2" xfId="18573"/>
    <cellStyle name="40% - Акцент6 108 3" xfId="18574"/>
    <cellStyle name="40% - Акцент6 109" xfId="18575"/>
    <cellStyle name="40% - Акцент6 109 2" xfId="18576"/>
    <cellStyle name="40% - Акцент6 109 2 2" xfId="18577"/>
    <cellStyle name="40% - Акцент6 109 3" xfId="18578"/>
    <cellStyle name="40% - Акцент6 11" xfId="18579"/>
    <cellStyle name="40% - Акцент6 11 2" xfId="18580"/>
    <cellStyle name="40% - Акцент6 11 2 2" xfId="18581"/>
    <cellStyle name="40% - Акцент6 11 2 2 2" xfId="18582"/>
    <cellStyle name="40% - Акцент6 11 2 3" xfId="18583"/>
    <cellStyle name="40% - Акцент6 11 3" xfId="18584"/>
    <cellStyle name="40% - Акцент6 11 3 2" xfId="18585"/>
    <cellStyle name="40% - Акцент6 11 3 2 2" xfId="18586"/>
    <cellStyle name="40% - Акцент6 11 3 3" xfId="18587"/>
    <cellStyle name="40% - Акцент6 11 4" xfId="18588"/>
    <cellStyle name="40% - Акцент6 11 4 2" xfId="18589"/>
    <cellStyle name="40% - Акцент6 11 5" xfId="18590"/>
    <cellStyle name="40% - Акцент6 110" xfId="18591"/>
    <cellStyle name="40% - Акцент6 110 2" xfId="18592"/>
    <cellStyle name="40% - Акцент6 110 2 2" xfId="18593"/>
    <cellStyle name="40% - Акцент6 110 3" xfId="18594"/>
    <cellStyle name="40% - Акцент6 111" xfId="18595"/>
    <cellStyle name="40% - Акцент6 111 2" xfId="18596"/>
    <cellStyle name="40% - Акцент6 111 2 2" xfId="18597"/>
    <cellStyle name="40% - Акцент6 111 3" xfId="18598"/>
    <cellStyle name="40% - Акцент6 112" xfId="18599"/>
    <cellStyle name="40% - Акцент6 112 2" xfId="18600"/>
    <cellStyle name="40% - Акцент6 112 2 2" xfId="18601"/>
    <cellStyle name="40% - Акцент6 112 3" xfId="18602"/>
    <cellStyle name="40% - Акцент6 113" xfId="18603"/>
    <cellStyle name="40% - Акцент6 113 2" xfId="18604"/>
    <cellStyle name="40% - Акцент6 113 2 2" xfId="18605"/>
    <cellStyle name="40% - Акцент6 113 3" xfId="18606"/>
    <cellStyle name="40% - Акцент6 114" xfId="18607"/>
    <cellStyle name="40% - Акцент6 114 2" xfId="18608"/>
    <cellStyle name="40% - Акцент6 114 2 2" xfId="18609"/>
    <cellStyle name="40% - Акцент6 114 3" xfId="18610"/>
    <cellStyle name="40% - Акцент6 115" xfId="18611"/>
    <cellStyle name="40% - Акцент6 115 2" xfId="18612"/>
    <cellStyle name="40% - Акцент6 115 2 2" xfId="18613"/>
    <cellStyle name="40% - Акцент6 115 3" xfId="18614"/>
    <cellStyle name="40% - Акцент6 116" xfId="18615"/>
    <cellStyle name="40% - Акцент6 116 2" xfId="18616"/>
    <cellStyle name="40% - Акцент6 116 2 2" xfId="18617"/>
    <cellStyle name="40% - Акцент6 116 3" xfId="18618"/>
    <cellStyle name="40% - Акцент6 117" xfId="18619"/>
    <cellStyle name="40% - Акцент6 117 2" xfId="18620"/>
    <cellStyle name="40% - Акцент6 117 2 2" xfId="18621"/>
    <cellStyle name="40% - Акцент6 117 3" xfId="18622"/>
    <cellStyle name="40% - Акцент6 118" xfId="18623"/>
    <cellStyle name="40% - Акцент6 118 2" xfId="18624"/>
    <cellStyle name="40% - Акцент6 118 2 2" xfId="18625"/>
    <cellStyle name="40% - Акцент6 118 3" xfId="18626"/>
    <cellStyle name="40% - Акцент6 119" xfId="18627"/>
    <cellStyle name="40% - Акцент6 119 2" xfId="18628"/>
    <cellStyle name="40% - Акцент6 119 2 2" xfId="18629"/>
    <cellStyle name="40% - Акцент6 119 3" xfId="18630"/>
    <cellStyle name="40% - Акцент6 12" xfId="18631"/>
    <cellStyle name="40% - Акцент6 12 2" xfId="18632"/>
    <cellStyle name="40% - Акцент6 12 2 2" xfId="18633"/>
    <cellStyle name="40% - Акцент6 12 2 2 2" xfId="18634"/>
    <cellStyle name="40% - Акцент6 12 2 3" xfId="18635"/>
    <cellStyle name="40% - Акцент6 12 3" xfId="18636"/>
    <cellStyle name="40% - Акцент6 12 3 2" xfId="18637"/>
    <cellStyle name="40% - Акцент6 12 3 2 2" xfId="18638"/>
    <cellStyle name="40% - Акцент6 12 3 3" xfId="18639"/>
    <cellStyle name="40% - Акцент6 12 4" xfId="18640"/>
    <cellStyle name="40% - Акцент6 12 4 2" xfId="18641"/>
    <cellStyle name="40% - Акцент6 12 5" xfId="18642"/>
    <cellStyle name="40% - Акцент6 120" xfId="18643"/>
    <cellStyle name="40% - Акцент6 120 2" xfId="18644"/>
    <cellStyle name="40% - Акцент6 120 2 2" xfId="18645"/>
    <cellStyle name="40% - Акцент6 120 3" xfId="18646"/>
    <cellStyle name="40% - Акцент6 121" xfId="18647"/>
    <cellStyle name="40% - Акцент6 121 2" xfId="18648"/>
    <cellStyle name="40% - Акцент6 121 2 2" xfId="18649"/>
    <cellStyle name="40% - Акцент6 121 3" xfId="18650"/>
    <cellStyle name="40% - Акцент6 122" xfId="18651"/>
    <cellStyle name="40% - Акцент6 122 2" xfId="18652"/>
    <cellStyle name="40% - Акцент6 122 2 2" xfId="18653"/>
    <cellStyle name="40% - Акцент6 122 3" xfId="18654"/>
    <cellStyle name="40% - Акцент6 123" xfId="18655"/>
    <cellStyle name="40% - Акцент6 123 2" xfId="18656"/>
    <cellStyle name="40% - Акцент6 123 2 2" xfId="18657"/>
    <cellStyle name="40% - Акцент6 123 3" xfId="18658"/>
    <cellStyle name="40% - Акцент6 124" xfId="18659"/>
    <cellStyle name="40% - Акцент6 124 2" xfId="18660"/>
    <cellStyle name="40% - Акцент6 124 2 2" xfId="18661"/>
    <cellStyle name="40% - Акцент6 124 3" xfId="18662"/>
    <cellStyle name="40% - Акцент6 125" xfId="18663"/>
    <cellStyle name="40% - Акцент6 125 2" xfId="18664"/>
    <cellStyle name="40% - Акцент6 125 2 2" xfId="18665"/>
    <cellStyle name="40% - Акцент6 125 3" xfId="18666"/>
    <cellStyle name="40% - Акцент6 126" xfId="18667"/>
    <cellStyle name="40% - Акцент6 126 2" xfId="18668"/>
    <cellStyle name="40% - Акцент6 126 2 2" xfId="18669"/>
    <cellStyle name="40% - Акцент6 126 3" xfId="18670"/>
    <cellStyle name="40% - Акцент6 127" xfId="18671"/>
    <cellStyle name="40% - Акцент6 127 2" xfId="18672"/>
    <cellStyle name="40% - Акцент6 127 2 2" xfId="18673"/>
    <cellStyle name="40% - Акцент6 127 3" xfId="18674"/>
    <cellStyle name="40% - Акцент6 128" xfId="18675"/>
    <cellStyle name="40% - Акцент6 128 2" xfId="18676"/>
    <cellStyle name="40% - Акцент6 128 2 2" xfId="18677"/>
    <cellStyle name="40% - Акцент6 128 3" xfId="18678"/>
    <cellStyle name="40% - Акцент6 129" xfId="18679"/>
    <cellStyle name="40% - Акцент6 129 2" xfId="18680"/>
    <cellStyle name="40% - Акцент6 129 2 2" xfId="18681"/>
    <cellStyle name="40% - Акцент6 129 3" xfId="18682"/>
    <cellStyle name="40% - Акцент6 13" xfId="18683"/>
    <cellStyle name="40% - Акцент6 13 2" xfId="18684"/>
    <cellStyle name="40% - Акцент6 13 2 2" xfId="18685"/>
    <cellStyle name="40% - Акцент6 13 2 2 2" xfId="18686"/>
    <cellStyle name="40% - Акцент6 13 2 3" xfId="18687"/>
    <cellStyle name="40% - Акцент6 13 3" xfId="18688"/>
    <cellStyle name="40% - Акцент6 13 3 2" xfId="18689"/>
    <cellStyle name="40% - Акцент6 13 3 2 2" xfId="18690"/>
    <cellStyle name="40% - Акцент6 13 3 3" xfId="18691"/>
    <cellStyle name="40% - Акцент6 13 4" xfId="18692"/>
    <cellStyle name="40% - Акцент6 13 4 2" xfId="18693"/>
    <cellStyle name="40% - Акцент6 13 5" xfId="18694"/>
    <cellStyle name="40% - Акцент6 130" xfId="18695"/>
    <cellStyle name="40% - Акцент6 130 2" xfId="18696"/>
    <cellStyle name="40% - Акцент6 130 2 2" xfId="18697"/>
    <cellStyle name="40% - Акцент6 130 3" xfId="18698"/>
    <cellStyle name="40% - Акцент6 131" xfId="18699"/>
    <cellStyle name="40% - Акцент6 131 2" xfId="18700"/>
    <cellStyle name="40% - Акцент6 131 2 2" xfId="18701"/>
    <cellStyle name="40% - Акцент6 131 3" xfId="18702"/>
    <cellStyle name="40% - Акцент6 132" xfId="18703"/>
    <cellStyle name="40% - Акцент6 132 2" xfId="18704"/>
    <cellStyle name="40% - Акцент6 132 2 2" xfId="18705"/>
    <cellStyle name="40% - Акцент6 132 3" xfId="18706"/>
    <cellStyle name="40% - Акцент6 133" xfId="18707"/>
    <cellStyle name="40% - Акцент6 133 2" xfId="18708"/>
    <cellStyle name="40% - Акцент6 133 2 2" xfId="18709"/>
    <cellStyle name="40% - Акцент6 133 3" xfId="18710"/>
    <cellStyle name="40% - Акцент6 134" xfId="18711"/>
    <cellStyle name="40% - Акцент6 134 2" xfId="18712"/>
    <cellStyle name="40% - Акцент6 134 2 2" xfId="18713"/>
    <cellStyle name="40% - Акцент6 134 3" xfId="18714"/>
    <cellStyle name="40% - Акцент6 135" xfId="18715"/>
    <cellStyle name="40% - Акцент6 135 2" xfId="18716"/>
    <cellStyle name="40% - Акцент6 135 2 2" xfId="18717"/>
    <cellStyle name="40% - Акцент6 135 3" xfId="18718"/>
    <cellStyle name="40% - Акцент6 136" xfId="18719"/>
    <cellStyle name="40% - Акцент6 136 2" xfId="18720"/>
    <cellStyle name="40% - Акцент6 136 2 2" xfId="18721"/>
    <cellStyle name="40% - Акцент6 136 3" xfId="18722"/>
    <cellStyle name="40% - Акцент6 137" xfId="18723"/>
    <cellStyle name="40% - Акцент6 138" xfId="18724"/>
    <cellStyle name="40% - Акцент6 14" xfId="18725"/>
    <cellStyle name="40% - Акцент6 14 2" xfId="18726"/>
    <cellStyle name="40% - Акцент6 14 2 2" xfId="18727"/>
    <cellStyle name="40% - Акцент6 14 2 2 2" xfId="18728"/>
    <cellStyle name="40% - Акцент6 14 2 3" xfId="18729"/>
    <cellStyle name="40% - Акцент6 14 3" xfId="18730"/>
    <cellStyle name="40% - Акцент6 14 3 2" xfId="18731"/>
    <cellStyle name="40% - Акцент6 14 3 2 2" xfId="18732"/>
    <cellStyle name="40% - Акцент6 14 3 3" xfId="18733"/>
    <cellStyle name="40% - Акцент6 14 4" xfId="18734"/>
    <cellStyle name="40% - Акцент6 14 4 2" xfId="18735"/>
    <cellStyle name="40% - Акцент6 14 5" xfId="18736"/>
    <cellStyle name="40% - Акцент6 15" xfId="18737"/>
    <cellStyle name="40% - Акцент6 15 2" xfId="18738"/>
    <cellStyle name="40% - Акцент6 15 2 2" xfId="18739"/>
    <cellStyle name="40% - Акцент6 15 2 2 2" xfId="18740"/>
    <cellStyle name="40% - Акцент6 15 2 3" xfId="18741"/>
    <cellStyle name="40% - Акцент6 15 3" xfId="18742"/>
    <cellStyle name="40% - Акцент6 15 3 2" xfId="18743"/>
    <cellStyle name="40% - Акцент6 15 3 2 2" xfId="18744"/>
    <cellStyle name="40% - Акцент6 15 3 3" xfId="18745"/>
    <cellStyle name="40% - Акцент6 15 4" xfId="18746"/>
    <cellStyle name="40% - Акцент6 15 4 2" xfId="18747"/>
    <cellStyle name="40% - Акцент6 15 5" xfId="18748"/>
    <cellStyle name="40% - Акцент6 16" xfId="18749"/>
    <cellStyle name="40% - Акцент6 16 2" xfId="18750"/>
    <cellStyle name="40% - Акцент6 16 2 2" xfId="18751"/>
    <cellStyle name="40% - Акцент6 16 2 2 2" xfId="18752"/>
    <cellStyle name="40% - Акцент6 16 2 3" xfId="18753"/>
    <cellStyle name="40% - Акцент6 16 3" xfId="18754"/>
    <cellStyle name="40% - Акцент6 16 3 2" xfId="18755"/>
    <cellStyle name="40% - Акцент6 16 3 2 2" xfId="18756"/>
    <cellStyle name="40% - Акцент6 16 3 3" xfId="18757"/>
    <cellStyle name="40% - Акцент6 16 4" xfId="18758"/>
    <cellStyle name="40% - Акцент6 16 4 2" xfId="18759"/>
    <cellStyle name="40% - Акцент6 16 5" xfId="18760"/>
    <cellStyle name="40% - Акцент6 17" xfId="18761"/>
    <cellStyle name="40% - Акцент6 17 2" xfId="18762"/>
    <cellStyle name="40% - Акцент6 17 2 2" xfId="18763"/>
    <cellStyle name="40% - Акцент6 17 2 2 2" xfId="18764"/>
    <cellStyle name="40% - Акцент6 17 2 3" xfId="18765"/>
    <cellStyle name="40% - Акцент6 17 3" xfId="18766"/>
    <cellStyle name="40% - Акцент6 17 3 2" xfId="18767"/>
    <cellStyle name="40% - Акцент6 17 3 2 2" xfId="18768"/>
    <cellStyle name="40% - Акцент6 17 3 3" xfId="18769"/>
    <cellStyle name="40% - Акцент6 17 4" xfId="18770"/>
    <cellStyle name="40% - Акцент6 17 4 2" xfId="18771"/>
    <cellStyle name="40% - Акцент6 17 5" xfId="18772"/>
    <cellStyle name="40% - Акцент6 18" xfId="18773"/>
    <cellStyle name="40% - Акцент6 18 2" xfId="18774"/>
    <cellStyle name="40% - Акцент6 18 2 2" xfId="18775"/>
    <cellStyle name="40% - Акцент6 18 2 2 2" xfId="18776"/>
    <cellStyle name="40% - Акцент6 18 2 3" xfId="18777"/>
    <cellStyle name="40% - Акцент6 18 3" xfId="18778"/>
    <cellStyle name="40% - Акцент6 18 3 2" xfId="18779"/>
    <cellStyle name="40% - Акцент6 18 3 2 2" xfId="18780"/>
    <cellStyle name="40% - Акцент6 18 3 3" xfId="18781"/>
    <cellStyle name="40% - Акцент6 18 4" xfId="18782"/>
    <cellStyle name="40% - Акцент6 18 4 2" xfId="18783"/>
    <cellStyle name="40% - Акцент6 18 5" xfId="18784"/>
    <cellStyle name="40% - Акцент6 19" xfId="18785"/>
    <cellStyle name="40% - Акцент6 19 2" xfId="18786"/>
    <cellStyle name="40% - Акцент6 19 2 2" xfId="18787"/>
    <cellStyle name="40% - Акцент6 19 2 2 2" xfId="18788"/>
    <cellStyle name="40% - Акцент6 19 2 3" xfId="18789"/>
    <cellStyle name="40% - Акцент6 19 3" xfId="18790"/>
    <cellStyle name="40% - Акцент6 19 3 2" xfId="18791"/>
    <cellStyle name="40% - Акцент6 19 3 2 2" xfId="18792"/>
    <cellStyle name="40% - Акцент6 19 3 3" xfId="18793"/>
    <cellStyle name="40% - Акцент6 19 4" xfId="18794"/>
    <cellStyle name="40% - Акцент6 19 4 2" xfId="18795"/>
    <cellStyle name="40% - Акцент6 19 5" xfId="18796"/>
    <cellStyle name="40% - Акцент6 2" xfId="18797"/>
    <cellStyle name="40% - Акцент6 2 10" xfId="18798"/>
    <cellStyle name="40% - Акцент6 2 10 2" xfId="18799"/>
    <cellStyle name="40% - Акцент6 2 10 2 2" xfId="18800"/>
    <cellStyle name="40% - Акцент6 2 10 3" xfId="18801"/>
    <cellStyle name="40% - Акцент6 2 11" xfId="18802"/>
    <cellStyle name="40% - Акцент6 2 11 2" xfId="18803"/>
    <cellStyle name="40% - Акцент6 2 11 2 2" xfId="18804"/>
    <cellStyle name="40% - Акцент6 2 11 3" xfId="18805"/>
    <cellStyle name="40% - Акцент6 2 12" xfId="18806"/>
    <cellStyle name="40% - Акцент6 2 12 2" xfId="18807"/>
    <cellStyle name="40% - Акцент6 2 12 2 2" xfId="18808"/>
    <cellStyle name="40% - Акцент6 2 12 3" xfId="18809"/>
    <cellStyle name="40% - Акцент6 2 13" xfId="18810"/>
    <cellStyle name="40% - Акцент6 2 13 2" xfId="18811"/>
    <cellStyle name="40% - Акцент6 2 13 2 2" xfId="18812"/>
    <cellStyle name="40% - Акцент6 2 13 3" xfId="18813"/>
    <cellStyle name="40% - Акцент6 2 14" xfId="18814"/>
    <cellStyle name="40% - Акцент6 2 14 2" xfId="18815"/>
    <cellStyle name="40% - Акцент6 2 14 2 2" xfId="18816"/>
    <cellStyle name="40% - Акцент6 2 14 3" xfId="18817"/>
    <cellStyle name="40% - Акцент6 2 15" xfId="18818"/>
    <cellStyle name="40% - Акцент6 2 15 2" xfId="18819"/>
    <cellStyle name="40% - Акцент6 2 15 2 2" xfId="18820"/>
    <cellStyle name="40% - Акцент6 2 15 3" xfId="18821"/>
    <cellStyle name="40% - Акцент6 2 16" xfId="18822"/>
    <cellStyle name="40% - Акцент6 2 16 2" xfId="18823"/>
    <cellStyle name="40% - Акцент6 2 16 2 2" xfId="18824"/>
    <cellStyle name="40% - Акцент6 2 16 3" xfId="18825"/>
    <cellStyle name="40% - Акцент6 2 17" xfId="18826"/>
    <cellStyle name="40% - Акцент6 2 17 2" xfId="18827"/>
    <cellStyle name="40% - Акцент6 2 17 2 2" xfId="18828"/>
    <cellStyle name="40% - Акцент6 2 17 3" xfId="18829"/>
    <cellStyle name="40% - Акцент6 2 18" xfId="18830"/>
    <cellStyle name="40% - Акцент6 2 18 2" xfId="18831"/>
    <cellStyle name="40% - Акцент6 2 18 2 2" xfId="18832"/>
    <cellStyle name="40% - Акцент6 2 18 3" xfId="18833"/>
    <cellStyle name="40% - Акцент6 2 19" xfId="18834"/>
    <cellStyle name="40% - Акцент6 2 19 2" xfId="18835"/>
    <cellStyle name="40% - Акцент6 2 19 2 2" xfId="18836"/>
    <cellStyle name="40% - Акцент6 2 19 3" xfId="18837"/>
    <cellStyle name="40% - Акцент6 2 2" xfId="18838"/>
    <cellStyle name="40% - Акцент6 2 2 2" xfId="18839"/>
    <cellStyle name="40% - Акцент6 2 2 2 2" xfId="18840"/>
    <cellStyle name="40% - Акцент6 2 2 2 2 2" xfId="18841"/>
    <cellStyle name="40% - Акцент6 2 2 2 3" xfId="18842"/>
    <cellStyle name="40% - Акцент6 2 2 3" xfId="18843"/>
    <cellStyle name="40% - Акцент6 2 2 3 2" xfId="18844"/>
    <cellStyle name="40% - Акцент6 2 2 3 2 2" xfId="18845"/>
    <cellStyle name="40% - Акцент6 2 2 3 3" xfId="18846"/>
    <cellStyle name="40% - Акцент6 2 2 4" xfId="18847"/>
    <cellStyle name="40% - Акцент6 2 2 4 2" xfId="18848"/>
    <cellStyle name="40% - Акцент6 2 2 5" xfId="18849"/>
    <cellStyle name="40% - Акцент6 2 20" xfId="18850"/>
    <cellStyle name="40% - Акцент6 2 20 2" xfId="18851"/>
    <cellStyle name="40% - Акцент6 2 20 2 2" xfId="18852"/>
    <cellStyle name="40% - Акцент6 2 20 3" xfId="18853"/>
    <cellStyle name="40% - Акцент6 2 21" xfId="18854"/>
    <cellStyle name="40% - Акцент6 2 21 2" xfId="18855"/>
    <cellStyle name="40% - Акцент6 2 21 2 2" xfId="18856"/>
    <cellStyle name="40% - Акцент6 2 21 3" xfId="18857"/>
    <cellStyle name="40% - Акцент6 2 22" xfId="18858"/>
    <cellStyle name="40% - Акцент6 2 22 2" xfId="18859"/>
    <cellStyle name="40% - Акцент6 2 22 2 2" xfId="18860"/>
    <cellStyle name="40% - Акцент6 2 22 3" xfId="18861"/>
    <cellStyle name="40% - Акцент6 2 23" xfId="18862"/>
    <cellStyle name="40% - Акцент6 2 23 2" xfId="18863"/>
    <cellStyle name="40% - Акцент6 2 23 2 2" xfId="18864"/>
    <cellStyle name="40% - Акцент6 2 23 3" xfId="18865"/>
    <cellStyle name="40% - Акцент6 2 24" xfId="18866"/>
    <cellStyle name="40% - Акцент6 2 24 2" xfId="18867"/>
    <cellStyle name="40% - Акцент6 2 24 2 2" xfId="18868"/>
    <cellStyle name="40% - Акцент6 2 24 3" xfId="18869"/>
    <cellStyle name="40% - Акцент6 2 25" xfId="18870"/>
    <cellStyle name="40% - Акцент6 2 25 2" xfId="18871"/>
    <cellStyle name="40% - Акцент6 2 26" xfId="18872"/>
    <cellStyle name="40% - Акцент6 2 3" xfId="18873"/>
    <cellStyle name="40% - Акцент6 2 3 2" xfId="18874"/>
    <cellStyle name="40% - Акцент6 2 3 2 2" xfId="18875"/>
    <cellStyle name="40% - Акцент6 2 3 2 2 2" xfId="18876"/>
    <cellStyle name="40% - Акцент6 2 3 2 3" xfId="18877"/>
    <cellStyle name="40% - Акцент6 2 3 3" xfId="18878"/>
    <cellStyle name="40% - Акцент6 2 3 3 2" xfId="18879"/>
    <cellStyle name="40% - Акцент6 2 3 3 2 2" xfId="18880"/>
    <cellStyle name="40% - Акцент6 2 3 3 3" xfId="18881"/>
    <cellStyle name="40% - Акцент6 2 3 4" xfId="18882"/>
    <cellStyle name="40% - Акцент6 2 3 4 2" xfId="18883"/>
    <cellStyle name="40% - Акцент6 2 3 5" xfId="18884"/>
    <cellStyle name="40% - Акцент6 2 4" xfId="18885"/>
    <cellStyle name="40% - Акцент6 2 4 2" xfId="18886"/>
    <cellStyle name="40% - Акцент6 2 4 2 2" xfId="18887"/>
    <cellStyle name="40% - Акцент6 2 4 2 2 2" xfId="18888"/>
    <cellStyle name="40% - Акцент6 2 4 2 3" xfId="18889"/>
    <cellStyle name="40% - Акцент6 2 4 3" xfId="18890"/>
    <cellStyle name="40% - Акцент6 2 4 3 2" xfId="18891"/>
    <cellStyle name="40% - Акцент6 2 4 3 2 2" xfId="18892"/>
    <cellStyle name="40% - Акцент6 2 4 3 3" xfId="18893"/>
    <cellStyle name="40% - Акцент6 2 4 4" xfId="18894"/>
    <cellStyle name="40% - Акцент6 2 4 4 2" xfId="18895"/>
    <cellStyle name="40% - Акцент6 2 4 5" xfId="18896"/>
    <cellStyle name="40% - Акцент6 2 5" xfId="18897"/>
    <cellStyle name="40% - Акцент6 2 5 2" xfId="18898"/>
    <cellStyle name="40% - Акцент6 2 5 2 2" xfId="18899"/>
    <cellStyle name="40% - Акцент6 2 5 2 2 2" xfId="18900"/>
    <cellStyle name="40% - Акцент6 2 5 2 3" xfId="18901"/>
    <cellStyle name="40% - Акцент6 2 5 3" xfId="18902"/>
    <cellStyle name="40% - Акцент6 2 5 3 2" xfId="18903"/>
    <cellStyle name="40% - Акцент6 2 5 3 2 2" xfId="18904"/>
    <cellStyle name="40% - Акцент6 2 5 3 3" xfId="18905"/>
    <cellStyle name="40% - Акцент6 2 5 4" xfId="18906"/>
    <cellStyle name="40% - Акцент6 2 5 4 2" xfId="18907"/>
    <cellStyle name="40% - Акцент6 2 5 5" xfId="18908"/>
    <cellStyle name="40% - Акцент6 2 6" xfId="18909"/>
    <cellStyle name="40% - Акцент6 2 6 2" xfId="18910"/>
    <cellStyle name="40% - Акцент6 2 6 2 2" xfId="18911"/>
    <cellStyle name="40% - Акцент6 2 6 3" xfId="18912"/>
    <cellStyle name="40% - Акцент6 2 7" xfId="18913"/>
    <cellStyle name="40% - Акцент6 2 7 2" xfId="18914"/>
    <cellStyle name="40% - Акцент6 2 7 2 2" xfId="18915"/>
    <cellStyle name="40% - Акцент6 2 7 3" xfId="18916"/>
    <cellStyle name="40% - Акцент6 2 8" xfId="18917"/>
    <cellStyle name="40% - Акцент6 2 8 2" xfId="18918"/>
    <cellStyle name="40% - Акцент6 2 8 2 2" xfId="18919"/>
    <cellStyle name="40% - Акцент6 2 8 3" xfId="18920"/>
    <cellStyle name="40% - Акцент6 2 9" xfId="18921"/>
    <cellStyle name="40% - Акцент6 2 9 2" xfId="18922"/>
    <cellStyle name="40% - Акцент6 2 9 2 2" xfId="18923"/>
    <cellStyle name="40% - Акцент6 2 9 3" xfId="18924"/>
    <cellStyle name="40% - Акцент6 20" xfId="18925"/>
    <cellStyle name="40% - Акцент6 20 2" xfId="18926"/>
    <cellStyle name="40% - Акцент6 20 2 2" xfId="18927"/>
    <cellStyle name="40% - Акцент6 20 2 2 2" xfId="18928"/>
    <cellStyle name="40% - Акцент6 20 2 3" xfId="18929"/>
    <cellStyle name="40% - Акцент6 20 3" xfId="18930"/>
    <cellStyle name="40% - Акцент6 20 3 2" xfId="18931"/>
    <cellStyle name="40% - Акцент6 20 3 2 2" xfId="18932"/>
    <cellStyle name="40% - Акцент6 20 3 3" xfId="18933"/>
    <cellStyle name="40% - Акцент6 20 4" xfId="18934"/>
    <cellStyle name="40% - Акцент6 20 4 2" xfId="18935"/>
    <cellStyle name="40% - Акцент6 20 5" xfId="18936"/>
    <cellStyle name="40% - Акцент6 21" xfId="18937"/>
    <cellStyle name="40% - Акцент6 21 2" xfId="18938"/>
    <cellStyle name="40% - Акцент6 21 2 2" xfId="18939"/>
    <cellStyle name="40% - Акцент6 21 2 2 2" xfId="18940"/>
    <cellStyle name="40% - Акцент6 21 2 3" xfId="18941"/>
    <cellStyle name="40% - Акцент6 21 3" xfId="18942"/>
    <cellStyle name="40% - Акцент6 21 3 2" xfId="18943"/>
    <cellStyle name="40% - Акцент6 21 3 2 2" xfId="18944"/>
    <cellStyle name="40% - Акцент6 21 3 3" xfId="18945"/>
    <cellStyle name="40% - Акцент6 21 4" xfId="18946"/>
    <cellStyle name="40% - Акцент6 21 4 2" xfId="18947"/>
    <cellStyle name="40% - Акцент6 21 5" xfId="18948"/>
    <cellStyle name="40% - Акцент6 22" xfId="18949"/>
    <cellStyle name="40% - Акцент6 22 2" xfId="18950"/>
    <cellStyle name="40% - Акцент6 22 2 2" xfId="18951"/>
    <cellStyle name="40% - Акцент6 22 2 2 2" xfId="18952"/>
    <cellStyle name="40% - Акцент6 22 2 3" xfId="18953"/>
    <cellStyle name="40% - Акцент6 22 3" xfId="18954"/>
    <cellStyle name="40% - Акцент6 22 3 2" xfId="18955"/>
    <cellStyle name="40% - Акцент6 22 3 2 2" xfId="18956"/>
    <cellStyle name="40% - Акцент6 22 3 3" xfId="18957"/>
    <cellStyle name="40% - Акцент6 22 4" xfId="18958"/>
    <cellStyle name="40% - Акцент6 22 4 2" xfId="18959"/>
    <cellStyle name="40% - Акцент6 22 5" xfId="18960"/>
    <cellStyle name="40% - Акцент6 23" xfId="18961"/>
    <cellStyle name="40% - Акцент6 23 2" xfId="18962"/>
    <cellStyle name="40% - Акцент6 23 2 2" xfId="18963"/>
    <cellStyle name="40% - Акцент6 23 2 2 2" xfId="18964"/>
    <cellStyle name="40% - Акцент6 23 2 3" xfId="18965"/>
    <cellStyle name="40% - Акцент6 23 3" xfId="18966"/>
    <cellStyle name="40% - Акцент6 23 3 2" xfId="18967"/>
    <cellStyle name="40% - Акцент6 23 3 2 2" xfId="18968"/>
    <cellStyle name="40% - Акцент6 23 3 3" xfId="18969"/>
    <cellStyle name="40% - Акцент6 23 4" xfId="18970"/>
    <cellStyle name="40% - Акцент6 23 4 2" xfId="18971"/>
    <cellStyle name="40% - Акцент6 23 5" xfId="18972"/>
    <cellStyle name="40% - Акцент6 24" xfId="18973"/>
    <cellStyle name="40% - Акцент6 24 2" xfId="18974"/>
    <cellStyle name="40% - Акцент6 24 2 2" xfId="18975"/>
    <cellStyle name="40% - Акцент6 24 2 2 2" xfId="18976"/>
    <cellStyle name="40% - Акцент6 24 2 3" xfId="18977"/>
    <cellStyle name="40% - Акцент6 24 3" xfId="18978"/>
    <cellStyle name="40% - Акцент6 24 3 2" xfId="18979"/>
    <cellStyle name="40% - Акцент6 24 3 2 2" xfId="18980"/>
    <cellStyle name="40% - Акцент6 24 3 3" xfId="18981"/>
    <cellStyle name="40% - Акцент6 24 4" xfId="18982"/>
    <cellStyle name="40% - Акцент6 24 4 2" xfId="18983"/>
    <cellStyle name="40% - Акцент6 24 5" xfId="18984"/>
    <cellStyle name="40% - Акцент6 25" xfId="18985"/>
    <cellStyle name="40% - Акцент6 25 2" xfId="18986"/>
    <cellStyle name="40% - Акцент6 25 2 2" xfId="18987"/>
    <cellStyle name="40% - Акцент6 25 2 2 2" xfId="18988"/>
    <cellStyle name="40% - Акцент6 25 2 3" xfId="18989"/>
    <cellStyle name="40% - Акцент6 25 3" xfId="18990"/>
    <cellStyle name="40% - Акцент6 25 3 2" xfId="18991"/>
    <cellStyle name="40% - Акцент6 25 3 2 2" xfId="18992"/>
    <cellStyle name="40% - Акцент6 25 3 3" xfId="18993"/>
    <cellStyle name="40% - Акцент6 25 4" xfId="18994"/>
    <cellStyle name="40% - Акцент6 25 4 2" xfId="18995"/>
    <cellStyle name="40% - Акцент6 25 5" xfId="18996"/>
    <cellStyle name="40% - Акцент6 26" xfId="18997"/>
    <cellStyle name="40% - Акцент6 26 2" xfId="18998"/>
    <cellStyle name="40% - Акцент6 26 2 2" xfId="18999"/>
    <cellStyle name="40% - Акцент6 26 2 2 2" xfId="19000"/>
    <cellStyle name="40% - Акцент6 26 2 3" xfId="19001"/>
    <cellStyle name="40% - Акцент6 26 3" xfId="19002"/>
    <cellStyle name="40% - Акцент6 26 3 2" xfId="19003"/>
    <cellStyle name="40% - Акцент6 26 3 2 2" xfId="19004"/>
    <cellStyle name="40% - Акцент6 26 3 3" xfId="19005"/>
    <cellStyle name="40% - Акцент6 26 4" xfId="19006"/>
    <cellStyle name="40% - Акцент6 26 4 2" xfId="19007"/>
    <cellStyle name="40% - Акцент6 26 5" xfId="19008"/>
    <cellStyle name="40% - Акцент6 27" xfId="19009"/>
    <cellStyle name="40% - Акцент6 27 2" xfId="19010"/>
    <cellStyle name="40% - Акцент6 27 2 2" xfId="19011"/>
    <cellStyle name="40% - Акцент6 27 2 2 2" xfId="19012"/>
    <cellStyle name="40% - Акцент6 27 2 3" xfId="19013"/>
    <cellStyle name="40% - Акцент6 27 3" xfId="19014"/>
    <cellStyle name="40% - Акцент6 27 3 2" xfId="19015"/>
    <cellStyle name="40% - Акцент6 27 3 2 2" xfId="19016"/>
    <cellStyle name="40% - Акцент6 27 3 3" xfId="19017"/>
    <cellStyle name="40% - Акцент6 27 4" xfId="19018"/>
    <cellStyle name="40% - Акцент6 27 4 2" xfId="19019"/>
    <cellStyle name="40% - Акцент6 27 5" xfId="19020"/>
    <cellStyle name="40% - Акцент6 28" xfId="19021"/>
    <cellStyle name="40% - Акцент6 28 2" xfId="19022"/>
    <cellStyle name="40% - Акцент6 28 2 2" xfId="19023"/>
    <cellStyle name="40% - Акцент6 28 2 2 2" xfId="19024"/>
    <cellStyle name="40% - Акцент6 28 2 3" xfId="19025"/>
    <cellStyle name="40% - Акцент6 28 3" xfId="19026"/>
    <cellStyle name="40% - Акцент6 28 3 2" xfId="19027"/>
    <cellStyle name="40% - Акцент6 28 3 2 2" xfId="19028"/>
    <cellStyle name="40% - Акцент6 28 3 3" xfId="19029"/>
    <cellStyle name="40% - Акцент6 28 4" xfId="19030"/>
    <cellStyle name="40% - Акцент6 28 4 2" xfId="19031"/>
    <cellStyle name="40% - Акцент6 28 5" xfId="19032"/>
    <cellStyle name="40% - Акцент6 29" xfId="19033"/>
    <cellStyle name="40% - Акцент6 29 2" xfId="19034"/>
    <cellStyle name="40% - Акцент6 29 2 2" xfId="19035"/>
    <cellStyle name="40% - Акцент6 29 2 2 2" xfId="19036"/>
    <cellStyle name="40% - Акцент6 29 2 3" xfId="19037"/>
    <cellStyle name="40% - Акцент6 29 3" xfId="19038"/>
    <cellStyle name="40% - Акцент6 29 3 2" xfId="19039"/>
    <cellStyle name="40% - Акцент6 29 3 2 2" xfId="19040"/>
    <cellStyle name="40% - Акцент6 29 3 3" xfId="19041"/>
    <cellStyle name="40% - Акцент6 29 4" xfId="19042"/>
    <cellStyle name="40% - Акцент6 29 4 2" xfId="19043"/>
    <cellStyle name="40% - Акцент6 29 5" xfId="19044"/>
    <cellStyle name="40% - Акцент6 3" xfId="19045"/>
    <cellStyle name="40% - Акцент6 3 2" xfId="19046"/>
    <cellStyle name="40% - Акцент6 3 2 2" xfId="19047"/>
    <cellStyle name="40% - Акцент6 3 2 2 2" xfId="19048"/>
    <cellStyle name="40% - Акцент6 3 2 2 2 2" xfId="19049"/>
    <cellStyle name="40% - Акцент6 3 2 2 3" xfId="19050"/>
    <cellStyle name="40% - Акцент6 3 2 3" xfId="19051"/>
    <cellStyle name="40% - Акцент6 3 2 3 2" xfId="19052"/>
    <cellStyle name="40% - Акцент6 3 2 3 2 2" xfId="19053"/>
    <cellStyle name="40% - Акцент6 3 2 3 3" xfId="19054"/>
    <cellStyle name="40% - Акцент6 3 2 4" xfId="19055"/>
    <cellStyle name="40% - Акцент6 3 2 4 2" xfId="19056"/>
    <cellStyle name="40% - Акцент6 3 2 5" xfId="19057"/>
    <cellStyle name="40% - Акцент6 3 3" xfId="19058"/>
    <cellStyle name="40% - Акцент6 3 3 2" xfId="19059"/>
    <cellStyle name="40% - Акцент6 3 3 2 2" xfId="19060"/>
    <cellStyle name="40% - Акцент6 3 3 2 2 2" xfId="19061"/>
    <cellStyle name="40% - Акцент6 3 3 2 3" xfId="19062"/>
    <cellStyle name="40% - Акцент6 3 3 3" xfId="19063"/>
    <cellStyle name="40% - Акцент6 3 3 3 2" xfId="19064"/>
    <cellStyle name="40% - Акцент6 3 3 3 2 2" xfId="19065"/>
    <cellStyle name="40% - Акцент6 3 3 3 3" xfId="19066"/>
    <cellStyle name="40% - Акцент6 3 3 4" xfId="19067"/>
    <cellStyle name="40% - Акцент6 3 3 4 2" xfId="19068"/>
    <cellStyle name="40% - Акцент6 3 3 5" xfId="19069"/>
    <cellStyle name="40% - Акцент6 3 4" xfId="19070"/>
    <cellStyle name="40% - Акцент6 3 4 2" xfId="19071"/>
    <cellStyle name="40% - Акцент6 3 4 2 2" xfId="19072"/>
    <cellStyle name="40% - Акцент6 3 4 2 2 2" xfId="19073"/>
    <cellStyle name="40% - Акцент6 3 4 2 3" xfId="19074"/>
    <cellStyle name="40% - Акцент6 3 4 3" xfId="19075"/>
    <cellStyle name="40% - Акцент6 3 4 3 2" xfId="19076"/>
    <cellStyle name="40% - Акцент6 3 4 3 2 2" xfId="19077"/>
    <cellStyle name="40% - Акцент6 3 4 3 3" xfId="19078"/>
    <cellStyle name="40% - Акцент6 3 4 4" xfId="19079"/>
    <cellStyle name="40% - Акцент6 3 4 4 2" xfId="19080"/>
    <cellStyle name="40% - Акцент6 3 4 5" xfId="19081"/>
    <cellStyle name="40% - Акцент6 3 5" xfId="19082"/>
    <cellStyle name="40% - Акцент6 3 5 2" xfId="19083"/>
    <cellStyle name="40% - Акцент6 3 5 2 2" xfId="19084"/>
    <cellStyle name="40% - Акцент6 3 5 2 2 2" xfId="19085"/>
    <cellStyle name="40% - Акцент6 3 5 2 3" xfId="19086"/>
    <cellStyle name="40% - Акцент6 3 5 3" xfId="19087"/>
    <cellStyle name="40% - Акцент6 3 5 3 2" xfId="19088"/>
    <cellStyle name="40% - Акцент6 3 5 3 2 2" xfId="19089"/>
    <cellStyle name="40% - Акцент6 3 5 3 3" xfId="19090"/>
    <cellStyle name="40% - Акцент6 3 5 4" xfId="19091"/>
    <cellStyle name="40% - Акцент6 3 5 4 2" xfId="19092"/>
    <cellStyle name="40% - Акцент6 3 5 5" xfId="19093"/>
    <cellStyle name="40% - Акцент6 3 6" xfId="19094"/>
    <cellStyle name="40% - Акцент6 3 6 2" xfId="19095"/>
    <cellStyle name="40% - Акцент6 3 6 2 2" xfId="19096"/>
    <cellStyle name="40% - Акцент6 3 6 3" xfId="19097"/>
    <cellStyle name="40% - Акцент6 3 7" xfId="19098"/>
    <cellStyle name="40% - Акцент6 3 7 2" xfId="19099"/>
    <cellStyle name="40% - Акцент6 3 7 2 2" xfId="19100"/>
    <cellStyle name="40% - Акцент6 3 7 3" xfId="19101"/>
    <cellStyle name="40% - Акцент6 3 8" xfId="19102"/>
    <cellStyle name="40% - Акцент6 3 8 2" xfId="19103"/>
    <cellStyle name="40% - Акцент6 3 9" xfId="19104"/>
    <cellStyle name="40% - Акцент6 30" xfId="19105"/>
    <cellStyle name="40% - Акцент6 30 2" xfId="19106"/>
    <cellStyle name="40% - Акцент6 30 2 2" xfId="19107"/>
    <cellStyle name="40% - Акцент6 30 2 2 2" xfId="19108"/>
    <cellStyle name="40% - Акцент6 30 2 3" xfId="19109"/>
    <cellStyle name="40% - Акцент6 30 3" xfId="19110"/>
    <cellStyle name="40% - Акцент6 30 3 2" xfId="19111"/>
    <cellStyle name="40% - Акцент6 30 3 2 2" xfId="19112"/>
    <cellStyle name="40% - Акцент6 30 3 3" xfId="19113"/>
    <cellStyle name="40% - Акцент6 30 4" xfId="19114"/>
    <cellStyle name="40% - Акцент6 30 4 2" xfId="19115"/>
    <cellStyle name="40% - Акцент6 30 5" xfId="19116"/>
    <cellStyle name="40% - Акцент6 31" xfId="19117"/>
    <cellStyle name="40% - Акцент6 31 2" xfId="19118"/>
    <cellStyle name="40% - Акцент6 31 2 2" xfId="19119"/>
    <cellStyle name="40% - Акцент6 31 2 2 2" xfId="19120"/>
    <cellStyle name="40% - Акцент6 31 2 3" xfId="19121"/>
    <cellStyle name="40% - Акцент6 31 3" xfId="19122"/>
    <cellStyle name="40% - Акцент6 31 3 2" xfId="19123"/>
    <cellStyle name="40% - Акцент6 31 3 2 2" xfId="19124"/>
    <cellStyle name="40% - Акцент6 31 3 3" xfId="19125"/>
    <cellStyle name="40% - Акцент6 31 4" xfId="19126"/>
    <cellStyle name="40% - Акцент6 31 4 2" xfId="19127"/>
    <cellStyle name="40% - Акцент6 31 5" xfId="19128"/>
    <cellStyle name="40% - Акцент6 32" xfId="19129"/>
    <cellStyle name="40% - Акцент6 32 2" xfId="19130"/>
    <cellStyle name="40% - Акцент6 32 2 2" xfId="19131"/>
    <cellStyle name="40% - Акцент6 32 2 2 2" xfId="19132"/>
    <cellStyle name="40% - Акцент6 32 2 3" xfId="19133"/>
    <cellStyle name="40% - Акцент6 32 3" xfId="19134"/>
    <cellStyle name="40% - Акцент6 32 3 2" xfId="19135"/>
    <cellStyle name="40% - Акцент6 32 3 2 2" xfId="19136"/>
    <cellStyle name="40% - Акцент6 32 3 3" xfId="19137"/>
    <cellStyle name="40% - Акцент6 32 4" xfId="19138"/>
    <cellStyle name="40% - Акцент6 32 4 2" xfId="19139"/>
    <cellStyle name="40% - Акцент6 32 5" xfId="19140"/>
    <cellStyle name="40% - Акцент6 33" xfId="19141"/>
    <cellStyle name="40% - Акцент6 33 2" xfId="19142"/>
    <cellStyle name="40% - Акцент6 33 2 2" xfId="19143"/>
    <cellStyle name="40% - Акцент6 33 2 2 2" xfId="19144"/>
    <cellStyle name="40% - Акцент6 33 2 3" xfId="19145"/>
    <cellStyle name="40% - Акцент6 33 3" xfId="19146"/>
    <cellStyle name="40% - Акцент6 33 3 2" xfId="19147"/>
    <cellStyle name="40% - Акцент6 33 3 2 2" xfId="19148"/>
    <cellStyle name="40% - Акцент6 33 3 3" xfId="19149"/>
    <cellStyle name="40% - Акцент6 33 4" xfId="19150"/>
    <cellStyle name="40% - Акцент6 33 4 2" xfId="19151"/>
    <cellStyle name="40% - Акцент6 33 5" xfId="19152"/>
    <cellStyle name="40% - Акцент6 34" xfId="19153"/>
    <cellStyle name="40% - Акцент6 34 2" xfId="19154"/>
    <cellStyle name="40% - Акцент6 34 2 2" xfId="19155"/>
    <cellStyle name="40% - Акцент6 34 2 2 2" xfId="19156"/>
    <cellStyle name="40% - Акцент6 34 2 3" xfId="19157"/>
    <cellStyle name="40% - Акцент6 34 3" xfId="19158"/>
    <cellStyle name="40% - Акцент6 34 3 2" xfId="19159"/>
    <cellStyle name="40% - Акцент6 34 3 2 2" xfId="19160"/>
    <cellStyle name="40% - Акцент6 34 3 3" xfId="19161"/>
    <cellStyle name="40% - Акцент6 34 4" xfId="19162"/>
    <cellStyle name="40% - Акцент6 34 4 2" xfId="19163"/>
    <cellStyle name="40% - Акцент6 34 5" xfId="19164"/>
    <cellStyle name="40% - Акцент6 35" xfId="19165"/>
    <cellStyle name="40% - Акцент6 35 2" xfId="19166"/>
    <cellStyle name="40% - Акцент6 35 2 2" xfId="19167"/>
    <cellStyle name="40% - Акцент6 35 2 2 2" xfId="19168"/>
    <cellStyle name="40% - Акцент6 35 2 3" xfId="19169"/>
    <cellStyle name="40% - Акцент6 35 3" xfId="19170"/>
    <cellStyle name="40% - Акцент6 35 3 2" xfId="19171"/>
    <cellStyle name="40% - Акцент6 35 3 2 2" xfId="19172"/>
    <cellStyle name="40% - Акцент6 35 3 3" xfId="19173"/>
    <cellStyle name="40% - Акцент6 35 4" xfId="19174"/>
    <cellStyle name="40% - Акцент6 35 4 2" xfId="19175"/>
    <cellStyle name="40% - Акцент6 35 5" xfId="19176"/>
    <cellStyle name="40% - Акцент6 36" xfId="19177"/>
    <cellStyle name="40% - Акцент6 36 2" xfId="19178"/>
    <cellStyle name="40% - Акцент6 36 2 2" xfId="19179"/>
    <cellStyle name="40% - Акцент6 36 2 2 2" xfId="19180"/>
    <cellStyle name="40% - Акцент6 36 2 3" xfId="19181"/>
    <cellStyle name="40% - Акцент6 36 3" xfId="19182"/>
    <cellStyle name="40% - Акцент6 36 3 2" xfId="19183"/>
    <cellStyle name="40% - Акцент6 36 3 2 2" xfId="19184"/>
    <cellStyle name="40% - Акцент6 36 3 3" xfId="19185"/>
    <cellStyle name="40% - Акцент6 36 4" xfId="19186"/>
    <cellStyle name="40% - Акцент6 36 4 2" xfId="19187"/>
    <cellStyle name="40% - Акцент6 36 5" xfId="19188"/>
    <cellStyle name="40% - Акцент6 37" xfId="19189"/>
    <cellStyle name="40% - Акцент6 37 2" xfId="19190"/>
    <cellStyle name="40% - Акцент6 37 2 2" xfId="19191"/>
    <cellStyle name="40% - Акцент6 37 2 2 2" xfId="19192"/>
    <cellStyle name="40% - Акцент6 37 2 3" xfId="19193"/>
    <cellStyle name="40% - Акцент6 37 3" xfId="19194"/>
    <cellStyle name="40% - Акцент6 37 3 2" xfId="19195"/>
    <cellStyle name="40% - Акцент6 37 3 2 2" xfId="19196"/>
    <cellStyle name="40% - Акцент6 37 3 3" xfId="19197"/>
    <cellStyle name="40% - Акцент6 37 4" xfId="19198"/>
    <cellStyle name="40% - Акцент6 37 4 2" xfId="19199"/>
    <cellStyle name="40% - Акцент6 37 5" xfId="19200"/>
    <cellStyle name="40% - Акцент6 38" xfId="19201"/>
    <cellStyle name="40% - Акцент6 38 2" xfId="19202"/>
    <cellStyle name="40% - Акцент6 38 2 2" xfId="19203"/>
    <cellStyle name="40% - Акцент6 38 2 2 2" xfId="19204"/>
    <cellStyle name="40% - Акцент6 38 2 3" xfId="19205"/>
    <cellStyle name="40% - Акцент6 38 3" xfId="19206"/>
    <cellStyle name="40% - Акцент6 38 3 2" xfId="19207"/>
    <cellStyle name="40% - Акцент6 38 3 2 2" xfId="19208"/>
    <cellStyle name="40% - Акцент6 38 3 3" xfId="19209"/>
    <cellStyle name="40% - Акцент6 38 4" xfId="19210"/>
    <cellStyle name="40% - Акцент6 38 4 2" xfId="19211"/>
    <cellStyle name="40% - Акцент6 38 5" xfId="19212"/>
    <cellStyle name="40% - Акцент6 39" xfId="19213"/>
    <cellStyle name="40% - Акцент6 39 2" xfId="19214"/>
    <cellStyle name="40% - Акцент6 39 2 2" xfId="19215"/>
    <cellStyle name="40% - Акцент6 39 2 2 2" xfId="19216"/>
    <cellStyle name="40% - Акцент6 39 2 3" xfId="19217"/>
    <cellStyle name="40% - Акцент6 39 3" xfId="19218"/>
    <cellStyle name="40% - Акцент6 39 3 2" xfId="19219"/>
    <cellStyle name="40% - Акцент6 39 3 2 2" xfId="19220"/>
    <cellStyle name="40% - Акцент6 39 3 3" xfId="19221"/>
    <cellStyle name="40% - Акцент6 39 4" xfId="19222"/>
    <cellStyle name="40% - Акцент6 39 4 2" xfId="19223"/>
    <cellStyle name="40% - Акцент6 39 5" xfId="19224"/>
    <cellStyle name="40% - Акцент6 4" xfId="19225"/>
    <cellStyle name="40% - Акцент6 4 2" xfId="19226"/>
    <cellStyle name="40% - Акцент6 4 2 2" xfId="19227"/>
    <cellStyle name="40% - Акцент6 4 2 2 2" xfId="19228"/>
    <cellStyle name="40% - Акцент6 4 2 2 2 2" xfId="19229"/>
    <cellStyle name="40% - Акцент6 4 2 2 3" xfId="19230"/>
    <cellStyle name="40% - Акцент6 4 2 3" xfId="19231"/>
    <cellStyle name="40% - Акцент6 4 2 3 2" xfId="19232"/>
    <cellStyle name="40% - Акцент6 4 2 3 2 2" xfId="19233"/>
    <cellStyle name="40% - Акцент6 4 2 3 3" xfId="19234"/>
    <cellStyle name="40% - Акцент6 4 2 4" xfId="19235"/>
    <cellStyle name="40% - Акцент6 4 2 4 2" xfId="19236"/>
    <cellStyle name="40% - Акцент6 4 2 5" xfId="19237"/>
    <cellStyle name="40% - Акцент6 4 3" xfId="19238"/>
    <cellStyle name="40% - Акцент6 4 3 2" xfId="19239"/>
    <cellStyle name="40% - Акцент6 4 3 2 2" xfId="19240"/>
    <cellStyle name="40% - Акцент6 4 3 2 2 2" xfId="19241"/>
    <cellStyle name="40% - Акцент6 4 3 2 3" xfId="19242"/>
    <cellStyle name="40% - Акцент6 4 3 3" xfId="19243"/>
    <cellStyle name="40% - Акцент6 4 3 3 2" xfId="19244"/>
    <cellStyle name="40% - Акцент6 4 3 3 2 2" xfId="19245"/>
    <cellStyle name="40% - Акцент6 4 3 3 3" xfId="19246"/>
    <cellStyle name="40% - Акцент6 4 3 4" xfId="19247"/>
    <cellStyle name="40% - Акцент6 4 3 4 2" xfId="19248"/>
    <cellStyle name="40% - Акцент6 4 3 5" xfId="19249"/>
    <cellStyle name="40% - Акцент6 4 4" xfId="19250"/>
    <cellStyle name="40% - Акцент6 4 4 2" xfId="19251"/>
    <cellStyle name="40% - Акцент6 4 4 2 2" xfId="19252"/>
    <cellStyle name="40% - Акцент6 4 4 2 2 2" xfId="19253"/>
    <cellStyle name="40% - Акцент6 4 4 2 3" xfId="19254"/>
    <cellStyle name="40% - Акцент6 4 4 3" xfId="19255"/>
    <cellStyle name="40% - Акцент6 4 4 3 2" xfId="19256"/>
    <cellStyle name="40% - Акцент6 4 4 3 2 2" xfId="19257"/>
    <cellStyle name="40% - Акцент6 4 4 3 3" xfId="19258"/>
    <cellStyle name="40% - Акцент6 4 4 4" xfId="19259"/>
    <cellStyle name="40% - Акцент6 4 4 4 2" xfId="19260"/>
    <cellStyle name="40% - Акцент6 4 4 5" xfId="19261"/>
    <cellStyle name="40% - Акцент6 4 5" xfId="19262"/>
    <cellStyle name="40% - Акцент6 4 5 2" xfId="19263"/>
    <cellStyle name="40% - Акцент6 4 5 2 2" xfId="19264"/>
    <cellStyle name="40% - Акцент6 4 5 2 2 2" xfId="19265"/>
    <cellStyle name="40% - Акцент6 4 5 2 3" xfId="19266"/>
    <cellStyle name="40% - Акцент6 4 5 3" xfId="19267"/>
    <cellStyle name="40% - Акцент6 4 5 3 2" xfId="19268"/>
    <cellStyle name="40% - Акцент6 4 5 3 2 2" xfId="19269"/>
    <cellStyle name="40% - Акцент6 4 5 3 3" xfId="19270"/>
    <cellStyle name="40% - Акцент6 4 5 4" xfId="19271"/>
    <cellStyle name="40% - Акцент6 4 5 4 2" xfId="19272"/>
    <cellStyle name="40% - Акцент6 4 5 5" xfId="19273"/>
    <cellStyle name="40% - Акцент6 4 6" xfId="19274"/>
    <cellStyle name="40% - Акцент6 4 6 2" xfId="19275"/>
    <cellStyle name="40% - Акцент6 4 6 2 2" xfId="19276"/>
    <cellStyle name="40% - Акцент6 4 6 3" xfId="19277"/>
    <cellStyle name="40% - Акцент6 4 7" xfId="19278"/>
    <cellStyle name="40% - Акцент6 4 7 2" xfId="19279"/>
    <cellStyle name="40% - Акцент6 4 7 2 2" xfId="19280"/>
    <cellStyle name="40% - Акцент6 4 7 3" xfId="19281"/>
    <cellStyle name="40% - Акцент6 4 8" xfId="19282"/>
    <cellStyle name="40% - Акцент6 4 8 2" xfId="19283"/>
    <cellStyle name="40% - Акцент6 4 9" xfId="19284"/>
    <cellStyle name="40% - Акцент6 40" xfId="19285"/>
    <cellStyle name="40% - Акцент6 40 2" xfId="19286"/>
    <cellStyle name="40% - Акцент6 40 2 2" xfId="19287"/>
    <cellStyle name="40% - Акцент6 40 2 2 2" xfId="19288"/>
    <cellStyle name="40% - Акцент6 40 2 3" xfId="19289"/>
    <cellStyle name="40% - Акцент6 40 3" xfId="19290"/>
    <cellStyle name="40% - Акцент6 40 3 2" xfId="19291"/>
    <cellStyle name="40% - Акцент6 40 3 2 2" xfId="19292"/>
    <cellStyle name="40% - Акцент6 40 3 3" xfId="19293"/>
    <cellStyle name="40% - Акцент6 40 4" xfId="19294"/>
    <cellStyle name="40% - Акцент6 40 4 2" xfId="19295"/>
    <cellStyle name="40% - Акцент6 40 5" xfId="19296"/>
    <cellStyle name="40% - Акцент6 41" xfId="19297"/>
    <cellStyle name="40% - Акцент6 41 2" xfId="19298"/>
    <cellStyle name="40% - Акцент6 41 2 2" xfId="19299"/>
    <cellStyle name="40% - Акцент6 41 2 2 2" xfId="19300"/>
    <cellStyle name="40% - Акцент6 41 2 3" xfId="19301"/>
    <cellStyle name="40% - Акцент6 41 3" xfId="19302"/>
    <cellStyle name="40% - Акцент6 41 3 2" xfId="19303"/>
    <cellStyle name="40% - Акцент6 41 3 2 2" xfId="19304"/>
    <cellStyle name="40% - Акцент6 41 3 3" xfId="19305"/>
    <cellStyle name="40% - Акцент6 41 4" xfId="19306"/>
    <cellStyle name="40% - Акцент6 41 4 2" xfId="19307"/>
    <cellStyle name="40% - Акцент6 41 5" xfId="19308"/>
    <cellStyle name="40% - Акцент6 42" xfId="19309"/>
    <cellStyle name="40% - Акцент6 42 2" xfId="19310"/>
    <cellStyle name="40% - Акцент6 42 2 2" xfId="19311"/>
    <cellStyle name="40% - Акцент6 42 2 2 2" xfId="19312"/>
    <cellStyle name="40% - Акцент6 42 2 3" xfId="19313"/>
    <cellStyle name="40% - Акцент6 42 3" xfId="19314"/>
    <cellStyle name="40% - Акцент6 42 3 2" xfId="19315"/>
    <cellStyle name="40% - Акцент6 42 3 2 2" xfId="19316"/>
    <cellStyle name="40% - Акцент6 42 3 3" xfId="19317"/>
    <cellStyle name="40% - Акцент6 42 4" xfId="19318"/>
    <cellStyle name="40% - Акцент6 42 4 2" xfId="19319"/>
    <cellStyle name="40% - Акцент6 42 5" xfId="19320"/>
    <cellStyle name="40% - Акцент6 43" xfId="19321"/>
    <cellStyle name="40% - Акцент6 43 2" xfId="19322"/>
    <cellStyle name="40% - Акцент6 43 2 2" xfId="19323"/>
    <cellStyle name="40% - Акцент6 43 2 2 2" xfId="19324"/>
    <cellStyle name="40% - Акцент6 43 2 3" xfId="19325"/>
    <cellStyle name="40% - Акцент6 43 3" xfId="19326"/>
    <cellStyle name="40% - Акцент6 43 3 2" xfId="19327"/>
    <cellStyle name="40% - Акцент6 43 3 2 2" xfId="19328"/>
    <cellStyle name="40% - Акцент6 43 3 3" xfId="19329"/>
    <cellStyle name="40% - Акцент6 43 4" xfId="19330"/>
    <cellStyle name="40% - Акцент6 43 4 2" xfId="19331"/>
    <cellStyle name="40% - Акцент6 43 5" xfId="19332"/>
    <cellStyle name="40% - Акцент6 44" xfId="19333"/>
    <cellStyle name="40% - Акцент6 44 2" xfId="19334"/>
    <cellStyle name="40% - Акцент6 44 2 2" xfId="19335"/>
    <cellStyle name="40% - Акцент6 44 2 2 2" xfId="19336"/>
    <cellStyle name="40% - Акцент6 44 2 3" xfId="19337"/>
    <cellStyle name="40% - Акцент6 44 3" xfId="19338"/>
    <cellStyle name="40% - Акцент6 44 3 2" xfId="19339"/>
    <cellStyle name="40% - Акцент6 44 3 2 2" xfId="19340"/>
    <cellStyle name="40% - Акцент6 44 3 3" xfId="19341"/>
    <cellStyle name="40% - Акцент6 44 4" xfId="19342"/>
    <cellStyle name="40% - Акцент6 44 4 2" xfId="19343"/>
    <cellStyle name="40% - Акцент6 44 5" xfId="19344"/>
    <cellStyle name="40% - Акцент6 45" xfId="19345"/>
    <cellStyle name="40% - Акцент6 45 2" xfId="19346"/>
    <cellStyle name="40% - Акцент6 45 2 2" xfId="19347"/>
    <cellStyle name="40% - Акцент6 45 2 2 2" xfId="19348"/>
    <cellStyle name="40% - Акцент6 45 2 3" xfId="19349"/>
    <cellStyle name="40% - Акцент6 45 3" xfId="19350"/>
    <cellStyle name="40% - Акцент6 45 3 2" xfId="19351"/>
    <cellStyle name="40% - Акцент6 45 3 2 2" xfId="19352"/>
    <cellStyle name="40% - Акцент6 45 3 3" xfId="19353"/>
    <cellStyle name="40% - Акцент6 45 4" xfId="19354"/>
    <cellStyle name="40% - Акцент6 45 4 2" xfId="19355"/>
    <cellStyle name="40% - Акцент6 45 5" xfId="19356"/>
    <cellStyle name="40% - Акцент6 46" xfId="19357"/>
    <cellStyle name="40% - Акцент6 46 2" xfId="19358"/>
    <cellStyle name="40% - Акцент6 46 2 2" xfId="19359"/>
    <cellStyle name="40% - Акцент6 46 2 2 2" xfId="19360"/>
    <cellStyle name="40% - Акцент6 46 2 3" xfId="19361"/>
    <cellStyle name="40% - Акцент6 46 3" xfId="19362"/>
    <cellStyle name="40% - Акцент6 46 3 2" xfId="19363"/>
    <cellStyle name="40% - Акцент6 46 3 2 2" xfId="19364"/>
    <cellStyle name="40% - Акцент6 46 3 3" xfId="19365"/>
    <cellStyle name="40% - Акцент6 46 4" xfId="19366"/>
    <cellStyle name="40% - Акцент6 46 4 2" xfId="19367"/>
    <cellStyle name="40% - Акцент6 46 5" xfId="19368"/>
    <cellStyle name="40% - Акцент6 47" xfId="19369"/>
    <cellStyle name="40% - Акцент6 47 2" xfId="19370"/>
    <cellStyle name="40% - Акцент6 47 2 2" xfId="19371"/>
    <cellStyle name="40% - Акцент6 47 2 2 2" xfId="19372"/>
    <cellStyle name="40% - Акцент6 47 2 3" xfId="19373"/>
    <cellStyle name="40% - Акцент6 47 3" xfId="19374"/>
    <cellStyle name="40% - Акцент6 47 3 2" xfId="19375"/>
    <cellStyle name="40% - Акцент6 47 3 2 2" xfId="19376"/>
    <cellStyle name="40% - Акцент6 47 3 3" xfId="19377"/>
    <cellStyle name="40% - Акцент6 47 4" xfId="19378"/>
    <cellStyle name="40% - Акцент6 47 4 2" xfId="19379"/>
    <cellStyle name="40% - Акцент6 47 5" xfId="19380"/>
    <cellStyle name="40% - Акцент6 48" xfId="19381"/>
    <cellStyle name="40% - Акцент6 48 2" xfId="19382"/>
    <cellStyle name="40% - Акцент6 48 2 2" xfId="19383"/>
    <cellStyle name="40% - Акцент6 48 2 2 2" xfId="19384"/>
    <cellStyle name="40% - Акцент6 48 2 3" xfId="19385"/>
    <cellStyle name="40% - Акцент6 48 3" xfId="19386"/>
    <cellStyle name="40% - Акцент6 48 3 2" xfId="19387"/>
    <cellStyle name="40% - Акцент6 48 3 2 2" xfId="19388"/>
    <cellStyle name="40% - Акцент6 48 3 3" xfId="19389"/>
    <cellStyle name="40% - Акцент6 48 4" xfId="19390"/>
    <cellStyle name="40% - Акцент6 48 4 2" xfId="19391"/>
    <cellStyle name="40% - Акцент6 48 5" xfId="19392"/>
    <cellStyle name="40% - Акцент6 49" xfId="19393"/>
    <cellStyle name="40% - Акцент6 49 2" xfId="19394"/>
    <cellStyle name="40% - Акцент6 49 2 2" xfId="19395"/>
    <cellStyle name="40% - Акцент6 49 2 2 2" xfId="19396"/>
    <cellStyle name="40% - Акцент6 49 2 3" xfId="19397"/>
    <cellStyle name="40% - Акцент6 49 3" xfId="19398"/>
    <cellStyle name="40% - Акцент6 49 3 2" xfId="19399"/>
    <cellStyle name="40% - Акцент6 49 3 2 2" xfId="19400"/>
    <cellStyle name="40% - Акцент6 49 3 3" xfId="19401"/>
    <cellStyle name="40% - Акцент6 49 4" xfId="19402"/>
    <cellStyle name="40% - Акцент6 49 4 2" xfId="19403"/>
    <cellStyle name="40% - Акцент6 49 5" xfId="19404"/>
    <cellStyle name="40% - Акцент6 5" xfId="19405"/>
    <cellStyle name="40% - Акцент6 5 2" xfId="19406"/>
    <cellStyle name="40% - Акцент6 5 2 2" xfId="19407"/>
    <cellStyle name="40% - Акцент6 5 2 2 2" xfId="19408"/>
    <cellStyle name="40% - Акцент6 5 2 2 2 2" xfId="19409"/>
    <cellStyle name="40% - Акцент6 5 2 2 3" xfId="19410"/>
    <cellStyle name="40% - Акцент6 5 2 3" xfId="19411"/>
    <cellStyle name="40% - Акцент6 5 2 3 2" xfId="19412"/>
    <cellStyle name="40% - Акцент6 5 2 3 2 2" xfId="19413"/>
    <cellStyle name="40% - Акцент6 5 2 3 3" xfId="19414"/>
    <cellStyle name="40% - Акцент6 5 2 4" xfId="19415"/>
    <cellStyle name="40% - Акцент6 5 2 4 2" xfId="19416"/>
    <cellStyle name="40% - Акцент6 5 2 5" xfId="19417"/>
    <cellStyle name="40% - Акцент6 5 3" xfId="19418"/>
    <cellStyle name="40% - Акцент6 5 3 2" xfId="19419"/>
    <cellStyle name="40% - Акцент6 5 3 2 2" xfId="19420"/>
    <cellStyle name="40% - Акцент6 5 3 2 2 2" xfId="19421"/>
    <cellStyle name="40% - Акцент6 5 3 2 3" xfId="19422"/>
    <cellStyle name="40% - Акцент6 5 3 3" xfId="19423"/>
    <cellStyle name="40% - Акцент6 5 3 3 2" xfId="19424"/>
    <cellStyle name="40% - Акцент6 5 3 3 2 2" xfId="19425"/>
    <cellStyle name="40% - Акцент6 5 3 3 3" xfId="19426"/>
    <cellStyle name="40% - Акцент6 5 3 4" xfId="19427"/>
    <cellStyle name="40% - Акцент6 5 3 4 2" xfId="19428"/>
    <cellStyle name="40% - Акцент6 5 3 5" xfId="19429"/>
    <cellStyle name="40% - Акцент6 5 4" xfId="19430"/>
    <cellStyle name="40% - Акцент6 5 4 2" xfId="19431"/>
    <cellStyle name="40% - Акцент6 5 4 2 2" xfId="19432"/>
    <cellStyle name="40% - Акцент6 5 4 2 2 2" xfId="19433"/>
    <cellStyle name="40% - Акцент6 5 4 2 3" xfId="19434"/>
    <cellStyle name="40% - Акцент6 5 4 3" xfId="19435"/>
    <cellStyle name="40% - Акцент6 5 4 3 2" xfId="19436"/>
    <cellStyle name="40% - Акцент6 5 4 3 2 2" xfId="19437"/>
    <cellStyle name="40% - Акцент6 5 4 3 3" xfId="19438"/>
    <cellStyle name="40% - Акцент6 5 4 4" xfId="19439"/>
    <cellStyle name="40% - Акцент6 5 4 4 2" xfId="19440"/>
    <cellStyle name="40% - Акцент6 5 4 5" xfId="19441"/>
    <cellStyle name="40% - Акцент6 5 5" xfId="19442"/>
    <cellStyle name="40% - Акцент6 5 5 2" xfId="19443"/>
    <cellStyle name="40% - Акцент6 5 5 2 2" xfId="19444"/>
    <cellStyle name="40% - Акцент6 5 5 2 2 2" xfId="19445"/>
    <cellStyle name="40% - Акцент6 5 5 2 3" xfId="19446"/>
    <cellStyle name="40% - Акцент6 5 5 3" xfId="19447"/>
    <cellStyle name="40% - Акцент6 5 5 3 2" xfId="19448"/>
    <cellStyle name="40% - Акцент6 5 5 3 2 2" xfId="19449"/>
    <cellStyle name="40% - Акцент6 5 5 3 3" xfId="19450"/>
    <cellStyle name="40% - Акцент6 5 5 4" xfId="19451"/>
    <cellStyle name="40% - Акцент6 5 5 4 2" xfId="19452"/>
    <cellStyle name="40% - Акцент6 5 5 5" xfId="19453"/>
    <cellStyle name="40% - Акцент6 5 6" xfId="19454"/>
    <cellStyle name="40% - Акцент6 5 6 2" xfId="19455"/>
    <cellStyle name="40% - Акцент6 5 6 2 2" xfId="19456"/>
    <cellStyle name="40% - Акцент6 5 6 3" xfId="19457"/>
    <cellStyle name="40% - Акцент6 5 7" xfId="19458"/>
    <cellStyle name="40% - Акцент6 5 7 2" xfId="19459"/>
    <cellStyle name="40% - Акцент6 5 7 2 2" xfId="19460"/>
    <cellStyle name="40% - Акцент6 5 7 3" xfId="19461"/>
    <cellStyle name="40% - Акцент6 5 8" xfId="19462"/>
    <cellStyle name="40% - Акцент6 5 8 2" xfId="19463"/>
    <cellStyle name="40% - Акцент6 5 9" xfId="19464"/>
    <cellStyle name="40% - Акцент6 50" xfId="19465"/>
    <cellStyle name="40% - Акцент6 50 2" xfId="19466"/>
    <cellStyle name="40% - Акцент6 50 2 2" xfId="19467"/>
    <cellStyle name="40% - Акцент6 50 2 2 2" xfId="19468"/>
    <cellStyle name="40% - Акцент6 50 2 3" xfId="19469"/>
    <cellStyle name="40% - Акцент6 50 3" xfId="19470"/>
    <cellStyle name="40% - Акцент6 50 3 2" xfId="19471"/>
    <cellStyle name="40% - Акцент6 50 3 2 2" xfId="19472"/>
    <cellStyle name="40% - Акцент6 50 3 3" xfId="19473"/>
    <cellStyle name="40% - Акцент6 50 4" xfId="19474"/>
    <cellStyle name="40% - Акцент6 50 4 2" xfId="19475"/>
    <cellStyle name="40% - Акцент6 50 5" xfId="19476"/>
    <cellStyle name="40% - Акцент6 51" xfId="19477"/>
    <cellStyle name="40% - Акцент6 51 2" xfId="19478"/>
    <cellStyle name="40% - Акцент6 51 2 2" xfId="19479"/>
    <cellStyle name="40% - Акцент6 51 2 2 2" xfId="19480"/>
    <cellStyle name="40% - Акцент6 51 2 3" xfId="19481"/>
    <cellStyle name="40% - Акцент6 51 3" xfId="19482"/>
    <cellStyle name="40% - Акцент6 51 3 2" xfId="19483"/>
    <cellStyle name="40% - Акцент6 51 3 2 2" xfId="19484"/>
    <cellStyle name="40% - Акцент6 51 3 3" xfId="19485"/>
    <cellStyle name="40% - Акцент6 51 4" xfId="19486"/>
    <cellStyle name="40% - Акцент6 51 4 2" xfId="19487"/>
    <cellStyle name="40% - Акцент6 51 5" xfId="19488"/>
    <cellStyle name="40% - Акцент6 52" xfId="19489"/>
    <cellStyle name="40% - Акцент6 52 2" xfId="19490"/>
    <cellStyle name="40% - Акцент6 52 2 2" xfId="19491"/>
    <cellStyle name="40% - Акцент6 52 2 2 2" xfId="19492"/>
    <cellStyle name="40% - Акцент6 52 2 3" xfId="19493"/>
    <cellStyle name="40% - Акцент6 52 3" xfId="19494"/>
    <cellStyle name="40% - Акцент6 52 3 2" xfId="19495"/>
    <cellStyle name="40% - Акцент6 52 3 2 2" xfId="19496"/>
    <cellStyle name="40% - Акцент6 52 3 3" xfId="19497"/>
    <cellStyle name="40% - Акцент6 52 4" xfId="19498"/>
    <cellStyle name="40% - Акцент6 52 4 2" xfId="19499"/>
    <cellStyle name="40% - Акцент6 52 5" xfId="19500"/>
    <cellStyle name="40% - Акцент6 53" xfId="19501"/>
    <cellStyle name="40% - Акцент6 53 2" xfId="19502"/>
    <cellStyle name="40% - Акцент6 53 2 2" xfId="19503"/>
    <cellStyle name="40% - Акцент6 53 2 2 2" xfId="19504"/>
    <cellStyle name="40% - Акцент6 53 2 3" xfId="19505"/>
    <cellStyle name="40% - Акцент6 53 3" xfId="19506"/>
    <cellStyle name="40% - Акцент6 53 3 2" xfId="19507"/>
    <cellStyle name="40% - Акцент6 53 3 2 2" xfId="19508"/>
    <cellStyle name="40% - Акцент6 53 3 3" xfId="19509"/>
    <cellStyle name="40% - Акцент6 53 4" xfId="19510"/>
    <cellStyle name="40% - Акцент6 53 4 2" xfId="19511"/>
    <cellStyle name="40% - Акцент6 53 5" xfId="19512"/>
    <cellStyle name="40% - Акцент6 54" xfId="19513"/>
    <cellStyle name="40% - Акцент6 54 2" xfId="19514"/>
    <cellStyle name="40% - Акцент6 54 2 2" xfId="19515"/>
    <cellStyle name="40% - Акцент6 54 2 2 2" xfId="19516"/>
    <cellStyle name="40% - Акцент6 54 2 3" xfId="19517"/>
    <cellStyle name="40% - Акцент6 54 3" xfId="19518"/>
    <cellStyle name="40% - Акцент6 54 3 2" xfId="19519"/>
    <cellStyle name="40% - Акцент6 54 3 2 2" xfId="19520"/>
    <cellStyle name="40% - Акцент6 54 3 3" xfId="19521"/>
    <cellStyle name="40% - Акцент6 54 4" xfId="19522"/>
    <cellStyle name="40% - Акцент6 54 4 2" xfId="19523"/>
    <cellStyle name="40% - Акцент6 54 5" xfId="19524"/>
    <cellStyle name="40% - Акцент6 55" xfId="19525"/>
    <cellStyle name="40% - Акцент6 55 2" xfId="19526"/>
    <cellStyle name="40% - Акцент6 55 2 2" xfId="19527"/>
    <cellStyle name="40% - Акцент6 55 2 2 2" xfId="19528"/>
    <cellStyle name="40% - Акцент6 55 2 3" xfId="19529"/>
    <cellStyle name="40% - Акцент6 55 3" xfId="19530"/>
    <cellStyle name="40% - Акцент6 55 3 2" xfId="19531"/>
    <cellStyle name="40% - Акцент6 55 3 2 2" xfId="19532"/>
    <cellStyle name="40% - Акцент6 55 3 3" xfId="19533"/>
    <cellStyle name="40% - Акцент6 55 4" xfId="19534"/>
    <cellStyle name="40% - Акцент6 55 4 2" xfId="19535"/>
    <cellStyle name="40% - Акцент6 55 5" xfId="19536"/>
    <cellStyle name="40% - Акцент6 56" xfId="19537"/>
    <cellStyle name="40% - Акцент6 56 2" xfId="19538"/>
    <cellStyle name="40% - Акцент6 56 2 2" xfId="19539"/>
    <cellStyle name="40% - Акцент6 56 2 2 2" xfId="19540"/>
    <cellStyle name="40% - Акцент6 56 2 3" xfId="19541"/>
    <cellStyle name="40% - Акцент6 56 3" xfId="19542"/>
    <cellStyle name="40% - Акцент6 56 3 2" xfId="19543"/>
    <cellStyle name="40% - Акцент6 56 3 2 2" xfId="19544"/>
    <cellStyle name="40% - Акцент6 56 3 3" xfId="19545"/>
    <cellStyle name="40% - Акцент6 56 4" xfId="19546"/>
    <cellStyle name="40% - Акцент6 56 4 2" xfId="19547"/>
    <cellStyle name="40% - Акцент6 56 5" xfId="19548"/>
    <cellStyle name="40% - Акцент6 57" xfId="19549"/>
    <cellStyle name="40% - Акцент6 57 2" xfId="19550"/>
    <cellStyle name="40% - Акцент6 57 2 2" xfId="19551"/>
    <cellStyle name="40% - Акцент6 57 2 2 2" xfId="19552"/>
    <cellStyle name="40% - Акцент6 57 2 3" xfId="19553"/>
    <cellStyle name="40% - Акцент6 57 3" xfId="19554"/>
    <cellStyle name="40% - Акцент6 57 3 2" xfId="19555"/>
    <cellStyle name="40% - Акцент6 57 3 2 2" xfId="19556"/>
    <cellStyle name="40% - Акцент6 57 3 3" xfId="19557"/>
    <cellStyle name="40% - Акцент6 57 4" xfId="19558"/>
    <cellStyle name="40% - Акцент6 57 4 2" xfId="19559"/>
    <cellStyle name="40% - Акцент6 57 5" xfId="19560"/>
    <cellStyle name="40% - Акцент6 58" xfId="19561"/>
    <cellStyle name="40% - Акцент6 58 2" xfId="19562"/>
    <cellStyle name="40% - Акцент6 58 2 2" xfId="19563"/>
    <cellStyle name="40% - Акцент6 58 2 2 2" xfId="19564"/>
    <cellStyle name="40% - Акцент6 58 2 3" xfId="19565"/>
    <cellStyle name="40% - Акцент6 58 3" xfId="19566"/>
    <cellStyle name="40% - Акцент6 58 3 2" xfId="19567"/>
    <cellStyle name="40% - Акцент6 58 3 2 2" xfId="19568"/>
    <cellStyle name="40% - Акцент6 58 3 3" xfId="19569"/>
    <cellStyle name="40% - Акцент6 58 4" xfId="19570"/>
    <cellStyle name="40% - Акцент6 58 4 2" xfId="19571"/>
    <cellStyle name="40% - Акцент6 58 5" xfId="19572"/>
    <cellStyle name="40% - Акцент6 59" xfId="19573"/>
    <cellStyle name="40% - Акцент6 59 2" xfId="19574"/>
    <cellStyle name="40% - Акцент6 59 2 2" xfId="19575"/>
    <cellStyle name="40% - Акцент6 59 2 2 2" xfId="19576"/>
    <cellStyle name="40% - Акцент6 59 2 3" xfId="19577"/>
    <cellStyle name="40% - Акцент6 59 3" xfId="19578"/>
    <cellStyle name="40% - Акцент6 59 3 2" xfId="19579"/>
    <cellStyle name="40% - Акцент6 59 3 2 2" xfId="19580"/>
    <cellStyle name="40% - Акцент6 59 3 3" xfId="19581"/>
    <cellStyle name="40% - Акцент6 59 4" xfId="19582"/>
    <cellStyle name="40% - Акцент6 59 4 2" xfId="19583"/>
    <cellStyle name="40% - Акцент6 59 5" xfId="19584"/>
    <cellStyle name="40% - Акцент6 6" xfId="19585"/>
    <cellStyle name="40% - Акцент6 6 2" xfId="19586"/>
    <cellStyle name="40% - Акцент6 6 2 2" xfId="19587"/>
    <cellStyle name="40% - Акцент6 6 2 2 2" xfId="19588"/>
    <cellStyle name="40% - Акцент6 6 2 2 2 2" xfId="19589"/>
    <cellStyle name="40% - Акцент6 6 2 2 3" xfId="19590"/>
    <cellStyle name="40% - Акцент6 6 2 3" xfId="19591"/>
    <cellStyle name="40% - Акцент6 6 2 3 2" xfId="19592"/>
    <cellStyle name="40% - Акцент6 6 2 3 2 2" xfId="19593"/>
    <cellStyle name="40% - Акцент6 6 2 3 3" xfId="19594"/>
    <cellStyle name="40% - Акцент6 6 2 4" xfId="19595"/>
    <cellStyle name="40% - Акцент6 6 2 4 2" xfId="19596"/>
    <cellStyle name="40% - Акцент6 6 2 5" xfId="19597"/>
    <cellStyle name="40% - Акцент6 6 3" xfId="19598"/>
    <cellStyle name="40% - Акцент6 6 3 2" xfId="19599"/>
    <cellStyle name="40% - Акцент6 6 3 2 2" xfId="19600"/>
    <cellStyle name="40% - Акцент6 6 3 2 2 2" xfId="19601"/>
    <cellStyle name="40% - Акцент6 6 3 2 3" xfId="19602"/>
    <cellStyle name="40% - Акцент6 6 3 3" xfId="19603"/>
    <cellStyle name="40% - Акцент6 6 3 3 2" xfId="19604"/>
    <cellStyle name="40% - Акцент6 6 3 3 2 2" xfId="19605"/>
    <cellStyle name="40% - Акцент6 6 3 3 3" xfId="19606"/>
    <cellStyle name="40% - Акцент6 6 3 4" xfId="19607"/>
    <cellStyle name="40% - Акцент6 6 3 4 2" xfId="19608"/>
    <cellStyle name="40% - Акцент6 6 3 5" xfId="19609"/>
    <cellStyle name="40% - Акцент6 6 4" xfId="19610"/>
    <cellStyle name="40% - Акцент6 6 4 2" xfId="19611"/>
    <cellStyle name="40% - Акцент6 6 4 2 2" xfId="19612"/>
    <cellStyle name="40% - Акцент6 6 4 2 2 2" xfId="19613"/>
    <cellStyle name="40% - Акцент6 6 4 2 3" xfId="19614"/>
    <cellStyle name="40% - Акцент6 6 4 3" xfId="19615"/>
    <cellStyle name="40% - Акцент6 6 4 3 2" xfId="19616"/>
    <cellStyle name="40% - Акцент6 6 4 3 2 2" xfId="19617"/>
    <cellStyle name="40% - Акцент6 6 4 3 3" xfId="19618"/>
    <cellStyle name="40% - Акцент6 6 4 4" xfId="19619"/>
    <cellStyle name="40% - Акцент6 6 4 4 2" xfId="19620"/>
    <cellStyle name="40% - Акцент6 6 4 5" xfId="19621"/>
    <cellStyle name="40% - Акцент6 6 5" xfId="19622"/>
    <cellStyle name="40% - Акцент6 6 5 2" xfId="19623"/>
    <cellStyle name="40% - Акцент6 6 5 2 2" xfId="19624"/>
    <cellStyle name="40% - Акцент6 6 5 2 2 2" xfId="19625"/>
    <cellStyle name="40% - Акцент6 6 5 2 3" xfId="19626"/>
    <cellStyle name="40% - Акцент6 6 5 3" xfId="19627"/>
    <cellStyle name="40% - Акцент6 6 5 3 2" xfId="19628"/>
    <cellStyle name="40% - Акцент6 6 5 3 2 2" xfId="19629"/>
    <cellStyle name="40% - Акцент6 6 5 3 3" xfId="19630"/>
    <cellStyle name="40% - Акцент6 6 5 4" xfId="19631"/>
    <cellStyle name="40% - Акцент6 6 5 4 2" xfId="19632"/>
    <cellStyle name="40% - Акцент6 6 5 5" xfId="19633"/>
    <cellStyle name="40% - Акцент6 6 6" xfId="19634"/>
    <cellStyle name="40% - Акцент6 6 6 2" xfId="19635"/>
    <cellStyle name="40% - Акцент6 6 6 2 2" xfId="19636"/>
    <cellStyle name="40% - Акцент6 6 6 3" xfId="19637"/>
    <cellStyle name="40% - Акцент6 6 7" xfId="19638"/>
    <cellStyle name="40% - Акцент6 6 7 2" xfId="19639"/>
    <cellStyle name="40% - Акцент6 6 7 2 2" xfId="19640"/>
    <cellStyle name="40% - Акцент6 6 7 3" xfId="19641"/>
    <cellStyle name="40% - Акцент6 6 8" xfId="19642"/>
    <cellStyle name="40% - Акцент6 6 8 2" xfId="19643"/>
    <cellStyle name="40% - Акцент6 6 9" xfId="19644"/>
    <cellStyle name="40% - Акцент6 60" xfId="19645"/>
    <cellStyle name="40% - Акцент6 60 2" xfId="19646"/>
    <cellStyle name="40% - Акцент6 60 2 2" xfId="19647"/>
    <cellStyle name="40% - Акцент6 60 2 2 2" xfId="19648"/>
    <cellStyle name="40% - Акцент6 60 2 3" xfId="19649"/>
    <cellStyle name="40% - Акцент6 60 3" xfId="19650"/>
    <cellStyle name="40% - Акцент6 60 3 2" xfId="19651"/>
    <cellStyle name="40% - Акцент6 60 3 2 2" xfId="19652"/>
    <cellStyle name="40% - Акцент6 60 3 3" xfId="19653"/>
    <cellStyle name="40% - Акцент6 60 4" xfId="19654"/>
    <cellStyle name="40% - Акцент6 60 4 2" xfId="19655"/>
    <cellStyle name="40% - Акцент6 60 5" xfId="19656"/>
    <cellStyle name="40% - Акцент6 61" xfId="19657"/>
    <cellStyle name="40% - Акцент6 61 2" xfId="19658"/>
    <cellStyle name="40% - Акцент6 61 2 2" xfId="19659"/>
    <cellStyle name="40% - Акцент6 61 2 2 2" xfId="19660"/>
    <cellStyle name="40% - Акцент6 61 2 3" xfId="19661"/>
    <cellStyle name="40% - Акцент6 61 3" xfId="19662"/>
    <cellStyle name="40% - Акцент6 61 3 2" xfId="19663"/>
    <cellStyle name="40% - Акцент6 61 3 2 2" xfId="19664"/>
    <cellStyle name="40% - Акцент6 61 3 3" xfId="19665"/>
    <cellStyle name="40% - Акцент6 61 4" xfId="19666"/>
    <cellStyle name="40% - Акцент6 61 4 2" xfId="19667"/>
    <cellStyle name="40% - Акцент6 61 5" xfId="19668"/>
    <cellStyle name="40% - Акцент6 62" xfId="19669"/>
    <cellStyle name="40% - Акцент6 62 2" xfId="19670"/>
    <cellStyle name="40% - Акцент6 62 2 2" xfId="19671"/>
    <cellStyle name="40% - Акцент6 62 2 2 2" xfId="19672"/>
    <cellStyle name="40% - Акцент6 62 2 3" xfId="19673"/>
    <cellStyle name="40% - Акцент6 62 3" xfId="19674"/>
    <cellStyle name="40% - Акцент6 62 3 2" xfId="19675"/>
    <cellStyle name="40% - Акцент6 62 3 2 2" xfId="19676"/>
    <cellStyle name="40% - Акцент6 62 3 3" xfId="19677"/>
    <cellStyle name="40% - Акцент6 62 4" xfId="19678"/>
    <cellStyle name="40% - Акцент6 62 4 2" xfId="19679"/>
    <cellStyle name="40% - Акцент6 62 5" xfId="19680"/>
    <cellStyle name="40% - Акцент6 63" xfId="19681"/>
    <cellStyle name="40% - Акцент6 63 2" xfId="19682"/>
    <cellStyle name="40% - Акцент6 63 2 2" xfId="19683"/>
    <cellStyle name="40% - Акцент6 63 2 2 2" xfId="19684"/>
    <cellStyle name="40% - Акцент6 63 2 3" xfId="19685"/>
    <cellStyle name="40% - Акцент6 63 3" xfId="19686"/>
    <cellStyle name="40% - Акцент6 63 3 2" xfId="19687"/>
    <cellStyle name="40% - Акцент6 63 3 2 2" xfId="19688"/>
    <cellStyle name="40% - Акцент6 63 3 3" xfId="19689"/>
    <cellStyle name="40% - Акцент6 63 4" xfId="19690"/>
    <cellStyle name="40% - Акцент6 63 4 2" xfId="19691"/>
    <cellStyle name="40% - Акцент6 63 5" xfId="19692"/>
    <cellStyle name="40% - Акцент6 64" xfId="19693"/>
    <cellStyle name="40% - Акцент6 64 2" xfId="19694"/>
    <cellStyle name="40% - Акцент6 64 2 2" xfId="19695"/>
    <cellStyle name="40% - Акцент6 64 2 2 2" xfId="19696"/>
    <cellStyle name="40% - Акцент6 64 2 3" xfId="19697"/>
    <cellStyle name="40% - Акцент6 64 3" xfId="19698"/>
    <cellStyle name="40% - Акцент6 64 3 2" xfId="19699"/>
    <cellStyle name="40% - Акцент6 64 3 2 2" xfId="19700"/>
    <cellStyle name="40% - Акцент6 64 3 3" xfId="19701"/>
    <cellStyle name="40% - Акцент6 64 4" xfId="19702"/>
    <cellStyle name="40% - Акцент6 64 4 2" xfId="19703"/>
    <cellStyle name="40% - Акцент6 64 5" xfId="19704"/>
    <cellStyle name="40% - Акцент6 65" xfId="19705"/>
    <cellStyle name="40% - Акцент6 65 2" xfId="19706"/>
    <cellStyle name="40% - Акцент6 65 2 2" xfId="19707"/>
    <cellStyle name="40% - Акцент6 65 2 2 2" xfId="19708"/>
    <cellStyle name="40% - Акцент6 65 2 3" xfId="19709"/>
    <cellStyle name="40% - Акцент6 65 3" xfId="19710"/>
    <cellStyle name="40% - Акцент6 65 3 2" xfId="19711"/>
    <cellStyle name="40% - Акцент6 65 3 2 2" xfId="19712"/>
    <cellStyle name="40% - Акцент6 65 3 3" xfId="19713"/>
    <cellStyle name="40% - Акцент6 65 4" xfId="19714"/>
    <cellStyle name="40% - Акцент6 65 4 2" xfId="19715"/>
    <cellStyle name="40% - Акцент6 65 5" xfId="19716"/>
    <cellStyle name="40% - Акцент6 66" xfId="19717"/>
    <cellStyle name="40% - Акцент6 66 2" xfId="19718"/>
    <cellStyle name="40% - Акцент6 66 2 2" xfId="19719"/>
    <cellStyle name="40% - Акцент6 66 2 2 2" xfId="19720"/>
    <cellStyle name="40% - Акцент6 66 2 3" xfId="19721"/>
    <cellStyle name="40% - Акцент6 66 3" xfId="19722"/>
    <cellStyle name="40% - Акцент6 66 3 2" xfId="19723"/>
    <cellStyle name="40% - Акцент6 66 3 2 2" xfId="19724"/>
    <cellStyle name="40% - Акцент6 66 3 3" xfId="19725"/>
    <cellStyle name="40% - Акцент6 66 4" xfId="19726"/>
    <cellStyle name="40% - Акцент6 66 4 2" xfId="19727"/>
    <cellStyle name="40% - Акцент6 66 5" xfId="19728"/>
    <cellStyle name="40% - Акцент6 67" xfId="19729"/>
    <cellStyle name="40% - Акцент6 67 2" xfId="19730"/>
    <cellStyle name="40% - Акцент6 67 2 2" xfId="19731"/>
    <cellStyle name="40% - Акцент6 67 2 2 2" xfId="19732"/>
    <cellStyle name="40% - Акцент6 67 2 3" xfId="19733"/>
    <cellStyle name="40% - Акцент6 67 3" xfId="19734"/>
    <cellStyle name="40% - Акцент6 67 3 2" xfId="19735"/>
    <cellStyle name="40% - Акцент6 67 3 2 2" xfId="19736"/>
    <cellStyle name="40% - Акцент6 67 3 3" xfId="19737"/>
    <cellStyle name="40% - Акцент6 67 4" xfId="19738"/>
    <cellStyle name="40% - Акцент6 67 4 2" xfId="19739"/>
    <cellStyle name="40% - Акцент6 67 5" xfId="19740"/>
    <cellStyle name="40% - Акцент6 68" xfId="19741"/>
    <cellStyle name="40% - Акцент6 68 2" xfId="19742"/>
    <cellStyle name="40% - Акцент6 68 2 2" xfId="19743"/>
    <cellStyle name="40% - Акцент6 68 2 2 2" xfId="19744"/>
    <cellStyle name="40% - Акцент6 68 2 3" xfId="19745"/>
    <cellStyle name="40% - Акцент6 68 3" xfId="19746"/>
    <cellStyle name="40% - Акцент6 68 3 2" xfId="19747"/>
    <cellStyle name="40% - Акцент6 68 3 2 2" xfId="19748"/>
    <cellStyle name="40% - Акцент6 68 3 3" xfId="19749"/>
    <cellStyle name="40% - Акцент6 68 4" xfId="19750"/>
    <cellStyle name="40% - Акцент6 68 4 2" xfId="19751"/>
    <cellStyle name="40% - Акцент6 68 5" xfId="19752"/>
    <cellStyle name="40% - Акцент6 69" xfId="19753"/>
    <cellStyle name="40% - Акцент6 69 2" xfId="19754"/>
    <cellStyle name="40% - Акцент6 69 2 2" xfId="19755"/>
    <cellStyle name="40% - Акцент6 69 2 2 2" xfId="19756"/>
    <cellStyle name="40% - Акцент6 69 2 3" xfId="19757"/>
    <cellStyle name="40% - Акцент6 69 3" xfId="19758"/>
    <cellStyle name="40% - Акцент6 69 3 2" xfId="19759"/>
    <cellStyle name="40% - Акцент6 69 3 2 2" xfId="19760"/>
    <cellStyle name="40% - Акцент6 69 3 3" xfId="19761"/>
    <cellStyle name="40% - Акцент6 69 4" xfId="19762"/>
    <cellStyle name="40% - Акцент6 69 4 2" xfId="19763"/>
    <cellStyle name="40% - Акцент6 69 5" xfId="19764"/>
    <cellStyle name="40% - Акцент6 7" xfId="19765"/>
    <cellStyle name="40% - Акцент6 7 2" xfId="19766"/>
    <cellStyle name="40% - Акцент6 7 2 2" xfId="19767"/>
    <cellStyle name="40% - Акцент6 7 2 2 2" xfId="19768"/>
    <cellStyle name="40% - Акцент6 7 2 2 2 2" xfId="19769"/>
    <cellStyle name="40% - Акцент6 7 2 2 3" xfId="19770"/>
    <cellStyle name="40% - Акцент6 7 2 3" xfId="19771"/>
    <cellStyle name="40% - Акцент6 7 2 3 2" xfId="19772"/>
    <cellStyle name="40% - Акцент6 7 2 3 2 2" xfId="19773"/>
    <cellStyle name="40% - Акцент6 7 2 3 3" xfId="19774"/>
    <cellStyle name="40% - Акцент6 7 2 4" xfId="19775"/>
    <cellStyle name="40% - Акцент6 7 2 4 2" xfId="19776"/>
    <cellStyle name="40% - Акцент6 7 2 5" xfId="19777"/>
    <cellStyle name="40% - Акцент6 7 3" xfId="19778"/>
    <cellStyle name="40% - Акцент6 7 3 2" xfId="19779"/>
    <cellStyle name="40% - Акцент6 7 3 2 2" xfId="19780"/>
    <cellStyle name="40% - Акцент6 7 3 2 2 2" xfId="19781"/>
    <cellStyle name="40% - Акцент6 7 3 2 3" xfId="19782"/>
    <cellStyle name="40% - Акцент6 7 3 3" xfId="19783"/>
    <cellStyle name="40% - Акцент6 7 3 3 2" xfId="19784"/>
    <cellStyle name="40% - Акцент6 7 3 3 2 2" xfId="19785"/>
    <cellStyle name="40% - Акцент6 7 3 3 3" xfId="19786"/>
    <cellStyle name="40% - Акцент6 7 3 4" xfId="19787"/>
    <cellStyle name="40% - Акцент6 7 3 4 2" xfId="19788"/>
    <cellStyle name="40% - Акцент6 7 3 5" xfId="19789"/>
    <cellStyle name="40% - Акцент6 7 4" xfId="19790"/>
    <cellStyle name="40% - Акцент6 7 4 2" xfId="19791"/>
    <cellStyle name="40% - Акцент6 7 4 2 2" xfId="19792"/>
    <cellStyle name="40% - Акцент6 7 4 2 2 2" xfId="19793"/>
    <cellStyle name="40% - Акцент6 7 4 2 3" xfId="19794"/>
    <cellStyle name="40% - Акцент6 7 4 3" xfId="19795"/>
    <cellStyle name="40% - Акцент6 7 4 3 2" xfId="19796"/>
    <cellStyle name="40% - Акцент6 7 4 3 2 2" xfId="19797"/>
    <cellStyle name="40% - Акцент6 7 4 3 3" xfId="19798"/>
    <cellStyle name="40% - Акцент6 7 4 4" xfId="19799"/>
    <cellStyle name="40% - Акцент6 7 4 4 2" xfId="19800"/>
    <cellStyle name="40% - Акцент6 7 4 5" xfId="19801"/>
    <cellStyle name="40% - Акцент6 7 5" xfId="19802"/>
    <cellStyle name="40% - Акцент6 7 5 2" xfId="19803"/>
    <cellStyle name="40% - Акцент6 7 5 2 2" xfId="19804"/>
    <cellStyle name="40% - Акцент6 7 5 2 2 2" xfId="19805"/>
    <cellStyle name="40% - Акцент6 7 5 2 3" xfId="19806"/>
    <cellStyle name="40% - Акцент6 7 5 3" xfId="19807"/>
    <cellStyle name="40% - Акцент6 7 5 3 2" xfId="19808"/>
    <cellStyle name="40% - Акцент6 7 5 3 2 2" xfId="19809"/>
    <cellStyle name="40% - Акцент6 7 5 3 3" xfId="19810"/>
    <cellStyle name="40% - Акцент6 7 5 4" xfId="19811"/>
    <cellStyle name="40% - Акцент6 7 5 4 2" xfId="19812"/>
    <cellStyle name="40% - Акцент6 7 5 5" xfId="19813"/>
    <cellStyle name="40% - Акцент6 7 6" xfId="19814"/>
    <cellStyle name="40% - Акцент6 7 6 2" xfId="19815"/>
    <cellStyle name="40% - Акцент6 7 6 2 2" xfId="19816"/>
    <cellStyle name="40% - Акцент6 7 6 3" xfId="19817"/>
    <cellStyle name="40% - Акцент6 7 7" xfId="19818"/>
    <cellStyle name="40% - Акцент6 7 7 2" xfId="19819"/>
    <cellStyle name="40% - Акцент6 7 7 2 2" xfId="19820"/>
    <cellStyle name="40% - Акцент6 7 7 3" xfId="19821"/>
    <cellStyle name="40% - Акцент6 7 8" xfId="19822"/>
    <cellStyle name="40% - Акцент6 7 8 2" xfId="19823"/>
    <cellStyle name="40% - Акцент6 7 9" xfId="19824"/>
    <cellStyle name="40% - Акцент6 70" xfId="19825"/>
    <cellStyle name="40% - Акцент6 70 2" xfId="19826"/>
    <cellStyle name="40% - Акцент6 70 2 2" xfId="19827"/>
    <cellStyle name="40% - Акцент6 70 2 2 2" xfId="19828"/>
    <cellStyle name="40% - Акцент6 70 2 3" xfId="19829"/>
    <cellStyle name="40% - Акцент6 70 3" xfId="19830"/>
    <cellStyle name="40% - Акцент6 70 3 2" xfId="19831"/>
    <cellStyle name="40% - Акцент6 70 3 2 2" xfId="19832"/>
    <cellStyle name="40% - Акцент6 70 3 3" xfId="19833"/>
    <cellStyle name="40% - Акцент6 70 4" xfId="19834"/>
    <cellStyle name="40% - Акцент6 70 4 2" xfId="19835"/>
    <cellStyle name="40% - Акцент6 70 5" xfId="19836"/>
    <cellStyle name="40% - Акцент6 71" xfId="19837"/>
    <cellStyle name="40% - Акцент6 71 2" xfId="19838"/>
    <cellStyle name="40% - Акцент6 71 2 2" xfId="19839"/>
    <cellStyle name="40% - Акцент6 71 2 2 2" xfId="19840"/>
    <cellStyle name="40% - Акцент6 71 2 3" xfId="19841"/>
    <cellStyle name="40% - Акцент6 71 3" xfId="19842"/>
    <cellStyle name="40% - Акцент6 71 3 2" xfId="19843"/>
    <cellStyle name="40% - Акцент6 71 3 2 2" xfId="19844"/>
    <cellStyle name="40% - Акцент6 71 3 3" xfId="19845"/>
    <cellStyle name="40% - Акцент6 71 4" xfId="19846"/>
    <cellStyle name="40% - Акцент6 71 4 2" xfId="19847"/>
    <cellStyle name="40% - Акцент6 71 5" xfId="19848"/>
    <cellStyle name="40% - Акцент6 72" xfId="19849"/>
    <cellStyle name="40% - Акцент6 72 2" xfId="19850"/>
    <cellStyle name="40% - Акцент6 72 2 2" xfId="19851"/>
    <cellStyle name="40% - Акцент6 72 2 2 2" xfId="19852"/>
    <cellStyle name="40% - Акцент6 72 2 3" xfId="19853"/>
    <cellStyle name="40% - Акцент6 72 3" xfId="19854"/>
    <cellStyle name="40% - Акцент6 72 3 2" xfId="19855"/>
    <cellStyle name="40% - Акцент6 72 3 2 2" xfId="19856"/>
    <cellStyle name="40% - Акцент6 72 3 3" xfId="19857"/>
    <cellStyle name="40% - Акцент6 72 4" xfId="19858"/>
    <cellStyle name="40% - Акцент6 72 4 2" xfId="19859"/>
    <cellStyle name="40% - Акцент6 72 5" xfId="19860"/>
    <cellStyle name="40% - Акцент6 73" xfId="19861"/>
    <cellStyle name="40% - Акцент6 73 2" xfId="19862"/>
    <cellStyle name="40% - Акцент6 73 2 2" xfId="19863"/>
    <cellStyle name="40% - Акцент6 73 2 2 2" xfId="19864"/>
    <cellStyle name="40% - Акцент6 73 2 3" xfId="19865"/>
    <cellStyle name="40% - Акцент6 73 3" xfId="19866"/>
    <cellStyle name="40% - Акцент6 73 3 2" xfId="19867"/>
    <cellStyle name="40% - Акцент6 73 3 2 2" xfId="19868"/>
    <cellStyle name="40% - Акцент6 73 3 3" xfId="19869"/>
    <cellStyle name="40% - Акцент6 73 4" xfId="19870"/>
    <cellStyle name="40% - Акцент6 73 4 2" xfId="19871"/>
    <cellStyle name="40% - Акцент6 73 5" xfId="19872"/>
    <cellStyle name="40% - Акцент6 74" xfId="19873"/>
    <cellStyle name="40% - Акцент6 74 2" xfId="19874"/>
    <cellStyle name="40% - Акцент6 74 2 2" xfId="19875"/>
    <cellStyle name="40% - Акцент6 74 2 2 2" xfId="19876"/>
    <cellStyle name="40% - Акцент6 74 2 3" xfId="19877"/>
    <cellStyle name="40% - Акцент6 74 3" xfId="19878"/>
    <cellStyle name="40% - Акцент6 74 3 2" xfId="19879"/>
    <cellStyle name="40% - Акцент6 74 3 2 2" xfId="19880"/>
    <cellStyle name="40% - Акцент6 74 3 3" xfId="19881"/>
    <cellStyle name="40% - Акцент6 74 4" xfId="19882"/>
    <cellStyle name="40% - Акцент6 74 4 2" xfId="19883"/>
    <cellStyle name="40% - Акцент6 74 5" xfId="19884"/>
    <cellStyle name="40% - Акцент6 75" xfId="19885"/>
    <cellStyle name="40% - Акцент6 75 2" xfId="19886"/>
    <cellStyle name="40% - Акцент6 75 2 2" xfId="19887"/>
    <cellStyle name="40% - Акцент6 75 2 2 2" xfId="19888"/>
    <cellStyle name="40% - Акцент6 75 2 3" xfId="19889"/>
    <cellStyle name="40% - Акцент6 75 3" xfId="19890"/>
    <cellStyle name="40% - Акцент6 75 3 2" xfId="19891"/>
    <cellStyle name="40% - Акцент6 75 3 2 2" xfId="19892"/>
    <cellStyle name="40% - Акцент6 75 3 3" xfId="19893"/>
    <cellStyle name="40% - Акцент6 75 4" xfId="19894"/>
    <cellStyle name="40% - Акцент6 75 4 2" xfId="19895"/>
    <cellStyle name="40% - Акцент6 75 5" xfId="19896"/>
    <cellStyle name="40% - Акцент6 76" xfId="19897"/>
    <cellStyle name="40% - Акцент6 76 2" xfId="19898"/>
    <cellStyle name="40% - Акцент6 76 2 2" xfId="19899"/>
    <cellStyle name="40% - Акцент6 76 2 2 2" xfId="19900"/>
    <cellStyle name="40% - Акцент6 76 2 3" xfId="19901"/>
    <cellStyle name="40% - Акцент6 76 3" xfId="19902"/>
    <cellStyle name="40% - Акцент6 76 3 2" xfId="19903"/>
    <cellStyle name="40% - Акцент6 76 3 2 2" xfId="19904"/>
    <cellStyle name="40% - Акцент6 76 3 3" xfId="19905"/>
    <cellStyle name="40% - Акцент6 76 4" xfId="19906"/>
    <cellStyle name="40% - Акцент6 76 4 2" xfId="19907"/>
    <cellStyle name="40% - Акцент6 76 5" xfId="19908"/>
    <cellStyle name="40% - Акцент6 77" xfId="19909"/>
    <cellStyle name="40% - Акцент6 77 2" xfId="19910"/>
    <cellStyle name="40% - Акцент6 77 2 2" xfId="19911"/>
    <cellStyle name="40% - Акцент6 77 2 2 2" xfId="19912"/>
    <cellStyle name="40% - Акцент6 77 2 3" xfId="19913"/>
    <cellStyle name="40% - Акцент6 77 3" xfId="19914"/>
    <cellStyle name="40% - Акцент6 77 3 2" xfId="19915"/>
    <cellStyle name="40% - Акцент6 77 3 2 2" xfId="19916"/>
    <cellStyle name="40% - Акцент6 77 3 3" xfId="19917"/>
    <cellStyle name="40% - Акцент6 77 4" xfId="19918"/>
    <cellStyle name="40% - Акцент6 77 4 2" xfId="19919"/>
    <cellStyle name="40% - Акцент6 77 5" xfId="19920"/>
    <cellStyle name="40% - Акцент6 78" xfId="19921"/>
    <cellStyle name="40% - Акцент6 78 2" xfId="19922"/>
    <cellStyle name="40% - Акцент6 78 2 2" xfId="19923"/>
    <cellStyle name="40% - Акцент6 78 2 2 2" xfId="19924"/>
    <cellStyle name="40% - Акцент6 78 2 3" xfId="19925"/>
    <cellStyle name="40% - Акцент6 78 3" xfId="19926"/>
    <cellStyle name="40% - Акцент6 78 3 2" xfId="19927"/>
    <cellStyle name="40% - Акцент6 78 3 2 2" xfId="19928"/>
    <cellStyle name="40% - Акцент6 78 3 3" xfId="19929"/>
    <cellStyle name="40% - Акцент6 78 4" xfId="19930"/>
    <cellStyle name="40% - Акцент6 78 4 2" xfId="19931"/>
    <cellStyle name="40% - Акцент6 78 5" xfId="19932"/>
    <cellStyle name="40% - Акцент6 79" xfId="19933"/>
    <cellStyle name="40% - Акцент6 79 2" xfId="19934"/>
    <cellStyle name="40% - Акцент6 79 2 2" xfId="19935"/>
    <cellStyle name="40% - Акцент6 79 2 2 2" xfId="19936"/>
    <cellStyle name="40% - Акцент6 79 2 3" xfId="19937"/>
    <cellStyle name="40% - Акцент6 79 3" xfId="19938"/>
    <cellStyle name="40% - Акцент6 79 3 2" xfId="19939"/>
    <cellStyle name="40% - Акцент6 79 3 2 2" xfId="19940"/>
    <cellStyle name="40% - Акцент6 79 3 3" xfId="19941"/>
    <cellStyle name="40% - Акцент6 79 4" xfId="19942"/>
    <cellStyle name="40% - Акцент6 79 4 2" xfId="19943"/>
    <cellStyle name="40% - Акцент6 79 5" xfId="19944"/>
    <cellStyle name="40% - Акцент6 8" xfId="19945"/>
    <cellStyle name="40% - Акцент6 8 2" xfId="19946"/>
    <cellStyle name="40% - Акцент6 8 2 2" xfId="19947"/>
    <cellStyle name="40% - Акцент6 8 2 2 2" xfId="19948"/>
    <cellStyle name="40% - Акцент6 8 2 2 2 2" xfId="19949"/>
    <cellStyle name="40% - Акцент6 8 2 2 3" xfId="19950"/>
    <cellStyle name="40% - Акцент6 8 2 3" xfId="19951"/>
    <cellStyle name="40% - Акцент6 8 2 3 2" xfId="19952"/>
    <cellStyle name="40% - Акцент6 8 2 3 2 2" xfId="19953"/>
    <cellStyle name="40% - Акцент6 8 2 3 3" xfId="19954"/>
    <cellStyle name="40% - Акцент6 8 2 4" xfId="19955"/>
    <cellStyle name="40% - Акцент6 8 2 4 2" xfId="19956"/>
    <cellStyle name="40% - Акцент6 8 2 5" xfId="19957"/>
    <cellStyle name="40% - Акцент6 8 3" xfId="19958"/>
    <cellStyle name="40% - Акцент6 8 3 2" xfId="19959"/>
    <cellStyle name="40% - Акцент6 8 3 2 2" xfId="19960"/>
    <cellStyle name="40% - Акцент6 8 3 2 2 2" xfId="19961"/>
    <cellStyle name="40% - Акцент6 8 3 2 3" xfId="19962"/>
    <cellStyle name="40% - Акцент6 8 3 3" xfId="19963"/>
    <cellStyle name="40% - Акцент6 8 3 3 2" xfId="19964"/>
    <cellStyle name="40% - Акцент6 8 3 3 2 2" xfId="19965"/>
    <cellStyle name="40% - Акцент6 8 3 3 3" xfId="19966"/>
    <cellStyle name="40% - Акцент6 8 3 4" xfId="19967"/>
    <cellStyle name="40% - Акцент6 8 3 4 2" xfId="19968"/>
    <cellStyle name="40% - Акцент6 8 3 5" xfId="19969"/>
    <cellStyle name="40% - Акцент6 8 4" xfId="19970"/>
    <cellStyle name="40% - Акцент6 8 4 2" xfId="19971"/>
    <cellStyle name="40% - Акцент6 8 4 2 2" xfId="19972"/>
    <cellStyle name="40% - Акцент6 8 4 2 2 2" xfId="19973"/>
    <cellStyle name="40% - Акцент6 8 4 2 3" xfId="19974"/>
    <cellStyle name="40% - Акцент6 8 4 3" xfId="19975"/>
    <cellStyle name="40% - Акцент6 8 4 3 2" xfId="19976"/>
    <cellStyle name="40% - Акцент6 8 4 3 2 2" xfId="19977"/>
    <cellStyle name="40% - Акцент6 8 4 3 3" xfId="19978"/>
    <cellStyle name="40% - Акцент6 8 4 4" xfId="19979"/>
    <cellStyle name="40% - Акцент6 8 4 4 2" xfId="19980"/>
    <cellStyle name="40% - Акцент6 8 4 5" xfId="19981"/>
    <cellStyle name="40% - Акцент6 8 5" xfId="19982"/>
    <cellStyle name="40% - Акцент6 8 5 2" xfId="19983"/>
    <cellStyle name="40% - Акцент6 8 5 2 2" xfId="19984"/>
    <cellStyle name="40% - Акцент6 8 5 2 2 2" xfId="19985"/>
    <cellStyle name="40% - Акцент6 8 5 2 3" xfId="19986"/>
    <cellStyle name="40% - Акцент6 8 5 3" xfId="19987"/>
    <cellStyle name="40% - Акцент6 8 5 3 2" xfId="19988"/>
    <cellStyle name="40% - Акцент6 8 5 3 2 2" xfId="19989"/>
    <cellStyle name="40% - Акцент6 8 5 3 3" xfId="19990"/>
    <cellStyle name="40% - Акцент6 8 5 4" xfId="19991"/>
    <cellStyle name="40% - Акцент6 8 5 4 2" xfId="19992"/>
    <cellStyle name="40% - Акцент6 8 5 5" xfId="19993"/>
    <cellStyle name="40% - Акцент6 8 6" xfId="19994"/>
    <cellStyle name="40% - Акцент6 8 6 2" xfId="19995"/>
    <cellStyle name="40% - Акцент6 8 6 2 2" xfId="19996"/>
    <cellStyle name="40% - Акцент6 8 6 3" xfId="19997"/>
    <cellStyle name="40% - Акцент6 8 7" xfId="19998"/>
    <cellStyle name="40% - Акцент6 8 7 2" xfId="19999"/>
    <cellStyle name="40% - Акцент6 8 7 2 2" xfId="20000"/>
    <cellStyle name="40% - Акцент6 8 7 3" xfId="20001"/>
    <cellStyle name="40% - Акцент6 8 8" xfId="20002"/>
    <cellStyle name="40% - Акцент6 8 8 2" xfId="20003"/>
    <cellStyle name="40% - Акцент6 8 9" xfId="20004"/>
    <cellStyle name="40% - Акцент6 80" xfId="20005"/>
    <cellStyle name="40% - Акцент6 80 2" xfId="20006"/>
    <cellStyle name="40% - Акцент6 80 2 2" xfId="20007"/>
    <cellStyle name="40% - Акцент6 80 2 2 2" xfId="20008"/>
    <cellStyle name="40% - Акцент6 80 2 3" xfId="20009"/>
    <cellStyle name="40% - Акцент6 80 3" xfId="20010"/>
    <cellStyle name="40% - Акцент6 80 3 2" xfId="20011"/>
    <cellStyle name="40% - Акцент6 80 3 2 2" xfId="20012"/>
    <cellStyle name="40% - Акцент6 80 3 3" xfId="20013"/>
    <cellStyle name="40% - Акцент6 80 4" xfId="20014"/>
    <cellStyle name="40% - Акцент6 80 4 2" xfId="20015"/>
    <cellStyle name="40% - Акцент6 80 5" xfId="20016"/>
    <cellStyle name="40% - Акцент6 81" xfId="20017"/>
    <cellStyle name="40% - Акцент6 81 2" xfId="20018"/>
    <cellStyle name="40% - Акцент6 81 2 2" xfId="20019"/>
    <cellStyle name="40% - Акцент6 81 2 2 2" xfId="20020"/>
    <cellStyle name="40% - Акцент6 81 2 3" xfId="20021"/>
    <cellStyle name="40% - Акцент6 81 3" xfId="20022"/>
    <cellStyle name="40% - Акцент6 81 3 2" xfId="20023"/>
    <cellStyle name="40% - Акцент6 81 3 2 2" xfId="20024"/>
    <cellStyle name="40% - Акцент6 81 3 3" xfId="20025"/>
    <cellStyle name="40% - Акцент6 81 4" xfId="20026"/>
    <cellStyle name="40% - Акцент6 81 4 2" xfId="20027"/>
    <cellStyle name="40% - Акцент6 81 5" xfId="20028"/>
    <cellStyle name="40% - Акцент6 82" xfId="20029"/>
    <cellStyle name="40% - Акцент6 82 2" xfId="20030"/>
    <cellStyle name="40% - Акцент6 82 2 2" xfId="20031"/>
    <cellStyle name="40% - Акцент6 82 2 2 2" xfId="20032"/>
    <cellStyle name="40% - Акцент6 82 2 3" xfId="20033"/>
    <cellStyle name="40% - Акцент6 82 3" xfId="20034"/>
    <cellStyle name="40% - Акцент6 82 3 2" xfId="20035"/>
    <cellStyle name="40% - Акцент6 82 3 2 2" xfId="20036"/>
    <cellStyle name="40% - Акцент6 82 3 3" xfId="20037"/>
    <cellStyle name="40% - Акцент6 82 4" xfId="20038"/>
    <cellStyle name="40% - Акцент6 82 4 2" xfId="20039"/>
    <cellStyle name="40% - Акцент6 82 5" xfId="20040"/>
    <cellStyle name="40% - Акцент6 83" xfId="20041"/>
    <cellStyle name="40% - Акцент6 83 2" xfId="20042"/>
    <cellStyle name="40% - Акцент6 83 2 2" xfId="20043"/>
    <cellStyle name="40% - Акцент6 83 2 2 2" xfId="20044"/>
    <cellStyle name="40% - Акцент6 83 2 3" xfId="20045"/>
    <cellStyle name="40% - Акцент6 83 3" xfId="20046"/>
    <cellStyle name="40% - Акцент6 83 3 2" xfId="20047"/>
    <cellStyle name="40% - Акцент6 83 3 2 2" xfId="20048"/>
    <cellStyle name="40% - Акцент6 83 3 3" xfId="20049"/>
    <cellStyle name="40% - Акцент6 83 4" xfId="20050"/>
    <cellStyle name="40% - Акцент6 83 4 2" xfId="20051"/>
    <cellStyle name="40% - Акцент6 83 5" xfId="20052"/>
    <cellStyle name="40% - Акцент6 84" xfId="20053"/>
    <cellStyle name="40% - Акцент6 84 2" xfId="20054"/>
    <cellStyle name="40% - Акцент6 84 2 2" xfId="20055"/>
    <cellStyle name="40% - Акцент6 84 2 2 2" xfId="20056"/>
    <cellStyle name="40% - Акцент6 84 2 3" xfId="20057"/>
    <cellStyle name="40% - Акцент6 84 3" xfId="20058"/>
    <cellStyle name="40% - Акцент6 84 3 2" xfId="20059"/>
    <cellStyle name="40% - Акцент6 84 3 2 2" xfId="20060"/>
    <cellStyle name="40% - Акцент6 84 3 3" xfId="20061"/>
    <cellStyle name="40% - Акцент6 84 4" xfId="20062"/>
    <cellStyle name="40% - Акцент6 84 4 2" xfId="20063"/>
    <cellStyle name="40% - Акцент6 84 5" xfId="20064"/>
    <cellStyle name="40% - Акцент6 85" xfId="20065"/>
    <cellStyle name="40% - Акцент6 85 2" xfId="20066"/>
    <cellStyle name="40% - Акцент6 85 2 2" xfId="20067"/>
    <cellStyle name="40% - Акцент6 85 2 2 2" xfId="20068"/>
    <cellStyle name="40% - Акцент6 85 2 3" xfId="20069"/>
    <cellStyle name="40% - Акцент6 85 3" xfId="20070"/>
    <cellStyle name="40% - Акцент6 85 3 2" xfId="20071"/>
    <cellStyle name="40% - Акцент6 85 3 2 2" xfId="20072"/>
    <cellStyle name="40% - Акцент6 85 3 3" xfId="20073"/>
    <cellStyle name="40% - Акцент6 85 4" xfId="20074"/>
    <cellStyle name="40% - Акцент6 85 4 2" xfId="20075"/>
    <cellStyle name="40% - Акцент6 85 5" xfId="20076"/>
    <cellStyle name="40% - Акцент6 86" xfId="20077"/>
    <cellStyle name="40% - Акцент6 86 2" xfId="20078"/>
    <cellStyle name="40% - Акцент6 86 2 2" xfId="20079"/>
    <cellStyle name="40% - Акцент6 86 2 2 2" xfId="20080"/>
    <cellStyle name="40% - Акцент6 86 2 3" xfId="20081"/>
    <cellStyle name="40% - Акцент6 86 3" xfId="20082"/>
    <cellStyle name="40% - Акцент6 86 3 2" xfId="20083"/>
    <cellStyle name="40% - Акцент6 86 3 2 2" xfId="20084"/>
    <cellStyle name="40% - Акцент6 86 3 3" xfId="20085"/>
    <cellStyle name="40% - Акцент6 86 4" xfId="20086"/>
    <cellStyle name="40% - Акцент6 86 4 2" xfId="20087"/>
    <cellStyle name="40% - Акцент6 86 5" xfId="20088"/>
    <cellStyle name="40% - Акцент6 87" xfId="20089"/>
    <cellStyle name="40% - Акцент6 87 2" xfId="20090"/>
    <cellStyle name="40% - Акцент6 87 2 2" xfId="20091"/>
    <cellStyle name="40% - Акцент6 87 2 2 2" xfId="20092"/>
    <cellStyle name="40% - Акцент6 87 2 3" xfId="20093"/>
    <cellStyle name="40% - Акцент6 87 3" xfId="20094"/>
    <cellStyle name="40% - Акцент6 87 3 2" xfId="20095"/>
    <cellStyle name="40% - Акцент6 87 3 2 2" xfId="20096"/>
    <cellStyle name="40% - Акцент6 87 3 3" xfId="20097"/>
    <cellStyle name="40% - Акцент6 87 4" xfId="20098"/>
    <cellStyle name="40% - Акцент6 87 4 2" xfId="20099"/>
    <cellStyle name="40% - Акцент6 87 5" xfId="20100"/>
    <cellStyle name="40% - Акцент6 88" xfId="20101"/>
    <cellStyle name="40% - Акцент6 88 2" xfId="20102"/>
    <cellStyle name="40% - Акцент6 88 2 2" xfId="20103"/>
    <cellStyle name="40% - Акцент6 88 3" xfId="20104"/>
    <cellStyle name="40% - Акцент6 89" xfId="20105"/>
    <cellStyle name="40% - Акцент6 89 2" xfId="20106"/>
    <cellStyle name="40% - Акцент6 89 2 2" xfId="20107"/>
    <cellStyle name="40% - Акцент6 89 3" xfId="20108"/>
    <cellStyle name="40% - Акцент6 9" xfId="20109"/>
    <cellStyle name="40% - Акцент6 9 2" xfId="20110"/>
    <cellStyle name="40% - Акцент6 9 2 2" xfId="20111"/>
    <cellStyle name="40% - Акцент6 9 2 2 2" xfId="20112"/>
    <cellStyle name="40% - Акцент6 9 2 2 2 2" xfId="20113"/>
    <cellStyle name="40% - Акцент6 9 2 2 3" xfId="20114"/>
    <cellStyle name="40% - Акцент6 9 2 3" xfId="20115"/>
    <cellStyle name="40% - Акцент6 9 2 3 2" xfId="20116"/>
    <cellStyle name="40% - Акцент6 9 2 3 2 2" xfId="20117"/>
    <cellStyle name="40% - Акцент6 9 2 3 3" xfId="20118"/>
    <cellStyle name="40% - Акцент6 9 2 4" xfId="20119"/>
    <cellStyle name="40% - Акцент6 9 2 4 2" xfId="20120"/>
    <cellStyle name="40% - Акцент6 9 2 5" xfId="20121"/>
    <cellStyle name="40% - Акцент6 9 3" xfId="20122"/>
    <cellStyle name="40% - Акцент6 9 3 2" xfId="20123"/>
    <cellStyle name="40% - Акцент6 9 3 2 2" xfId="20124"/>
    <cellStyle name="40% - Акцент6 9 3 2 2 2" xfId="20125"/>
    <cellStyle name="40% - Акцент6 9 3 2 3" xfId="20126"/>
    <cellStyle name="40% - Акцент6 9 3 3" xfId="20127"/>
    <cellStyle name="40% - Акцент6 9 3 3 2" xfId="20128"/>
    <cellStyle name="40% - Акцент6 9 3 3 2 2" xfId="20129"/>
    <cellStyle name="40% - Акцент6 9 3 3 3" xfId="20130"/>
    <cellStyle name="40% - Акцент6 9 3 4" xfId="20131"/>
    <cellStyle name="40% - Акцент6 9 3 4 2" xfId="20132"/>
    <cellStyle name="40% - Акцент6 9 3 5" xfId="20133"/>
    <cellStyle name="40% - Акцент6 9 4" xfId="20134"/>
    <cellStyle name="40% - Акцент6 9 4 2" xfId="20135"/>
    <cellStyle name="40% - Акцент6 9 4 2 2" xfId="20136"/>
    <cellStyle name="40% - Акцент6 9 4 2 2 2" xfId="20137"/>
    <cellStyle name="40% - Акцент6 9 4 2 3" xfId="20138"/>
    <cellStyle name="40% - Акцент6 9 4 3" xfId="20139"/>
    <cellStyle name="40% - Акцент6 9 4 3 2" xfId="20140"/>
    <cellStyle name="40% - Акцент6 9 4 3 2 2" xfId="20141"/>
    <cellStyle name="40% - Акцент6 9 4 3 3" xfId="20142"/>
    <cellStyle name="40% - Акцент6 9 4 4" xfId="20143"/>
    <cellStyle name="40% - Акцент6 9 4 4 2" xfId="20144"/>
    <cellStyle name="40% - Акцент6 9 4 5" xfId="20145"/>
    <cellStyle name="40% - Акцент6 9 5" xfId="20146"/>
    <cellStyle name="40% - Акцент6 9 5 2" xfId="20147"/>
    <cellStyle name="40% - Акцент6 9 5 2 2" xfId="20148"/>
    <cellStyle name="40% - Акцент6 9 5 2 2 2" xfId="20149"/>
    <cellStyle name="40% - Акцент6 9 5 2 3" xfId="20150"/>
    <cellStyle name="40% - Акцент6 9 5 3" xfId="20151"/>
    <cellStyle name="40% - Акцент6 9 5 3 2" xfId="20152"/>
    <cellStyle name="40% - Акцент6 9 5 3 2 2" xfId="20153"/>
    <cellStyle name="40% - Акцент6 9 5 3 3" xfId="20154"/>
    <cellStyle name="40% - Акцент6 9 5 4" xfId="20155"/>
    <cellStyle name="40% - Акцент6 9 5 4 2" xfId="20156"/>
    <cellStyle name="40% - Акцент6 9 5 5" xfId="20157"/>
    <cellStyle name="40% - Акцент6 9 6" xfId="20158"/>
    <cellStyle name="40% - Акцент6 9 6 2" xfId="20159"/>
    <cellStyle name="40% - Акцент6 9 6 2 2" xfId="20160"/>
    <cellStyle name="40% - Акцент6 9 6 3" xfId="20161"/>
    <cellStyle name="40% - Акцент6 9 7" xfId="20162"/>
    <cellStyle name="40% - Акцент6 9 7 2" xfId="20163"/>
    <cellStyle name="40% - Акцент6 9 7 2 2" xfId="20164"/>
    <cellStyle name="40% - Акцент6 9 7 3" xfId="20165"/>
    <cellStyle name="40% - Акцент6 9 8" xfId="20166"/>
    <cellStyle name="40% - Акцент6 9 8 2" xfId="20167"/>
    <cellStyle name="40% - Акцент6 9 9" xfId="20168"/>
    <cellStyle name="40% - Акцент6 90" xfId="20169"/>
    <cellStyle name="40% - Акцент6 90 2" xfId="20170"/>
    <cellStyle name="40% - Акцент6 90 2 2" xfId="20171"/>
    <cellStyle name="40% - Акцент6 90 3" xfId="20172"/>
    <cellStyle name="40% - Акцент6 91" xfId="20173"/>
    <cellStyle name="40% - Акцент6 91 2" xfId="20174"/>
    <cellStyle name="40% - Акцент6 91 2 2" xfId="20175"/>
    <cellStyle name="40% - Акцент6 91 3" xfId="20176"/>
    <cellStyle name="40% - Акцент6 92" xfId="20177"/>
    <cellStyle name="40% - Акцент6 92 2" xfId="20178"/>
    <cellStyle name="40% - Акцент6 92 2 2" xfId="20179"/>
    <cellStyle name="40% - Акцент6 92 3" xfId="20180"/>
    <cellStyle name="40% - Акцент6 93" xfId="20181"/>
    <cellStyle name="40% - Акцент6 93 2" xfId="20182"/>
    <cellStyle name="40% - Акцент6 93 2 2" xfId="20183"/>
    <cellStyle name="40% - Акцент6 93 3" xfId="20184"/>
    <cellStyle name="40% - Акцент6 94" xfId="20185"/>
    <cellStyle name="40% - Акцент6 94 2" xfId="20186"/>
    <cellStyle name="40% - Акцент6 94 2 2" xfId="20187"/>
    <cellStyle name="40% - Акцент6 94 3" xfId="20188"/>
    <cellStyle name="40% - Акцент6 95" xfId="20189"/>
    <cellStyle name="40% - Акцент6 95 2" xfId="20190"/>
    <cellStyle name="40% - Акцент6 95 2 2" xfId="20191"/>
    <cellStyle name="40% - Акцент6 95 3" xfId="20192"/>
    <cellStyle name="40% - Акцент6 96" xfId="20193"/>
    <cellStyle name="40% - Акцент6 96 2" xfId="20194"/>
    <cellStyle name="40% - Акцент6 96 2 2" xfId="20195"/>
    <cellStyle name="40% - Акцент6 96 3" xfId="20196"/>
    <cellStyle name="40% - Акцент6 97" xfId="20197"/>
    <cellStyle name="40% - Акцент6 97 2" xfId="20198"/>
    <cellStyle name="40% - Акцент6 97 2 2" xfId="20199"/>
    <cellStyle name="40% - Акцент6 97 3" xfId="20200"/>
    <cellStyle name="40% - Акцент6 98" xfId="20201"/>
    <cellStyle name="40% - Акцент6 98 2" xfId="20202"/>
    <cellStyle name="40% - Акцент6 98 2 2" xfId="20203"/>
    <cellStyle name="40% - Акцент6 98 3" xfId="20204"/>
    <cellStyle name="40% - Акцент6 99" xfId="20205"/>
    <cellStyle name="40% - Акцент6 99 2" xfId="20206"/>
    <cellStyle name="40% - Акцент6 99 2 2" xfId="20207"/>
    <cellStyle name="40% - Акцент6 99 3" xfId="20208"/>
    <cellStyle name="60% - Accent1" xfId="20209"/>
    <cellStyle name="60% - Accent2" xfId="20210"/>
    <cellStyle name="60% - Accent3" xfId="20211"/>
    <cellStyle name="60% - Accent4" xfId="20212"/>
    <cellStyle name="60% - Accent5" xfId="20213"/>
    <cellStyle name="60% - Accent6" xfId="20214"/>
    <cellStyle name="60% - Акцент1" xfId="20215" builtinId="32" customBuiltin="1"/>
    <cellStyle name="60% - Акцент1 10" xfId="20216"/>
    <cellStyle name="60% - Акцент1 100" xfId="20217"/>
    <cellStyle name="60% - Акцент1 101" xfId="20218"/>
    <cellStyle name="60% - Акцент1 102" xfId="20219"/>
    <cellStyle name="60% - Акцент1 103" xfId="20220"/>
    <cellStyle name="60% - Акцент1 104" xfId="20221"/>
    <cellStyle name="60% - Акцент1 105" xfId="20222"/>
    <cellStyle name="60% - Акцент1 106" xfId="20223"/>
    <cellStyle name="60% - Акцент1 107" xfId="20224"/>
    <cellStyle name="60% - Акцент1 108" xfId="20225"/>
    <cellStyle name="60% - Акцент1 109" xfId="20226"/>
    <cellStyle name="60% - Акцент1 11" xfId="20227"/>
    <cellStyle name="60% - Акцент1 110" xfId="20228"/>
    <cellStyle name="60% - Акцент1 111" xfId="20229"/>
    <cellStyle name="60% - Акцент1 112" xfId="20230"/>
    <cellStyle name="60% - Акцент1 113" xfId="20231"/>
    <cellStyle name="60% - Акцент1 12" xfId="20232"/>
    <cellStyle name="60% - Акцент1 13" xfId="20233"/>
    <cellStyle name="60% - Акцент1 14" xfId="20234"/>
    <cellStyle name="60% - Акцент1 15" xfId="20235"/>
    <cellStyle name="60% - Акцент1 16" xfId="20236"/>
    <cellStyle name="60% - Акцент1 17" xfId="20237"/>
    <cellStyle name="60% - Акцент1 18" xfId="20238"/>
    <cellStyle name="60% - Акцент1 19" xfId="20239"/>
    <cellStyle name="60% - Акцент1 2" xfId="20240"/>
    <cellStyle name="60% - Акцент1 2 2" xfId="20241"/>
    <cellStyle name="60% - Акцент1 2 3" xfId="20242"/>
    <cellStyle name="60% - Акцент1 2 4" xfId="20243"/>
    <cellStyle name="60% - Акцент1 2 5" xfId="20244"/>
    <cellStyle name="60% - Акцент1 20" xfId="20245"/>
    <cellStyle name="60% - Акцент1 21" xfId="20246"/>
    <cellStyle name="60% - Акцент1 22" xfId="20247"/>
    <cellStyle name="60% - Акцент1 23" xfId="20248"/>
    <cellStyle name="60% - Акцент1 24" xfId="20249"/>
    <cellStyle name="60% - Акцент1 25" xfId="20250"/>
    <cellStyle name="60% - Акцент1 26" xfId="20251"/>
    <cellStyle name="60% - Акцент1 27" xfId="20252"/>
    <cellStyle name="60% - Акцент1 28" xfId="20253"/>
    <cellStyle name="60% - Акцент1 29" xfId="20254"/>
    <cellStyle name="60% - Акцент1 3" xfId="20255"/>
    <cellStyle name="60% - Акцент1 3 2" xfId="20256"/>
    <cellStyle name="60% - Акцент1 3 3" xfId="20257"/>
    <cellStyle name="60% - Акцент1 3 4" xfId="20258"/>
    <cellStyle name="60% - Акцент1 3 5" xfId="20259"/>
    <cellStyle name="60% - Акцент1 30" xfId="20260"/>
    <cellStyle name="60% - Акцент1 31" xfId="20261"/>
    <cellStyle name="60% - Акцент1 32" xfId="20262"/>
    <cellStyle name="60% - Акцент1 33" xfId="20263"/>
    <cellStyle name="60% - Акцент1 34" xfId="20264"/>
    <cellStyle name="60% - Акцент1 35" xfId="20265"/>
    <cellStyle name="60% - Акцент1 36" xfId="20266"/>
    <cellStyle name="60% - Акцент1 37" xfId="20267"/>
    <cellStyle name="60% - Акцент1 38" xfId="20268"/>
    <cellStyle name="60% - Акцент1 39" xfId="20269"/>
    <cellStyle name="60% - Акцент1 4" xfId="20270"/>
    <cellStyle name="60% - Акцент1 4 2" xfId="20271"/>
    <cellStyle name="60% - Акцент1 4 3" xfId="20272"/>
    <cellStyle name="60% - Акцент1 4 4" xfId="20273"/>
    <cellStyle name="60% - Акцент1 4 5" xfId="20274"/>
    <cellStyle name="60% - Акцент1 40" xfId="20275"/>
    <cellStyle name="60% - Акцент1 41" xfId="20276"/>
    <cellStyle name="60% - Акцент1 42" xfId="20277"/>
    <cellStyle name="60% - Акцент1 43" xfId="20278"/>
    <cellStyle name="60% - Акцент1 44" xfId="20279"/>
    <cellStyle name="60% - Акцент1 45" xfId="20280"/>
    <cellStyle name="60% - Акцент1 46" xfId="20281"/>
    <cellStyle name="60% - Акцент1 47" xfId="20282"/>
    <cellStyle name="60% - Акцент1 48" xfId="20283"/>
    <cellStyle name="60% - Акцент1 49" xfId="20284"/>
    <cellStyle name="60% - Акцент1 5" xfId="20285"/>
    <cellStyle name="60% - Акцент1 5 2" xfId="20286"/>
    <cellStyle name="60% - Акцент1 5 3" xfId="20287"/>
    <cellStyle name="60% - Акцент1 5 4" xfId="20288"/>
    <cellStyle name="60% - Акцент1 5 5" xfId="20289"/>
    <cellStyle name="60% - Акцент1 50" xfId="20290"/>
    <cellStyle name="60% - Акцент1 51" xfId="20291"/>
    <cellStyle name="60% - Акцент1 52" xfId="20292"/>
    <cellStyle name="60% - Акцент1 53" xfId="20293"/>
    <cellStyle name="60% - Акцент1 54" xfId="20294"/>
    <cellStyle name="60% - Акцент1 55" xfId="20295"/>
    <cellStyle name="60% - Акцент1 56" xfId="20296"/>
    <cellStyle name="60% - Акцент1 57" xfId="20297"/>
    <cellStyle name="60% - Акцент1 58" xfId="20298"/>
    <cellStyle name="60% - Акцент1 59" xfId="20299"/>
    <cellStyle name="60% - Акцент1 6" xfId="20300"/>
    <cellStyle name="60% - Акцент1 6 2" xfId="20301"/>
    <cellStyle name="60% - Акцент1 6 3" xfId="20302"/>
    <cellStyle name="60% - Акцент1 6 4" xfId="20303"/>
    <cellStyle name="60% - Акцент1 6 5" xfId="20304"/>
    <cellStyle name="60% - Акцент1 60" xfId="20305"/>
    <cellStyle name="60% - Акцент1 61" xfId="20306"/>
    <cellStyle name="60% - Акцент1 62" xfId="20307"/>
    <cellStyle name="60% - Акцент1 63" xfId="20308"/>
    <cellStyle name="60% - Акцент1 64" xfId="20309"/>
    <cellStyle name="60% - Акцент1 65" xfId="20310"/>
    <cellStyle name="60% - Акцент1 66" xfId="20311"/>
    <cellStyle name="60% - Акцент1 67" xfId="20312"/>
    <cellStyle name="60% - Акцент1 68" xfId="20313"/>
    <cellStyle name="60% - Акцент1 69" xfId="20314"/>
    <cellStyle name="60% - Акцент1 7" xfId="20315"/>
    <cellStyle name="60% - Акцент1 7 2" xfId="20316"/>
    <cellStyle name="60% - Акцент1 7 3" xfId="20317"/>
    <cellStyle name="60% - Акцент1 7 4" xfId="20318"/>
    <cellStyle name="60% - Акцент1 7 5" xfId="20319"/>
    <cellStyle name="60% - Акцент1 70" xfId="20320"/>
    <cellStyle name="60% - Акцент1 71" xfId="20321"/>
    <cellStyle name="60% - Акцент1 72" xfId="20322"/>
    <cellStyle name="60% - Акцент1 73" xfId="20323"/>
    <cellStyle name="60% - Акцент1 74" xfId="20324"/>
    <cellStyle name="60% - Акцент1 75" xfId="20325"/>
    <cellStyle name="60% - Акцент1 76" xfId="20326"/>
    <cellStyle name="60% - Акцент1 77" xfId="20327"/>
    <cellStyle name="60% - Акцент1 78" xfId="20328"/>
    <cellStyle name="60% - Акцент1 79" xfId="20329"/>
    <cellStyle name="60% - Акцент1 8" xfId="20330"/>
    <cellStyle name="60% - Акцент1 8 2" xfId="20331"/>
    <cellStyle name="60% - Акцент1 8 3" xfId="20332"/>
    <cellStyle name="60% - Акцент1 8 4" xfId="20333"/>
    <cellStyle name="60% - Акцент1 8 5" xfId="20334"/>
    <cellStyle name="60% - Акцент1 80" xfId="20335"/>
    <cellStyle name="60% - Акцент1 81" xfId="20336"/>
    <cellStyle name="60% - Акцент1 82" xfId="20337"/>
    <cellStyle name="60% - Акцент1 83" xfId="20338"/>
    <cellStyle name="60% - Акцент1 84" xfId="20339"/>
    <cellStyle name="60% - Акцент1 85" xfId="20340"/>
    <cellStyle name="60% - Акцент1 86" xfId="20341"/>
    <cellStyle name="60% - Акцент1 87" xfId="20342"/>
    <cellStyle name="60% - Акцент1 88" xfId="20343"/>
    <cellStyle name="60% - Акцент1 89" xfId="20344"/>
    <cellStyle name="60% - Акцент1 9" xfId="20345"/>
    <cellStyle name="60% - Акцент1 9 2" xfId="20346"/>
    <cellStyle name="60% - Акцент1 9 3" xfId="20347"/>
    <cellStyle name="60% - Акцент1 9 4" xfId="20348"/>
    <cellStyle name="60% - Акцент1 9 5" xfId="20349"/>
    <cellStyle name="60% - Акцент1 90" xfId="20350"/>
    <cellStyle name="60% - Акцент1 91" xfId="20351"/>
    <cellStyle name="60% - Акцент1 92" xfId="20352"/>
    <cellStyle name="60% - Акцент1 93" xfId="20353"/>
    <cellStyle name="60% - Акцент1 94" xfId="20354"/>
    <cellStyle name="60% - Акцент1 95" xfId="20355"/>
    <cellStyle name="60% - Акцент1 96" xfId="20356"/>
    <cellStyle name="60% - Акцент1 97" xfId="20357"/>
    <cellStyle name="60% - Акцент1 98" xfId="20358"/>
    <cellStyle name="60% - Акцент1 99" xfId="20359"/>
    <cellStyle name="60% - Акцент2" xfId="20360" builtinId="36" customBuiltin="1"/>
    <cellStyle name="60% - Акцент2 10" xfId="20361"/>
    <cellStyle name="60% - Акцент2 100" xfId="20362"/>
    <cellStyle name="60% - Акцент2 101" xfId="20363"/>
    <cellStyle name="60% - Акцент2 102" xfId="20364"/>
    <cellStyle name="60% - Акцент2 103" xfId="20365"/>
    <cellStyle name="60% - Акцент2 104" xfId="20366"/>
    <cellStyle name="60% - Акцент2 105" xfId="20367"/>
    <cellStyle name="60% - Акцент2 106" xfId="20368"/>
    <cellStyle name="60% - Акцент2 107" xfId="20369"/>
    <cellStyle name="60% - Акцент2 108" xfId="20370"/>
    <cellStyle name="60% - Акцент2 109" xfId="20371"/>
    <cellStyle name="60% - Акцент2 11" xfId="20372"/>
    <cellStyle name="60% - Акцент2 110" xfId="20373"/>
    <cellStyle name="60% - Акцент2 111" xfId="20374"/>
    <cellStyle name="60% - Акцент2 112" xfId="20375"/>
    <cellStyle name="60% - Акцент2 113" xfId="20376"/>
    <cellStyle name="60% - Акцент2 12" xfId="20377"/>
    <cellStyle name="60% - Акцент2 13" xfId="20378"/>
    <cellStyle name="60% - Акцент2 14" xfId="20379"/>
    <cellStyle name="60% - Акцент2 15" xfId="20380"/>
    <cellStyle name="60% - Акцент2 16" xfId="20381"/>
    <cellStyle name="60% - Акцент2 17" xfId="20382"/>
    <cellStyle name="60% - Акцент2 18" xfId="20383"/>
    <cellStyle name="60% - Акцент2 19" xfId="20384"/>
    <cellStyle name="60% - Акцент2 2" xfId="20385"/>
    <cellStyle name="60% - Акцент2 2 2" xfId="20386"/>
    <cellStyle name="60% - Акцент2 2 3" xfId="20387"/>
    <cellStyle name="60% - Акцент2 2 4" xfId="20388"/>
    <cellStyle name="60% - Акцент2 2 5" xfId="20389"/>
    <cellStyle name="60% - Акцент2 20" xfId="20390"/>
    <cellStyle name="60% - Акцент2 21" xfId="20391"/>
    <cellStyle name="60% - Акцент2 22" xfId="20392"/>
    <cellStyle name="60% - Акцент2 23" xfId="20393"/>
    <cellStyle name="60% - Акцент2 24" xfId="20394"/>
    <cellStyle name="60% - Акцент2 25" xfId="20395"/>
    <cellStyle name="60% - Акцент2 26" xfId="20396"/>
    <cellStyle name="60% - Акцент2 27" xfId="20397"/>
    <cellStyle name="60% - Акцент2 28" xfId="20398"/>
    <cellStyle name="60% - Акцент2 29" xfId="20399"/>
    <cellStyle name="60% - Акцент2 3" xfId="20400"/>
    <cellStyle name="60% - Акцент2 3 2" xfId="20401"/>
    <cellStyle name="60% - Акцент2 3 3" xfId="20402"/>
    <cellStyle name="60% - Акцент2 3 4" xfId="20403"/>
    <cellStyle name="60% - Акцент2 3 5" xfId="20404"/>
    <cellStyle name="60% - Акцент2 30" xfId="20405"/>
    <cellStyle name="60% - Акцент2 31" xfId="20406"/>
    <cellStyle name="60% - Акцент2 32" xfId="20407"/>
    <cellStyle name="60% - Акцент2 33" xfId="20408"/>
    <cellStyle name="60% - Акцент2 34" xfId="20409"/>
    <cellStyle name="60% - Акцент2 35" xfId="20410"/>
    <cellStyle name="60% - Акцент2 36" xfId="20411"/>
    <cellStyle name="60% - Акцент2 37" xfId="20412"/>
    <cellStyle name="60% - Акцент2 38" xfId="20413"/>
    <cellStyle name="60% - Акцент2 39" xfId="20414"/>
    <cellStyle name="60% - Акцент2 4" xfId="20415"/>
    <cellStyle name="60% - Акцент2 4 2" xfId="20416"/>
    <cellStyle name="60% - Акцент2 4 3" xfId="20417"/>
    <cellStyle name="60% - Акцент2 4 4" xfId="20418"/>
    <cellStyle name="60% - Акцент2 4 5" xfId="20419"/>
    <cellStyle name="60% - Акцент2 40" xfId="20420"/>
    <cellStyle name="60% - Акцент2 41" xfId="20421"/>
    <cellStyle name="60% - Акцент2 42" xfId="20422"/>
    <cellStyle name="60% - Акцент2 43" xfId="20423"/>
    <cellStyle name="60% - Акцент2 44" xfId="20424"/>
    <cellStyle name="60% - Акцент2 45" xfId="20425"/>
    <cellStyle name="60% - Акцент2 46" xfId="20426"/>
    <cellStyle name="60% - Акцент2 47" xfId="20427"/>
    <cellStyle name="60% - Акцент2 48" xfId="20428"/>
    <cellStyle name="60% - Акцент2 49" xfId="20429"/>
    <cellStyle name="60% - Акцент2 5" xfId="20430"/>
    <cellStyle name="60% - Акцент2 5 2" xfId="20431"/>
    <cellStyle name="60% - Акцент2 5 3" xfId="20432"/>
    <cellStyle name="60% - Акцент2 5 4" xfId="20433"/>
    <cellStyle name="60% - Акцент2 5 5" xfId="20434"/>
    <cellStyle name="60% - Акцент2 50" xfId="20435"/>
    <cellStyle name="60% - Акцент2 51" xfId="20436"/>
    <cellStyle name="60% - Акцент2 52" xfId="20437"/>
    <cellStyle name="60% - Акцент2 53" xfId="20438"/>
    <cellStyle name="60% - Акцент2 54" xfId="20439"/>
    <cellStyle name="60% - Акцент2 55" xfId="20440"/>
    <cellStyle name="60% - Акцент2 56" xfId="20441"/>
    <cellStyle name="60% - Акцент2 57" xfId="20442"/>
    <cellStyle name="60% - Акцент2 58" xfId="20443"/>
    <cellStyle name="60% - Акцент2 59" xfId="20444"/>
    <cellStyle name="60% - Акцент2 6" xfId="20445"/>
    <cellStyle name="60% - Акцент2 6 2" xfId="20446"/>
    <cellStyle name="60% - Акцент2 6 3" xfId="20447"/>
    <cellStyle name="60% - Акцент2 6 4" xfId="20448"/>
    <cellStyle name="60% - Акцент2 6 5" xfId="20449"/>
    <cellStyle name="60% - Акцент2 60" xfId="20450"/>
    <cellStyle name="60% - Акцент2 61" xfId="20451"/>
    <cellStyle name="60% - Акцент2 62" xfId="20452"/>
    <cellStyle name="60% - Акцент2 63" xfId="20453"/>
    <cellStyle name="60% - Акцент2 64" xfId="20454"/>
    <cellStyle name="60% - Акцент2 65" xfId="20455"/>
    <cellStyle name="60% - Акцент2 66" xfId="20456"/>
    <cellStyle name="60% - Акцент2 67" xfId="20457"/>
    <cellStyle name="60% - Акцент2 68" xfId="20458"/>
    <cellStyle name="60% - Акцент2 69" xfId="20459"/>
    <cellStyle name="60% - Акцент2 7" xfId="20460"/>
    <cellStyle name="60% - Акцент2 7 2" xfId="20461"/>
    <cellStyle name="60% - Акцент2 7 3" xfId="20462"/>
    <cellStyle name="60% - Акцент2 7 4" xfId="20463"/>
    <cellStyle name="60% - Акцент2 7 5" xfId="20464"/>
    <cellStyle name="60% - Акцент2 70" xfId="20465"/>
    <cellStyle name="60% - Акцент2 71" xfId="20466"/>
    <cellStyle name="60% - Акцент2 72" xfId="20467"/>
    <cellStyle name="60% - Акцент2 73" xfId="20468"/>
    <cellStyle name="60% - Акцент2 74" xfId="20469"/>
    <cellStyle name="60% - Акцент2 75" xfId="20470"/>
    <cellStyle name="60% - Акцент2 76" xfId="20471"/>
    <cellStyle name="60% - Акцент2 77" xfId="20472"/>
    <cellStyle name="60% - Акцент2 78" xfId="20473"/>
    <cellStyle name="60% - Акцент2 79" xfId="20474"/>
    <cellStyle name="60% - Акцент2 8" xfId="20475"/>
    <cellStyle name="60% - Акцент2 8 2" xfId="20476"/>
    <cellStyle name="60% - Акцент2 8 3" xfId="20477"/>
    <cellStyle name="60% - Акцент2 8 4" xfId="20478"/>
    <cellStyle name="60% - Акцент2 8 5" xfId="20479"/>
    <cellStyle name="60% - Акцент2 80" xfId="20480"/>
    <cellStyle name="60% - Акцент2 81" xfId="20481"/>
    <cellStyle name="60% - Акцент2 82" xfId="20482"/>
    <cellStyle name="60% - Акцент2 83" xfId="20483"/>
    <cellStyle name="60% - Акцент2 84" xfId="20484"/>
    <cellStyle name="60% - Акцент2 85" xfId="20485"/>
    <cellStyle name="60% - Акцент2 86" xfId="20486"/>
    <cellStyle name="60% - Акцент2 87" xfId="20487"/>
    <cellStyle name="60% - Акцент2 88" xfId="20488"/>
    <cellStyle name="60% - Акцент2 89" xfId="20489"/>
    <cellStyle name="60% - Акцент2 9" xfId="20490"/>
    <cellStyle name="60% - Акцент2 9 2" xfId="20491"/>
    <cellStyle name="60% - Акцент2 9 3" xfId="20492"/>
    <cellStyle name="60% - Акцент2 9 4" xfId="20493"/>
    <cellStyle name="60% - Акцент2 9 5" xfId="20494"/>
    <cellStyle name="60% - Акцент2 90" xfId="20495"/>
    <cellStyle name="60% - Акцент2 91" xfId="20496"/>
    <cellStyle name="60% - Акцент2 92" xfId="20497"/>
    <cellStyle name="60% - Акцент2 93" xfId="20498"/>
    <cellStyle name="60% - Акцент2 94" xfId="20499"/>
    <cellStyle name="60% - Акцент2 95" xfId="20500"/>
    <cellStyle name="60% - Акцент2 96" xfId="20501"/>
    <cellStyle name="60% - Акцент2 97" xfId="20502"/>
    <cellStyle name="60% - Акцент2 98" xfId="20503"/>
    <cellStyle name="60% - Акцент2 99" xfId="20504"/>
    <cellStyle name="60% - Акцент3" xfId="20505" builtinId="40" customBuiltin="1"/>
    <cellStyle name="60% - Акцент3 10" xfId="20506"/>
    <cellStyle name="60% - Акцент3 100" xfId="20507"/>
    <cellStyle name="60% - Акцент3 101" xfId="20508"/>
    <cellStyle name="60% - Акцент3 102" xfId="20509"/>
    <cellStyle name="60% - Акцент3 103" xfId="20510"/>
    <cellStyle name="60% - Акцент3 104" xfId="20511"/>
    <cellStyle name="60% - Акцент3 105" xfId="20512"/>
    <cellStyle name="60% - Акцент3 106" xfId="20513"/>
    <cellStyle name="60% - Акцент3 107" xfId="20514"/>
    <cellStyle name="60% - Акцент3 108" xfId="20515"/>
    <cellStyle name="60% - Акцент3 109" xfId="20516"/>
    <cellStyle name="60% - Акцент3 11" xfId="20517"/>
    <cellStyle name="60% - Акцент3 110" xfId="20518"/>
    <cellStyle name="60% - Акцент3 111" xfId="20519"/>
    <cellStyle name="60% - Акцент3 112" xfId="20520"/>
    <cellStyle name="60% - Акцент3 113" xfId="20521"/>
    <cellStyle name="60% - Акцент3 12" xfId="20522"/>
    <cellStyle name="60% - Акцент3 13" xfId="20523"/>
    <cellStyle name="60% - Акцент3 14" xfId="20524"/>
    <cellStyle name="60% - Акцент3 15" xfId="20525"/>
    <cellStyle name="60% - Акцент3 16" xfId="20526"/>
    <cellStyle name="60% - Акцент3 17" xfId="20527"/>
    <cellStyle name="60% - Акцент3 18" xfId="20528"/>
    <cellStyle name="60% - Акцент3 19" xfId="20529"/>
    <cellStyle name="60% - Акцент3 2" xfId="20530"/>
    <cellStyle name="60% - Акцент3 2 2" xfId="20531"/>
    <cellStyle name="60% - Акцент3 2 3" xfId="20532"/>
    <cellStyle name="60% - Акцент3 2 4" xfId="20533"/>
    <cellStyle name="60% - Акцент3 2 5" xfId="20534"/>
    <cellStyle name="60% - Акцент3 20" xfId="20535"/>
    <cellStyle name="60% - Акцент3 21" xfId="20536"/>
    <cellStyle name="60% - Акцент3 22" xfId="20537"/>
    <cellStyle name="60% - Акцент3 23" xfId="20538"/>
    <cellStyle name="60% - Акцент3 24" xfId="20539"/>
    <cellStyle name="60% - Акцент3 25" xfId="20540"/>
    <cellStyle name="60% - Акцент3 26" xfId="20541"/>
    <cellStyle name="60% - Акцент3 27" xfId="20542"/>
    <cellStyle name="60% - Акцент3 28" xfId="20543"/>
    <cellStyle name="60% - Акцент3 29" xfId="20544"/>
    <cellStyle name="60% - Акцент3 3" xfId="20545"/>
    <cellStyle name="60% - Акцент3 3 2" xfId="20546"/>
    <cellStyle name="60% - Акцент3 3 3" xfId="20547"/>
    <cellStyle name="60% - Акцент3 3 4" xfId="20548"/>
    <cellStyle name="60% - Акцент3 3 5" xfId="20549"/>
    <cellStyle name="60% - Акцент3 30" xfId="20550"/>
    <cellStyle name="60% - Акцент3 31" xfId="20551"/>
    <cellStyle name="60% - Акцент3 32" xfId="20552"/>
    <cellStyle name="60% - Акцент3 33" xfId="20553"/>
    <cellStyle name="60% - Акцент3 34" xfId="20554"/>
    <cellStyle name="60% - Акцент3 35" xfId="20555"/>
    <cellStyle name="60% - Акцент3 36" xfId="20556"/>
    <cellStyle name="60% - Акцент3 37" xfId="20557"/>
    <cellStyle name="60% - Акцент3 38" xfId="20558"/>
    <cellStyle name="60% - Акцент3 39" xfId="20559"/>
    <cellStyle name="60% - Акцент3 4" xfId="20560"/>
    <cellStyle name="60% - Акцент3 4 2" xfId="20561"/>
    <cellStyle name="60% - Акцент3 4 3" xfId="20562"/>
    <cellStyle name="60% - Акцент3 4 4" xfId="20563"/>
    <cellStyle name="60% - Акцент3 4 5" xfId="20564"/>
    <cellStyle name="60% - Акцент3 40" xfId="20565"/>
    <cellStyle name="60% - Акцент3 41" xfId="20566"/>
    <cellStyle name="60% - Акцент3 42" xfId="20567"/>
    <cellStyle name="60% - Акцент3 43" xfId="20568"/>
    <cellStyle name="60% - Акцент3 44" xfId="20569"/>
    <cellStyle name="60% - Акцент3 45" xfId="20570"/>
    <cellStyle name="60% - Акцент3 46" xfId="20571"/>
    <cellStyle name="60% - Акцент3 47" xfId="20572"/>
    <cellStyle name="60% - Акцент3 48" xfId="20573"/>
    <cellStyle name="60% - Акцент3 49" xfId="20574"/>
    <cellStyle name="60% - Акцент3 5" xfId="20575"/>
    <cellStyle name="60% - Акцент3 5 2" xfId="20576"/>
    <cellStyle name="60% - Акцент3 5 3" xfId="20577"/>
    <cellStyle name="60% - Акцент3 5 4" xfId="20578"/>
    <cellStyle name="60% - Акцент3 5 5" xfId="20579"/>
    <cellStyle name="60% - Акцент3 50" xfId="20580"/>
    <cellStyle name="60% - Акцент3 51" xfId="20581"/>
    <cellStyle name="60% - Акцент3 52" xfId="20582"/>
    <cellStyle name="60% - Акцент3 53" xfId="20583"/>
    <cellStyle name="60% - Акцент3 54" xfId="20584"/>
    <cellStyle name="60% - Акцент3 55" xfId="20585"/>
    <cellStyle name="60% - Акцент3 56" xfId="20586"/>
    <cellStyle name="60% - Акцент3 57" xfId="20587"/>
    <cellStyle name="60% - Акцент3 58" xfId="20588"/>
    <cellStyle name="60% - Акцент3 59" xfId="20589"/>
    <cellStyle name="60% - Акцент3 6" xfId="20590"/>
    <cellStyle name="60% - Акцент3 6 2" xfId="20591"/>
    <cellStyle name="60% - Акцент3 6 3" xfId="20592"/>
    <cellStyle name="60% - Акцент3 6 4" xfId="20593"/>
    <cellStyle name="60% - Акцент3 6 5" xfId="20594"/>
    <cellStyle name="60% - Акцент3 60" xfId="20595"/>
    <cellStyle name="60% - Акцент3 61" xfId="20596"/>
    <cellStyle name="60% - Акцент3 62" xfId="20597"/>
    <cellStyle name="60% - Акцент3 63" xfId="20598"/>
    <cellStyle name="60% - Акцент3 64" xfId="20599"/>
    <cellStyle name="60% - Акцент3 65" xfId="20600"/>
    <cellStyle name="60% - Акцент3 66" xfId="20601"/>
    <cellStyle name="60% - Акцент3 67" xfId="20602"/>
    <cellStyle name="60% - Акцент3 68" xfId="20603"/>
    <cellStyle name="60% - Акцент3 69" xfId="20604"/>
    <cellStyle name="60% - Акцент3 7" xfId="20605"/>
    <cellStyle name="60% - Акцент3 7 2" xfId="20606"/>
    <cellStyle name="60% - Акцент3 7 3" xfId="20607"/>
    <cellStyle name="60% - Акцент3 7 4" xfId="20608"/>
    <cellStyle name="60% - Акцент3 7 5" xfId="20609"/>
    <cellStyle name="60% - Акцент3 70" xfId="20610"/>
    <cellStyle name="60% - Акцент3 71" xfId="20611"/>
    <cellStyle name="60% - Акцент3 72" xfId="20612"/>
    <cellStyle name="60% - Акцент3 73" xfId="20613"/>
    <cellStyle name="60% - Акцент3 74" xfId="20614"/>
    <cellStyle name="60% - Акцент3 75" xfId="20615"/>
    <cellStyle name="60% - Акцент3 76" xfId="20616"/>
    <cellStyle name="60% - Акцент3 77" xfId="20617"/>
    <cellStyle name="60% - Акцент3 78" xfId="20618"/>
    <cellStyle name="60% - Акцент3 79" xfId="20619"/>
    <cellStyle name="60% - Акцент3 8" xfId="20620"/>
    <cellStyle name="60% - Акцент3 8 2" xfId="20621"/>
    <cellStyle name="60% - Акцент3 8 3" xfId="20622"/>
    <cellStyle name="60% - Акцент3 8 4" xfId="20623"/>
    <cellStyle name="60% - Акцент3 8 5" xfId="20624"/>
    <cellStyle name="60% - Акцент3 80" xfId="20625"/>
    <cellStyle name="60% - Акцент3 81" xfId="20626"/>
    <cellStyle name="60% - Акцент3 82" xfId="20627"/>
    <cellStyle name="60% - Акцент3 83" xfId="20628"/>
    <cellStyle name="60% - Акцент3 84" xfId="20629"/>
    <cellStyle name="60% - Акцент3 85" xfId="20630"/>
    <cellStyle name="60% - Акцент3 86" xfId="20631"/>
    <cellStyle name="60% - Акцент3 87" xfId="20632"/>
    <cellStyle name="60% - Акцент3 88" xfId="20633"/>
    <cellStyle name="60% - Акцент3 89" xfId="20634"/>
    <cellStyle name="60% - Акцент3 9" xfId="20635"/>
    <cellStyle name="60% - Акцент3 9 2" xfId="20636"/>
    <cellStyle name="60% - Акцент3 9 3" xfId="20637"/>
    <cellStyle name="60% - Акцент3 9 4" xfId="20638"/>
    <cellStyle name="60% - Акцент3 9 5" xfId="20639"/>
    <cellStyle name="60% - Акцент3 90" xfId="20640"/>
    <cellStyle name="60% - Акцент3 91" xfId="20641"/>
    <cellStyle name="60% - Акцент3 92" xfId="20642"/>
    <cellStyle name="60% - Акцент3 93" xfId="20643"/>
    <cellStyle name="60% - Акцент3 94" xfId="20644"/>
    <cellStyle name="60% - Акцент3 95" xfId="20645"/>
    <cellStyle name="60% - Акцент3 96" xfId="20646"/>
    <cellStyle name="60% - Акцент3 97" xfId="20647"/>
    <cellStyle name="60% - Акцент3 98" xfId="20648"/>
    <cellStyle name="60% - Акцент3 99" xfId="20649"/>
    <cellStyle name="60% - Акцент4" xfId="20650" builtinId="44" customBuiltin="1"/>
    <cellStyle name="60% - Акцент4 10" xfId="20651"/>
    <cellStyle name="60% - Акцент4 100" xfId="20652"/>
    <cellStyle name="60% - Акцент4 101" xfId="20653"/>
    <cellStyle name="60% - Акцент4 102" xfId="20654"/>
    <cellStyle name="60% - Акцент4 103" xfId="20655"/>
    <cellStyle name="60% - Акцент4 104" xfId="20656"/>
    <cellStyle name="60% - Акцент4 105" xfId="20657"/>
    <cellStyle name="60% - Акцент4 106" xfId="20658"/>
    <cellStyle name="60% - Акцент4 107" xfId="20659"/>
    <cellStyle name="60% - Акцент4 108" xfId="20660"/>
    <cellStyle name="60% - Акцент4 109" xfId="20661"/>
    <cellStyle name="60% - Акцент4 11" xfId="20662"/>
    <cellStyle name="60% - Акцент4 110" xfId="20663"/>
    <cellStyle name="60% - Акцент4 111" xfId="20664"/>
    <cellStyle name="60% - Акцент4 112" xfId="20665"/>
    <cellStyle name="60% - Акцент4 113" xfId="20666"/>
    <cellStyle name="60% - Акцент4 12" xfId="20667"/>
    <cellStyle name="60% - Акцент4 13" xfId="20668"/>
    <cellStyle name="60% - Акцент4 14" xfId="20669"/>
    <cellStyle name="60% - Акцент4 15" xfId="20670"/>
    <cellStyle name="60% - Акцент4 16" xfId="20671"/>
    <cellStyle name="60% - Акцент4 17" xfId="20672"/>
    <cellStyle name="60% - Акцент4 18" xfId="20673"/>
    <cellStyle name="60% - Акцент4 19" xfId="20674"/>
    <cellStyle name="60% - Акцент4 2" xfId="20675"/>
    <cellStyle name="60% - Акцент4 2 2" xfId="20676"/>
    <cellStyle name="60% - Акцент4 2 3" xfId="20677"/>
    <cellStyle name="60% - Акцент4 2 4" xfId="20678"/>
    <cellStyle name="60% - Акцент4 2 5" xfId="20679"/>
    <cellStyle name="60% - Акцент4 20" xfId="20680"/>
    <cellStyle name="60% - Акцент4 21" xfId="20681"/>
    <cellStyle name="60% - Акцент4 22" xfId="20682"/>
    <cellStyle name="60% - Акцент4 23" xfId="20683"/>
    <cellStyle name="60% - Акцент4 24" xfId="20684"/>
    <cellStyle name="60% - Акцент4 25" xfId="20685"/>
    <cellStyle name="60% - Акцент4 26" xfId="20686"/>
    <cellStyle name="60% - Акцент4 27" xfId="20687"/>
    <cellStyle name="60% - Акцент4 28" xfId="20688"/>
    <cellStyle name="60% - Акцент4 29" xfId="20689"/>
    <cellStyle name="60% - Акцент4 3" xfId="20690"/>
    <cellStyle name="60% - Акцент4 3 2" xfId="20691"/>
    <cellStyle name="60% - Акцент4 3 3" xfId="20692"/>
    <cellStyle name="60% - Акцент4 3 4" xfId="20693"/>
    <cellStyle name="60% - Акцент4 3 5" xfId="20694"/>
    <cellStyle name="60% - Акцент4 30" xfId="20695"/>
    <cellStyle name="60% - Акцент4 31" xfId="20696"/>
    <cellStyle name="60% - Акцент4 32" xfId="20697"/>
    <cellStyle name="60% - Акцент4 33" xfId="20698"/>
    <cellStyle name="60% - Акцент4 34" xfId="20699"/>
    <cellStyle name="60% - Акцент4 35" xfId="20700"/>
    <cellStyle name="60% - Акцент4 36" xfId="20701"/>
    <cellStyle name="60% - Акцент4 37" xfId="20702"/>
    <cellStyle name="60% - Акцент4 38" xfId="20703"/>
    <cellStyle name="60% - Акцент4 39" xfId="20704"/>
    <cellStyle name="60% - Акцент4 4" xfId="20705"/>
    <cellStyle name="60% - Акцент4 4 2" xfId="20706"/>
    <cellStyle name="60% - Акцент4 4 3" xfId="20707"/>
    <cellStyle name="60% - Акцент4 4 4" xfId="20708"/>
    <cellStyle name="60% - Акцент4 4 5" xfId="20709"/>
    <cellStyle name="60% - Акцент4 40" xfId="20710"/>
    <cellStyle name="60% - Акцент4 41" xfId="20711"/>
    <cellStyle name="60% - Акцент4 42" xfId="20712"/>
    <cellStyle name="60% - Акцент4 43" xfId="20713"/>
    <cellStyle name="60% - Акцент4 44" xfId="20714"/>
    <cellStyle name="60% - Акцент4 45" xfId="20715"/>
    <cellStyle name="60% - Акцент4 46" xfId="20716"/>
    <cellStyle name="60% - Акцент4 47" xfId="20717"/>
    <cellStyle name="60% - Акцент4 48" xfId="20718"/>
    <cellStyle name="60% - Акцент4 49" xfId="20719"/>
    <cellStyle name="60% - Акцент4 5" xfId="20720"/>
    <cellStyle name="60% - Акцент4 5 2" xfId="20721"/>
    <cellStyle name="60% - Акцент4 5 3" xfId="20722"/>
    <cellStyle name="60% - Акцент4 5 4" xfId="20723"/>
    <cellStyle name="60% - Акцент4 5 5" xfId="20724"/>
    <cellStyle name="60% - Акцент4 50" xfId="20725"/>
    <cellStyle name="60% - Акцент4 51" xfId="20726"/>
    <cellStyle name="60% - Акцент4 52" xfId="20727"/>
    <cellStyle name="60% - Акцент4 53" xfId="20728"/>
    <cellStyle name="60% - Акцент4 54" xfId="20729"/>
    <cellStyle name="60% - Акцент4 55" xfId="20730"/>
    <cellStyle name="60% - Акцент4 56" xfId="20731"/>
    <cellStyle name="60% - Акцент4 57" xfId="20732"/>
    <cellStyle name="60% - Акцент4 58" xfId="20733"/>
    <cellStyle name="60% - Акцент4 59" xfId="20734"/>
    <cellStyle name="60% - Акцент4 6" xfId="20735"/>
    <cellStyle name="60% - Акцент4 6 2" xfId="20736"/>
    <cellStyle name="60% - Акцент4 6 3" xfId="20737"/>
    <cellStyle name="60% - Акцент4 6 4" xfId="20738"/>
    <cellStyle name="60% - Акцент4 6 5" xfId="20739"/>
    <cellStyle name="60% - Акцент4 60" xfId="20740"/>
    <cellStyle name="60% - Акцент4 61" xfId="20741"/>
    <cellStyle name="60% - Акцент4 62" xfId="20742"/>
    <cellStyle name="60% - Акцент4 63" xfId="20743"/>
    <cellStyle name="60% - Акцент4 64" xfId="20744"/>
    <cellStyle name="60% - Акцент4 65" xfId="20745"/>
    <cellStyle name="60% - Акцент4 66" xfId="20746"/>
    <cellStyle name="60% - Акцент4 67" xfId="20747"/>
    <cellStyle name="60% - Акцент4 68" xfId="20748"/>
    <cellStyle name="60% - Акцент4 69" xfId="20749"/>
    <cellStyle name="60% - Акцент4 7" xfId="20750"/>
    <cellStyle name="60% - Акцент4 7 2" xfId="20751"/>
    <cellStyle name="60% - Акцент4 7 3" xfId="20752"/>
    <cellStyle name="60% - Акцент4 7 4" xfId="20753"/>
    <cellStyle name="60% - Акцент4 7 5" xfId="20754"/>
    <cellStyle name="60% - Акцент4 70" xfId="20755"/>
    <cellStyle name="60% - Акцент4 71" xfId="20756"/>
    <cellStyle name="60% - Акцент4 72" xfId="20757"/>
    <cellStyle name="60% - Акцент4 73" xfId="20758"/>
    <cellStyle name="60% - Акцент4 74" xfId="20759"/>
    <cellStyle name="60% - Акцент4 75" xfId="20760"/>
    <cellStyle name="60% - Акцент4 76" xfId="20761"/>
    <cellStyle name="60% - Акцент4 77" xfId="20762"/>
    <cellStyle name="60% - Акцент4 78" xfId="20763"/>
    <cellStyle name="60% - Акцент4 79" xfId="20764"/>
    <cellStyle name="60% - Акцент4 8" xfId="20765"/>
    <cellStyle name="60% - Акцент4 8 2" xfId="20766"/>
    <cellStyle name="60% - Акцент4 8 3" xfId="20767"/>
    <cellStyle name="60% - Акцент4 8 4" xfId="20768"/>
    <cellStyle name="60% - Акцент4 8 5" xfId="20769"/>
    <cellStyle name="60% - Акцент4 80" xfId="20770"/>
    <cellStyle name="60% - Акцент4 81" xfId="20771"/>
    <cellStyle name="60% - Акцент4 82" xfId="20772"/>
    <cellStyle name="60% - Акцент4 83" xfId="20773"/>
    <cellStyle name="60% - Акцент4 84" xfId="20774"/>
    <cellStyle name="60% - Акцент4 85" xfId="20775"/>
    <cellStyle name="60% - Акцент4 86" xfId="20776"/>
    <cellStyle name="60% - Акцент4 87" xfId="20777"/>
    <cellStyle name="60% - Акцент4 88" xfId="20778"/>
    <cellStyle name="60% - Акцент4 89" xfId="20779"/>
    <cellStyle name="60% - Акцент4 9" xfId="20780"/>
    <cellStyle name="60% - Акцент4 9 2" xfId="20781"/>
    <cellStyle name="60% - Акцент4 9 3" xfId="20782"/>
    <cellStyle name="60% - Акцент4 9 4" xfId="20783"/>
    <cellStyle name="60% - Акцент4 9 5" xfId="20784"/>
    <cellStyle name="60% - Акцент4 90" xfId="20785"/>
    <cellStyle name="60% - Акцент4 91" xfId="20786"/>
    <cellStyle name="60% - Акцент4 92" xfId="20787"/>
    <cellStyle name="60% - Акцент4 93" xfId="20788"/>
    <cellStyle name="60% - Акцент4 94" xfId="20789"/>
    <cellStyle name="60% - Акцент4 95" xfId="20790"/>
    <cellStyle name="60% - Акцент4 96" xfId="20791"/>
    <cellStyle name="60% - Акцент4 97" xfId="20792"/>
    <cellStyle name="60% - Акцент4 98" xfId="20793"/>
    <cellStyle name="60% - Акцент4 99" xfId="20794"/>
    <cellStyle name="60% - Акцент5" xfId="20795" builtinId="48" customBuiltin="1"/>
    <cellStyle name="60% - Акцент5 10" xfId="20796"/>
    <cellStyle name="60% - Акцент5 100" xfId="20797"/>
    <cellStyle name="60% - Акцент5 101" xfId="20798"/>
    <cellStyle name="60% - Акцент5 102" xfId="20799"/>
    <cellStyle name="60% - Акцент5 103" xfId="20800"/>
    <cellStyle name="60% - Акцент5 104" xfId="20801"/>
    <cellStyle name="60% - Акцент5 105" xfId="20802"/>
    <cellStyle name="60% - Акцент5 106" xfId="20803"/>
    <cellStyle name="60% - Акцент5 107" xfId="20804"/>
    <cellStyle name="60% - Акцент5 108" xfId="20805"/>
    <cellStyle name="60% - Акцент5 109" xfId="20806"/>
    <cellStyle name="60% - Акцент5 11" xfId="20807"/>
    <cellStyle name="60% - Акцент5 110" xfId="20808"/>
    <cellStyle name="60% - Акцент5 111" xfId="20809"/>
    <cellStyle name="60% - Акцент5 112" xfId="20810"/>
    <cellStyle name="60% - Акцент5 113" xfId="20811"/>
    <cellStyle name="60% - Акцент5 12" xfId="20812"/>
    <cellStyle name="60% - Акцент5 13" xfId="20813"/>
    <cellStyle name="60% - Акцент5 14" xfId="20814"/>
    <cellStyle name="60% - Акцент5 15" xfId="20815"/>
    <cellStyle name="60% - Акцент5 16" xfId="20816"/>
    <cellStyle name="60% - Акцент5 17" xfId="20817"/>
    <cellStyle name="60% - Акцент5 18" xfId="20818"/>
    <cellStyle name="60% - Акцент5 19" xfId="20819"/>
    <cellStyle name="60% - Акцент5 2" xfId="20820"/>
    <cellStyle name="60% - Акцент5 2 2" xfId="20821"/>
    <cellStyle name="60% - Акцент5 2 3" xfId="20822"/>
    <cellStyle name="60% - Акцент5 2 4" xfId="20823"/>
    <cellStyle name="60% - Акцент5 2 5" xfId="20824"/>
    <cellStyle name="60% - Акцент5 20" xfId="20825"/>
    <cellStyle name="60% - Акцент5 21" xfId="20826"/>
    <cellStyle name="60% - Акцент5 22" xfId="20827"/>
    <cellStyle name="60% - Акцент5 23" xfId="20828"/>
    <cellStyle name="60% - Акцент5 24" xfId="20829"/>
    <cellStyle name="60% - Акцент5 25" xfId="20830"/>
    <cellStyle name="60% - Акцент5 26" xfId="20831"/>
    <cellStyle name="60% - Акцент5 27" xfId="20832"/>
    <cellStyle name="60% - Акцент5 28" xfId="20833"/>
    <cellStyle name="60% - Акцент5 29" xfId="20834"/>
    <cellStyle name="60% - Акцент5 3" xfId="20835"/>
    <cellStyle name="60% - Акцент5 3 2" xfId="20836"/>
    <cellStyle name="60% - Акцент5 3 3" xfId="20837"/>
    <cellStyle name="60% - Акцент5 3 4" xfId="20838"/>
    <cellStyle name="60% - Акцент5 3 5" xfId="20839"/>
    <cellStyle name="60% - Акцент5 30" xfId="20840"/>
    <cellStyle name="60% - Акцент5 31" xfId="20841"/>
    <cellStyle name="60% - Акцент5 32" xfId="20842"/>
    <cellStyle name="60% - Акцент5 33" xfId="20843"/>
    <cellStyle name="60% - Акцент5 34" xfId="20844"/>
    <cellStyle name="60% - Акцент5 35" xfId="20845"/>
    <cellStyle name="60% - Акцент5 36" xfId="20846"/>
    <cellStyle name="60% - Акцент5 37" xfId="20847"/>
    <cellStyle name="60% - Акцент5 38" xfId="20848"/>
    <cellStyle name="60% - Акцент5 39" xfId="20849"/>
    <cellStyle name="60% - Акцент5 4" xfId="20850"/>
    <cellStyle name="60% - Акцент5 4 2" xfId="20851"/>
    <cellStyle name="60% - Акцент5 4 3" xfId="20852"/>
    <cellStyle name="60% - Акцент5 4 4" xfId="20853"/>
    <cellStyle name="60% - Акцент5 4 5" xfId="20854"/>
    <cellStyle name="60% - Акцент5 40" xfId="20855"/>
    <cellStyle name="60% - Акцент5 41" xfId="20856"/>
    <cellStyle name="60% - Акцент5 42" xfId="20857"/>
    <cellStyle name="60% - Акцент5 43" xfId="20858"/>
    <cellStyle name="60% - Акцент5 44" xfId="20859"/>
    <cellStyle name="60% - Акцент5 45" xfId="20860"/>
    <cellStyle name="60% - Акцент5 46" xfId="20861"/>
    <cellStyle name="60% - Акцент5 47" xfId="20862"/>
    <cellStyle name="60% - Акцент5 48" xfId="20863"/>
    <cellStyle name="60% - Акцент5 49" xfId="20864"/>
    <cellStyle name="60% - Акцент5 5" xfId="20865"/>
    <cellStyle name="60% - Акцент5 5 2" xfId="20866"/>
    <cellStyle name="60% - Акцент5 5 3" xfId="20867"/>
    <cellStyle name="60% - Акцент5 5 4" xfId="20868"/>
    <cellStyle name="60% - Акцент5 5 5" xfId="20869"/>
    <cellStyle name="60% - Акцент5 50" xfId="20870"/>
    <cellStyle name="60% - Акцент5 51" xfId="20871"/>
    <cellStyle name="60% - Акцент5 52" xfId="20872"/>
    <cellStyle name="60% - Акцент5 53" xfId="20873"/>
    <cellStyle name="60% - Акцент5 54" xfId="20874"/>
    <cellStyle name="60% - Акцент5 55" xfId="20875"/>
    <cellStyle name="60% - Акцент5 56" xfId="20876"/>
    <cellStyle name="60% - Акцент5 57" xfId="20877"/>
    <cellStyle name="60% - Акцент5 58" xfId="20878"/>
    <cellStyle name="60% - Акцент5 59" xfId="20879"/>
    <cellStyle name="60% - Акцент5 6" xfId="20880"/>
    <cellStyle name="60% - Акцент5 6 2" xfId="20881"/>
    <cellStyle name="60% - Акцент5 6 3" xfId="20882"/>
    <cellStyle name="60% - Акцент5 6 4" xfId="20883"/>
    <cellStyle name="60% - Акцент5 6 5" xfId="20884"/>
    <cellStyle name="60% - Акцент5 60" xfId="20885"/>
    <cellStyle name="60% - Акцент5 61" xfId="20886"/>
    <cellStyle name="60% - Акцент5 62" xfId="20887"/>
    <cellStyle name="60% - Акцент5 63" xfId="20888"/>
    <cellStyle name="60% - Акцент5 64" xfId="20889"/>
    <cellStyle name="60% - Акцент5 65" xfId="20890"/>
    <cellStyle name="60% - Акцент5 66" xfId="20891"/>
    <cellStyle name="60% - Акцент5 67" xfId="20892"/>
    <cellStyle name="60% - Акцент5 68" xfId="20893"/>
    <cellStyle name="60% - Акцент5 69" xfId="20894"/>
    <cellStyle name="60% - Акцент5 7" xfId="20895"/>
    <cellStyle name="60% - Акцент5 7 2" xfId="20896"/>
    <cellStyle name="60% - Акцент5 7 3" xfId="20897"/>
    <cellStyle name="60% - Акцент5 7 4" xfId="20898"/>
    <cellStyle name="60% - Акцент5 7 5" xfId="20899"/>
    <cellStyle name="60% - Акцент5 70" xfId="20900"/>
    <cellStyle name="60% - Акцент5 71" xfId="20901"/>
    <cellStyle name="60% - Акцент5 72" xfId="20902"/>
    <cellStyle name="60% - Акцент5 73" xfId="20903"/>
    <cellStyle name="60% - Акцент5 74" xfId="20904"/>
    <cellStyle name="60% - Акцент5 75" xfId="20905"/>
    <cellStyle name="60% - Акцент5 76" xfId="20906"/>
    <cellStyle name="60% - Акцент5 77" xfId="20907"/>
    <cellStyle name="60% - Акцент5 78" xfId="20908"/>
    <cellStyle name="60% - Акцент5 79" xfId="20909"/>
    <cellStyle name="60% - Акцент5 8" xfId="20910"/>
    <cellStyle name="60% - Акцент5 8 2" xfId="20911"/>
    <cellStyle name="60% - Акцент5 8 3" xfId="20912"/>
    <cellStyle name="60% - Акцент5 8 4" xfId="20913"/>
    <cellStyle name="60% - Акцент5 8 5" xfId="20914"/>
    <cellStyle name="60% - Акцент5 80" xfId="20915"/>
    <cellStyle name="60% - Акцент5 81" xfId="20916"/>
    <cellStyle name="60% - Акцент5 82" xfId="20917"/>
    <cellStyle name="60% - Акцент5 83" xfId="20918"/>
    <cellStyle name="60% - Акцент5 84" xfId="20919"/>
    <cellStyle name="60% - Акцент5 85" xfId="20920"/>
    <cellStyle name="60% - Акцент5 86" xfId="20921"/>
    <cellStyle name="60% - Акцент5 87" xfId="20922"/>
    <cellStyle name="60% - Акцент5 88" xfId="20923"/>
    <cellStyle name="60% - Акцент5 89" xfId="20924"/>
    <cellStyle name="60% - Акцент5 9" xfId="20925"/>
    <cellStyle name="60% - Акцент5 9 2" xfId="20926"/>
    <cellStyle name="60% - Акцент5 9 3" xfId="20927"/>
    <cellStyle name="60% - Акцент5 9 4" xfId="20928"/>
    <cellStyle name="60% - Акцент5 9 5" xfId="20929"/>
    <cellStyle name="60% - Акцент5 90" xfId="20930"/>
    <cellStyle name="60% - Акцент5 91" xfId="20931"/>
    <cellStyle name="60% - Акцент5 92" xfId="20932"/>
    <cellStyle name="60% - Акцент5 93" xfId="20933"/>
    <cellStyle name="60% - Акцент5 94" xfId="20934"/>
    <cellStyle name="60% - Акцент5 95" xfId="20935"/>
    <cellStyle name="60% - Акцент5 96" xfId="20936"/>
    <cellStyle name="60% - Акцент5 97" xfId="20937"/>
    <cellStyle name="60% - Акцент5 98" xfId="20938"/>
    <cellStyle name="60% - Акцент5 99" xfId="20939"/>
    <cellStyle name="60% - Акцент6" xfId="20940" builtinId="52" customBuiltin="1"/>
    <cellStyle name="60% - Акцент6 10" xfId="20941"/>
    <cellStyle name="60% - Акцент6 100" xfId="20942"/>
    <cellStyle name="60% - Акцент6 101" xfId="20943"/>
    <cellStyle name="60% - Акцент6 102" xfId="20944"/>
    <cellStyle name="60% - Акцент6 103" xfId="20945"/>
    <cellStyle name="60% - Акцент6 104" xfId="20946"/>
    <cellStyle name="60% - Акцент6 105" xfId="20947"/>
    <cellStyle name="60% - Акцент6 106" xfId="20948"/>
    <cellStyle name="60% - Акцент6 107" xfId="20949"/>
    <cellStyle name="60% - Акцент6 108" xfId="20950"/>
    <cellStyle name="60% - Акцент6 109" xfId="20951"/>
    <cellStyle name="60% - Акцент6 11" xfId="20952"/>
    <cellStyle name="60% - Акцент6 110" xfId="20953"/>
    <cellStyle name="60% - Акцент6 111" xfId="20954"/>
    <cellStyle name="60% - Акцент6 112" xfId="20955"/>
    <cellStyle name="60% - Акцент6 113" xfId="20956"/>
    <cellStyle name="60% - Акцент6 12" xfId="20957"/>
    <cellStyle name="60% - Акцент6 13" xfId="20958"/>
    <cellStyle name="60% - Акцент6 14" xfId="20959"/>
    <cellStyle name="60% - Акцент6 15" xfId="20960"/>
    <cellStyle name="60% - Акцент6 16" xfId="20961"/>
    <cellStyle name="60% - Акцент6 17" xfId="20962"/>
    <cellStyle name="60% - Акцент6 18" xfId="20963"/>
    <cellStyle name="60% - Акцент6 19" xfId="20964"/>
    <cellStyle name="60% - Акцент6 2" xfId="20965"/>
    <cellStyle name="60% - Акцент6 2 2" xfId="20966"/>
    <cellStyle name="60% - Акцент6 2 3" xfId="20967"/>
    <cellStyle name="60% - Акцент6 2 4" xfId="20968"/>
    <cellStyle name="60% - Акцент6 2 5" xfId="20969"/>
    <cellStyle name="60% - Акцент6 20" xfId="20970"/>
    <cellStyle name="60% - Акцент6 21" xfId="20971"/>
    <cellStyle name="60% - Акцент6 22" xfId="20972"/>
    <cellStyle name="60% - Акцент6 23" xfId="20973"/>
    <cellStyle name="60% - Акцент6 24" xfId="20974"/>
    <cellStyle name="60% - Акцент6 25" xfId="20975"/>
    <cellStyle name="60% - Акцент6 26" xfId="20976"/>
    <cellStyle name="60% - Акцент6 27" xfId="20977"/>
    <cellStyle name="60% - Акцент6 28" xfId="20978"/>
    <cellStyle name="60% - Акцент6 29" xfId="20979"/>
    <cellStyle name="60% - Акцент6 3" xfId="20980"/>
    <cellStyle name="60% - Акцент6 3 2" xfId="20981"/>
    <cellStyle name="60% - Акцент6 3 3" xfId="20982"/>
    <cellStyle name="60% - Акцент6 3 4" xfId="20983"/>
    <cellStyle name="60% - Акцент6 3 5" xfId="20984"/>
    <cellStyle name="60% - Акцент6 30" xfId="20985"/>
    <cellStyle name="60% - Акцент6 31" xfId="20986"/>
    <cellStyle name="60% - Акцент6 32" xfId="20987"/>
    <cellStyle name="60% - Акцент6 33" xfId="20988"/>
    <cellStyle name="60% - Акцент6 34" xfId="20989"/>
    <cellStyle name="60% - Акцент6 35" xfId="20990"/>
    <cellStyle name="60% - Акцент6 36" xfId="20991"/>
    <cellStyle name="60% - Акцент6 37" xfId="20992"/>
    <cellStyle name="60% - Акцент6 38" xfId="20993"/>
    <cellStyle name="60% - Акцент6 39" xfId="20994"/>
    <cellStyle name="60% - Акцент6 4" xfId="20995"/>
    <cellStyle name="60% - Акцент6 4 2" xfId="20996"/>
    <cellStyle name="60% - Акцент6 4 3" xfId="20997"/>
    <cellStyle name="60% - Акцент6 4 4" xfId="20998"/>
    <cellStyle name="60% - Акцент6 4 5" xfId="20999"/>
    <cellStyle name="60% - Акцент6 40" xfId="21000"/>
    <cellStyle name="60% - Акцент6 41" xfId="21001"/>
    <cellStyle name="60% - Акцент6 42" xfId="21002"/>
    <cellStyle name="60% - Акцент6 43" xfId="21003"/>
    <cellStyle name="60% - Акцент6 44" xfId="21004"/>
    <cellStyle name="60% - Акцент6 45" xfId="21005"/>
    <cellStyle name="60% - Акцент6 46" xfId="21006"/>
    <cellStyle name="60% - Акцент6 47" xfId="21007"/>
    <cellStyle name="60% - Акцент6 48" xfId="21008"/>
    <cellStyle name="60% - Акцент6 49" xfId="21009"/>
    <cellStyle name="60% - Акцент6 5" xfId="21010"/>
    <cellStyle name="60% - Акцент6 5 2" xfId="21011"/>
    <cellStyle name="60% - Акцент6 5 3" xfId="21012"/>
    <cellStyle name="60% - Акцент6 5 4" xfId="21013"/>
    <cellStyle name="60% - Акцент6 5 5" xfId="21014"/>
    <cellStyle name="60% - Акцент6 50" xfId="21015"/>
    <cellStyle name="60% - Акцент6 51" xfId="21016"/>
    <cellStyle name="60% - Акцент6 52" xfId="21017"/>
    <cellStyle name="60% - Акцент6 53" xfId="21018"/>
    <cellStyle name="60% - Акцент6 54" xfId="21019"/>
    <cellStyle name="60% - Акцент6 55" xfId="21020"/>
    <cellStyle name="60% - Акцент6 56" xfId="21021"/>
    <cellStyle name="60% - Акцент6 57" xfId="21022"/>
    <cellStyle name="60% - Акцент6 58" xfId="21023"/>
    <cellStyle name="60% - Акцент6 59" xfId="21024"/>
    <cellStyle name="60% - Акцент6 6" xfId="21025"/>
    <cellStyle name="60% - Акцент6 6 2" xfId="21026"/>
    <cellStyle name="60% - Акцент6 6 3" xfId="21027"/>
    <cellStyle name="60% - Акцент6 6 4" xfId="21028"/>
    <cellStyle name="60% - Акцент6 6 5" xfId="21029"/>
    <cellStyle name="60% - Акцент6 60" xfId="21030"/>
    <cellStyle name="60% - Акцент6 61" xfId="21031"/>
    <cellStyle name="60% - Акцент6 62" xfId="21032"/>
    <cellStyle name="60% - Акцент6 63" xfId="21033"/>
    <cellStyle name="60% - Акцент6 64" xfId="21034"/>
    <cellStyle name="60% - Акцент6 65" xfId="21035"/>
    <cellStyle name="60% - Акцент6 66" xfId="21036"/>
    <cellStyle name="60% - Акцент6 67" xfId="21037"/>
    <cellStyle name="60% - Акцент6 68" xfId="21038"/>
    <cellStyle name="60% - Акцент6 69" xfId="21039"/>
    <cellStyle name="60% - Акцент6 7" xfId="21040"/>
    <cellStyle name="60% - Акцент6 7 2" xfId="21041"/>
    <cellStyle name="60% - Акцент6 7 3" xfId="21042"/>
    <cellStyle name="60% - Акцент6 7 4" xfId="21043"/>
    <cellStyle name="60% - Акцент6 7 5" xfId="21044"/>
    <cellStyle name="60% - Акцент6 70" xfId="21045"/>
    <cellStyle name="60% - Акцент6 71" xfId="21046"/>
    <cellStyle name="60% - Акцент6 72" xfId="21047"/>
    <cellStyle name="60% - Акцент6 73" xfId="21048"/>
    <cellStyle name="60% - Акцент6 74" xfId="21049"/>
    <cellStyle name="60% - Акцент6 75" xfId="21050"/>
    <cellStyle name="60% - Акцент6 76" xfId="21051"/>
    <cellStyle name="60% - Акцент6 77" xfId="21052"/>
    <cellStyle name="60% - Акцент6 78" xfId="21053"/>
    <cellStyle name="60% - Акцент6 79" xfId="21054"/>
    <cellStyle name="60% - Акцент6 8" xfId="21055"/>
    <cellStyle name="60% - Акцент6 8 2" xfId="21056"/>
    <cellStyle name="60% - Акцент6 8 3" xfId="21057"/>
    <cellStyle name="60% - Акцент6 8 4" xfId="21058"/>
    <cellStyle name="60% - Акцент6 8 5" xfId="21059"/>
    <cellStyle name="60% - Акцент6 80" xfId="21060"/>
    <cellStyle name="60% - Акцент6 81" xfId="21061"/>
    <cellStyle name="60% - Акцент6 82" xfId="21062"/>
    <cellStyle name="60% - Акцент6 83" xfId="21063"/>
    <cellStyle name="60% - Акцент6 84" xfId="21064"/>
    <cellStyle name="60% - Акцент6 85" xfId="21065"/>
    <cellStyle name="60% - Акцент6 86" xfId="21066"/>
    <cellStyle name="60% - Акцент6 87" xfId="21067"/>
    <cellStyle name="60% - Акцент6 88" xfId="21068"/>
    <cellStyle name="60% - Акцент6 89" xfId="21069"/>
    <cellStyle name="60% - Акцент6 9" xfId="21070"/>
    <cellStyle name="60% - Акцент6 9 2" xfId="21071"/>
    <cellStyle name="60% - Акцент6 9 3" xfId="21072"/>
    <cellStyle name="60% - Акцент6 9 4" xfId="21073"/>
    <cellStyle name="60% - Акцент6 9 5" xfId="21074"/>
    <cellStyle name="60% - Акцент6 90" xfId="21075"/>
    <cellStyle name="60% - Акцент6 91" xfId="21076"/>
    <cellStyle name="60% - Акцент6 92" xfId="21077"/>
    <cellStyle name="60% - Акцент6 93" xfId="21078"/>
    <cellStyle name="60% - Акцент6 94" xfId="21079"/>
    <cellStyle name="60% - Акцент6 95" xfId="21080"/>
    <cellStyle name="60% - Акцент6 96" xfId="21081"/>
    <cellStyle name="60% - Акцент6 97" xfId="21082"/>
    <cellStyle name="60% - Акцент6 98" xfId="21083"/>
    <cellStyle name="60% - Акцент6 99" xfId="21084"/>
    <cellStyle name="Accent1" xfId="21085"/>
    <cellStyle name="Accent2" xfId="21086"/>
    <cellStyle name="Accent3" xfId="21087"/>
    <cellStyle name="Accent4" xfId="21088"/>
    <cellStyle name="Accent5" xfId="21089"/>
    <cellStyle name="Accent6" xfId="21090"/>
    <cellStyle name="Bad" xfId="21091"/>
    <cellStyle name="br" xfId="21092"/>
    <cellStyle name="br 2" xfId="21093"/>
    <cellStyle name="br 3" xfId="21094"/>
    <cellStyle name="Calculation" xfId="21095"/>
    <cellStyle name="Check Cell" xfId="21096"/>
    <cellStyle name="col" xfId="21097"/>
    <cellStyle name="col 2" xfId="21098"/>
    <cellStyle name="col 3" xfId="21099"/>
    <cellStyle name="dtrow" xfId="21100"/>
    <cellStyle name="Excel Built-in Normal" xfId="21101"/>
    <cellStyle name="Explanatory Text" xfId="21102"/>
    <cellStyle name="Good" xfId="21103"/>
    <cellStyle name="Heading 1" xfId="21104"/>
    <cellStyle name="Heading 2" xfId="21105"/>
    <cellStyle name="Heading 3" xfId="21106"/>
    <cellStyle name="Heading 4" xfId="21107"/>
    <cellStyle name="Input" xfId="21108"/>
    <cellStyle name="Linked Cell" xfId="21109"/>
    <cellStyle name="Neutral" xfId="21110"/>
    <cellStyle name="Note" xfId="21111"/>
    <cellStyle name="Output" xfId="21112"/>
    <cellStyle name="st33" xfId="21113"/>
    <cellStyle name="style0" xfId="21114"/>
    <cellStyle name="style0 2" xfId="21115"/>
    <cellStyle name="style0 2 2" xfId="21116"/>
    <cellStyle name="style0 2 3" xfId="21117"/>
    <cellStyle name="style0 3" xfId="21118"/>
    <cellStyle name="style0 4" xfId="21119"/>
    <cellStyle name="style0 5" xfId="21120"/>
    <cellStyle name="style0 6" xfId="21121"/>
    <cellStyle name="td" xfId="21122"/>
    <cellStyle name="td 2" xfId="21123"/>
    <cellStyle name="td 2 2" xfId="21124"/>
    <cellStyle name="td 2 3" xfId="21125"/>
    <cellStyle name="td 3" xfId="21126"/>
    <cellStyle name="td 4" xfId="21127"/>
    <cellStyle name="td 5" xfId="21128"/>
    <cellStyle name="td 6" xfId="21129"/>
    <cellStyle name="Title" xfId="21130"/>
    <cellStyle name="Total" xfId="21131"/>
    <cellStyle name="tr" xfId="21132"/>
    <cellStyle name="tr 2" xfId="21133"/>
    <cellStyle name="tr 3" xfId="21134"/>
    <cellStyle name="Warning Text" xfId="21135"/>
    <cellStyle name="xl21" xfId="21136"/>
    <cellStyle name="xl21 2" xfId="21137"/>
    <cellStyle name="xl21 2 2" xfId="21138"/>
    <cellStyle name="xl21 2 3" xfId="21139"/>
    <cellStyle name="xl21 3" xfId="21140"/>
    <cellStyle name="xl21 4" xfId="21141"/>
    <cellStyle name="xl21 5" xfId="21142"/>
    <cellStyle name="xl22" xfId="21143"/>
    <cellStyle name="xl22 2" xfId="21144"/>
    <cellStyle name="xl22 2 2" xfId="21145"/>
    <cellStyle name="xl22 2 3" xfId="21146"/>
    <cellStyle name="xl22 3" xfId="21147"/>
    <cellStyle name="xl22 4" xfId="21148"/>
    <cellStyle name="xl22 5" xfId="21149"/>
    <cellStyle name="xl23" xfId="21150"/>
    <cellStyle name="xl23 2" xfId="21151"/>
    <cellStyle name="xl23 2 2" xfId="21152"/>
    <cellStyle name="xl23 3" xfId="21153"/>
    <cellStyle name="xl23 4" xfId="21154"/>
    <cellStyle name="xl23 5" xfId="21155"/>
    <cellStyle name="xl23 6" xfId="21156"/>
    <cellStyle name="xl24" xfId="21157"/>
    <cellStyle name="xl24 2" xfId="21158"/>
    <cellStyle name="xl24 2 2" xfId="21159"/>
    <cellStyle name="xl24 2 3" xfId="21160"/>
    <cellStyle name="xl24 2 4" xfId="21161"/>
    <cellStyle name="xl24 3" xfId="21162"/>
    <cellStyle name="xl24 4" xfId="21163"/>
    <cellStyle name="xl24 5" xfId="21164"/>
    <cellStyle name="xl24 6" xfId="21165"/>
    <cellStyle name="xl25" xfId="21166"/>
    <cellStyle name="xl25 2" xfId="21167"/>
    <cellStyle name="xl25 2 2" xfId="21168"/>
    <cellStyle name="xl25 2 3" xfId="21169"/>
    <cellStyle name="xl25 2 4" xfId="21170"/>
    <cellStyle name="xl25 3" xfId="21171"/>
    <cellStyle name="xl25 4" xfId="21172"/>
    <cellStyle name="xl25 5" xfId="21173"/>
    <cellStyle name="xl25 6" xfId="21174"/>
    <cellStyle name="xl25 7" xfId="21175"/>
    <cellStyle name="xl26" xfId="21176"/>
    <cellStyle name="xl26 2" xfId="21177"/>
    <cellStyle name="xl26 2 2" xfId="21178"/>
    <cellStyle name="xl26 2 3" xfId="21179"/>
    <cellStyle name="xl26 3" xfId="21180"/>
    <cellStyle name="xl26 4" xfId="21181"/>
    <cellStyle name="xl26 5" xfId="21182"/>
    <cellStyle name="xl26 6" xfId="21183"/>
    <cellStyle name="xl27" xfId="21184"/>
    <cellStyle name="xl27 2" xfId="21185"/>
    <cellStyle name="xl27 2 2" xfId="21186"/>
    <cellStyle name="xl27 2 3" xfId="21187"/>
    <cellStyle name="xl27 2 4" xfId="21188"/>
    <cellStyle name="xl27 3" xfId="21189"/>
    <cellStyle name="xl27 4" xfId="21190"/>
    <cellStyle name="xl27 5" xfId="21191"/>
    <cellStyle name="xl27 6" xfId="21192"/>
    <cellStyle name="xl27 7" xfId="21193"/>
    <cellStyle name="xl28" xfId="21194"/>
    <cellStyle name="xl28 2" xfId="21195"/>
    <cellStyle name="xl28 2 2" xfId="21196"/>
    <cellStyle name="xl28 2 3" xfId="21197"/>
    <cellStyle name="xl28 3" xfId="21198"/>
    <cellStyle name="xl28 4" xfId="21199"/>
    <cellStyle name="xl28 5" xfId="21200"/>
    <cellStyle name="xl28 6" xfId="21201"/>
    <cellStyle name="xl29" xfId="21202"/>
    <cellStyle name="xl29 2" xfId="21203"/>
    <cellStyle name="xl29 2 2" xfId="21204"/>
    <cellStyle name="xl29 2 3" xfId="21205"/>
    <cellStyle name="xl29 3" xfId="21206"/>
    <cellStyle name="xl29 4" xfId="21207"/>
    <cellStyle name="xl29 5" xfId="21208"/>
    <cellStyle name="xl29 6" xfId="21209"/>
    <cellStyle name="xl30" xfId="21210"/>
    <cellStyle name="xl30 2" xfId="21211"/>
    <cellStyle name="xl30 2 2" xfId="21212"/>
    <cellStyle name="xl30 2 3" xfId="21213"/>
    <cellStyle name="xl30 3" xfId="21214"/>
    <cellStyle name="xl30 4" xfId="21215"/>
    <cellStyle name="xl30 5" xfId="21216"/>
    <cellStyle name="xl30 6" xfId="21217"/>
    <cellStyle name="xl31" xfId="21218"/>
    <cellStyle name="xl31 2" xfId="21219"/>
    <cellStyle name="xl31 2 2" xfId="21220"/>
    <cellStyle name="xl31 2 3" xfId="21221"/>
    <cellStyle name="xl31 3" xfId="21222"/>
    <cellStyle name="xl31 4" xfId="21223"/>
    <cellStyle name="xl31 5" xfId="21224"/>
    <cellStyle name="xl31 6" xfId="21225"/>
    <cellStyle name="xl32" xfId="21226"/>
    <cellStyle name="xl32 2" xfId="21227"/>
    <cellStyle name="xl32 2 2" xfId="21228"/>
    <cellStyle name="xl32 3" xfId="21229"/>
    <cellStyle name="xl32 4" xfId="21230"/>
    <cellStyle name="xl32 5" xfId="21231"/>
    <cellStyle name="xl32 6" xfId="21232"/>
    <cellStyle name="xl33" xfId="21233"/>
    <cellStyle name="xl33 2" xfId="21234"/>
    <cellStyle name="xl33 2 2" xfId="21235"/>
    <cellStyle name="xl33 3" xfId="21236"/>
    <cellStyle name="xl33 4" xfId="21237"/>
    <cellStyle name="xl33 5" xfId="21238"/>
    <cellStyle name="xl33 6" xfId="21239"/>
    <cellStyle name="xl33 7" xfId="21240"/>
    <cellStyle name="xl34" xfId="21241"/>
    <cellStyle name="xl34 2" xfId="21242"/>
    <cellStyle name="xl34 2 2" xfId="21243"/>
    <cellStyle name="xl34 2 3" xfId="21244"/>
    <cellStyle name="xl34 2 4" xfId="21245"/>
    <cellStyle name="xl34 3" xfId="21246"/>
    <cellStyle name="xl34 4" xfId="21247"/>
    <cellStyle name="xl34 5" xfId="21248"/>
    <cellStyle name="xl34 6" xfId="21249"/>
    <cellStyle name="xl34 7" xfId="21250"/>
    <cellStyle name="xl34 8" xfId="21251"/>
    <cellStyle name="xl35" xfId="21252"/>
    <cellStyle name="xl35 2" xfId="21253"/>
    <cellStyle name="xl35 2 2" xfId="21254"/>
    <cellStyle name="xl35 2 3" xfId="21255"/>
    <cellStyle name="xl35 2 4" xfId="21256"/>
    <cellStyle name="xl35 3" xfId="21257"/>
    <cellStyle name="xl35 4" xfId="21258"/>
    <cellStyle name="xl35 5" xfId="21259"/>
    <cellStyle name="xl35 6" xfId="21260"/>
    <cellStyle name="xl35 7" xfId="21261"/>
    <cellStyle name="xl35 8" xfId="21262"/>
    <cellStyle name="xl36" xfId="21263"/>
    <cellStyle name="xl36 2" xfId="21264"/>
    <cellStyle name="xl36 2 2" xfId="21265"/>
    <cellStyle name="xl36 2 3" xfId="21266"/>
    <cellStyle name="xl36 3" xfId="21267"/>
    <cellStyle name="xl36 4" xfId="21268"/>
    <cellStyle name="xl36 5" xfId="21269"/>
    <cellStyle name="xl36 6" xfId="21270"/>
    <cellStyle name="xl36 7" xfId="21271"/>
    <cellStyle name="xl36 8" xfId="21272"/>
    <cellStyle name="xl37" xfId="21273"/>
    <cellStyle name="xl37 2" xfId="21274"/>
    <cellStyle name="xl37 2 2" xfId="21275"/>
    <cellStyle name="xl37 2 3" xfId="21276"/>
    <cellStyle name="xl37 2 4" xfId="21277"/>
    <cellStyle name="xl37 3" xfId="21278"/>
    <cellStyle name="xl37 4" xfId="21279"/>
    <cellStyle name="xl37 5" xfId="21280"/>
    <cellStyle name="xl37 6" xfId="21281"/>
    <cellStyle name="xl37 7" xfId="21282"/>
    <cellStyle name="xl38" xfId="21283"/>
    <cellStyle name="xl38 2" xfId="21284"/>
    <cellStyle name="xl38 2 2" xfId="21285"/>
    <cellStyle name="xl38 2 3" xfId="21286"/>
    <cellStyle name="xl38 3" xfId="21287"/>
    <cellStyle name="xl38 4" xfId="21288"/>
    <cellStyle name="xl38 5" xfId="21289"/>
    <cellStyle name="xl38 6" xfId="21290"/>
    <cellStyle name="xl39" xfId="21291"/>
    <cellStyle name="xl39 2" xfId="21292"/>
    <cellStyle name="xl39 2 2" xfId="21293"/>
    <cellStyle name="xl39 2 3" xfId="21294"/>
    <cellStyle name="xl39 3" xfId="21295"/>
    <cellStyle name="xl39 4" xfId="21296"/>
    <cellStyle name="xl39 5" xfId="21297"/>
    <cellStyle name="xl39 6" xfId="21298"/>
    <cellStyle name="xl39 7" xfId="21299"/>
    <cellStyle name="xl40" xfId="21300"/>
    <cellStyle name="xl40 2" xfId="21301"/>
    <cellStyle name="xl40 2 2" xfId="21302"/>
    <cellStyle name="xl40 2 3" xfId="21303"/>
    <cellStyle name="xl40 3" xfId="21304"/>
    <cellStyle name="xl40 4" xfId="21305"/>
    <cellStyle name="xl40 5" xfId="21306"/>
    <cellStyle name="xl40 6" xfId="21307"/>
    <cellStyle name="xl40 7" xfId="21308"/>
    <cellStyle name="xl40 8" xfId="21309"/>
    <cellStyle name="xl41" xfId="21310"/>
    <cellStyle name="xl41 2" xfId="21311"/>
    <cellStyle name="xl41 2 2" xfId="21312"/>
    <cellStyle name="xl41 2 3" xfId="21313"/>
    <cellStyle name="xl41 3" xfId="21314"/>
    <cellStyle name="xl41 4" xfId="21315"/>
    <cellStyle name="xl41 5" xfId="21316"/>
    <cellStyle name="xl41 6" xfId="21317"/>
    <cellStyle name="xl41 7" xfId="21318"/>
    <cellStyle name="xl41 8" xfId="21319"/>
    <cellStyle name="xl42" xfId="21320"/>
    <cellStyle name="xl42 2" xfId="21321"/>
    <cellStyle name="xl42 2 2" xfId="21322"/>
    <cellStyle name="xl42 2 3" xfId="21323"/>
    <cellStyle name="xl42 3" xfId="21324"/>
    <cellStyle name="xl42 4" xfId="21325"/>
    <cellStyle name="xl42 5" xfId="21326"/>
    <cellStyle name="xl42 6" xfId="21327"/>
    <cellStyle name="xl42 7" xfId="21328"/>
    <cellStyle name="xl43" xfId="21329"/>
    <cellStyle name="xl43 2" xfId="21330"/>
    <cellStyle name="xl43 2 2" xfId="21331"/>
    <cellStyle name="xl43 3" xfId="21332"/>
    <cellStyle name="xl43 4" xfId="21333"/>
    <cellStyle name="xl43 5" xfId="21334"/>
    <cellStyle name="xl43 6" xfId="21335"/>
    <cellStyle name="xl44" xfId="21336"/>
    <cellStyle name="xl44 2" xfId="21337"/>
    <cellStyle name="xl44 3" xfId="21338"/>
    <cellStyle name="xl44 4" xfId="21339"/>
    <cellStyle name="xl45" xfId="21340"/>
    <cellStyle name="xl46" xfId="21341"/>
    <cellStyle name="xl47" xfId="21342"/>
    <cellStyle name="xl48" xfId="21343"/>
    <cellStyle name="Акцент1" xfId="21344" builtinId="29" customBuiltin="1"/>
    <cellStyle name="Акцент1 10" xfId="21345"/>
    <cellStyle name="Акцент1 100" xfId="21346"/>
    <cellStyle name="Акцент1 101" xfId="21347"/>
    <cellStyle name="Акцент1 102" xfId="21348"/>
    <cellStyle name="Акцент1 103" xfId="21349"/>
    <cellStyle name="Акцент1 104" xfId="21350"/>
    <cellStyle name="Акцент1 105" xfId="21351"/>
    <cellStyle name="Акцент1 106" xfId="21352"/>
    <cellStyle name="Акцент1 107" xfId="21353"/>
    <cellStyle name="Акцент1 108" xfId="21354"/>
    <cellStyle name="Акцент1 109" xfId="21355"/>
    <cellStyle name="Акцент1 11" xfId="21356"/>
    <cellStyle name="Акцент1 110" xfId="21357"/>
    <cellStyle name="Акцент1 111" xfId="21358"/>
    <cellStyle name="Акцент1 112" xfId="21359"/>
    <cellStyle name="Акцент1 113" xfId="21360"/>
    <cellStyle name="Акцент1 12" xfId="21361"/>
    <cellStyle name="Акцент1 13" xfId="21362"/>
    <cellStyle name="Акцент1 14" xfId="21363"/>
    <cellStyle name="Акцент1 15" xfId="21364"/>
    <cellStyle name="Акцент1 16" xfId="21365"/>
    <cellStyle name="Акцент1 17" xfId="21366"/>
    <cellStyle name="Акцент1 18" xfId="21367"/>
    <cellStyle name="Акцент1 19" xfId="21368"/>
    <cellStyle name="Акцент1 2" xfId="21369"/>
    <cellStyle name="Акцент1 2 2" xfId="21370"/>
    <cellStyle name="Акцент1 2 3" xfId="21371"/>
    <cellStyle name="Акцент1 2 4" xfId="21372"/>
    <cellStyle name="Акцент1 2 5" xfId="21373"/>
    <cellStyle name="Акцент1 20" xfId="21374"/>
    <cellStyle name="Акцент1 21" xfId="21375"/>
    <cellStyle name="Акцент1 22" xfId="21376"/>
    <cellStyle name="Акцент1 23" xfId="21377"/>
    <cellStyle name="Акцент1 24" xfId="21378"/>
    <cellStyle name="Акцент1 25" xfId="21379"/>
    <cellStyle name="Акцент1 26" xfId="21380"/>
    <cellStyle name="Акцент1 27" xfId="21381"/>
    <cellStyle name="Акцент1 28" xfId="21382"/>
    <cellStyle name="Акцент1 29" xfId="21383"/>
    <cellStyle name="Акцент1 3" xfId="21384"/>
    <cellStyle name="Акцент1 3 2" xfId="21385"/>
    <cellStyle name="Акцент1 3 3" xfId="21386"/>
    <cellStyle name="Акцент1 3 4" xfId="21387"/>
    <cellStyle name="Акцент1 3 5" xfId="21388"/>
    <cellStyle name="Акцент1 30" xfId="21389"/>
    <cellStyle name="Акцент1 31" xfId="21390"/>
    <cellStyle name="Акцент1 32" xfId="21391"/>
    <cellStyle name="Акцент1 33" xfId="21392"/>
    <cellStyle name="Акцент1 34" xfId="21393"/>
    <cellStyle name="Акцент1 35" xfId="21394"/>
    <cellStyle name="Акцент1 36" xfId="21395"/>
    <cellStyle name="Акцент1 37" xfId="21396"/>
    <cellStyle name="Акцент1 38" xfId="21397"/>
    <cellStyle name="Акцент1 39" xfId="21398"/>
    <cellStyle name="Акцент1 4" xfId="21399"/>
    <cellStyle name="Акцент1 4 2" xfId="21400"/>
    <cellStyle name="Акцент1 4 3" xfId="21401"/>
    <cellStyle name="Акцент1 4 4" xfId="21402"/>
    <cellStyle name="Акцент1 4 5" xfId="21403"/>
    <cellStyle name="Акцент1 40" xfId="21404"/>
    <cellStyle name="Акцент1 41" xfId="21405"/>
    <cellStyle name="Акцент1 42" xfId="21406"/>
    <cellStyle name="Акцент1 43" xfId="21407"/>
    <cellStyle name="Акцент1 44" xfId="21408"/>
    <cellStyle name="Акцент1 45" xfId="21409"/>
    <cellStyle name="Акцент1 46" xfId="21410"/>
    <cellStyle name="Акцент1 47" xfId="21411"/>
    <cellStyle name="Акцент1 48" xfId="21412"/>
    <cellStyle name="Акцент1 49" xfId="21413"/>
    <cellStyle name="Акцент1 5" xfId="21414"/>
    <cellStyle name="Акцент1 5 2" xfId="21415"/>
    <cellStyle name="Акцент1 5 3" xfId="21416"/>
    <cellStyle name="Акцент1 5 4" xfId="21417"/>
    <cellStyle name="Акцент1 5 5" xfId="21418"/>
    <cellStyle name="Акцент1 50" xfId="21419"/>
    <cellStyle name="Акцент1 51" xfId="21420"/>
    <cellStyle name="Акцент1 52" xfId="21421"/>
    <cellStyle name="Акцент1 53" xfId="21422"/>
    <cellStyle name="Акцент1 54" xfId="21423"/>
    <cellStyle name="Акцент1 55" xfId="21424"/>
    <cellStyle name="Акцент1 56" xfId="21425"/>
    <cellStyle name="Акцент1 57" xfId="21426"/>
    <cellStyle name="Акцент1 58" xfId="21427"/>
    <cellStyle name="Акцент1 59" xfId="21428"/>
    <cellStyle name="Акцент1 6" xfId="21429"/>
    <cellStyle name="Акцент1 6 2" xfId="21430"/>
    <cellStyle name="Акцент1 6 3" xfId="21431"/>
    <cellStyle name="Акцент1 6 4" xfId="21432"/>
    <cellStyle name="Акцент1 6 5" xfId="21433"/>
    <cellStyle name="Акцент1 60" xfId="21434"/>
    <cellStyle name="Акцент1 61" xfId="21435"/>
    <cellStyle name="Акцент1 62" xfId="21436"/>
    <cellStyle name="Акцент1 63" xfId="21437"/>
    <cellStyle name="Акцент1 64" xfId="21438"/>
    <cellStyle name="Акцент1 65" xfId="21439"/>
    <cellStyle name="Акцент1 66" xfId="21440"/>
    <cellStyle name="Акцент1 67" xfId="21441"/>
    <cellStyle name="Акцент1 68" xfId="21442"/>
    <cellStyle name="Акцент1 69" xfId="21443"/>
    <cellStyle name="Акцент1 7" xfId="21444"/>
    <cellStyle name="Акцент1 7 2" xfId="21445"/>
    <cellStyle name="Акцент1 7 3" xfId="21446"/>
    <cellStyle name="Акцент1 7 4" xfId="21447"/>
    <cellStyle name="Акцент1 7 5" xfId="21448"/>
    <cellStyle name="Акцент1 70" xfId="21449"/>
    <cellStyle name="Акцент1 71" xfId="21450"/>
    <cellStyle name="Акцент1 72" xfId="21451"/>
    <cellStyle name="Акцент1 73" xfId="21452"/>
    <cellStyle name="Акцент1 74" xfId="21453"/>
    <cellStyle name="Акцент1 75" xfId="21454"/>
    <cellStyle name="Акцент1 76" xfId="21455"/>
    <cellStyle name="Акцент1 77" xfId="21456"/>
    <cellStyle name="Акцент1 78" xfId="21457"/>
    <cellStyle name="Акцент1 79" xfId="21458"/>
    <cellStyle name="Акцент1 8" xfId="21459"/>
    <cellStyle name="Акцент1 8 2" xfId="21460"/>
    <cellStyle name="Акцент1 8 3" xfId="21461"/>
    <cellStyle name="Акцент1 8 4" xfId="21462"/>
    <cellStyle name="Акцент1 8 5" xfId="21463"/>
    <cellStyle name="Акцент1 80" xfId="21464"/>
    <cellStyle name="Акцент1 81" xfId="21465"/>
    <cellStyle name="Акцент1 82" xfId="21466"/>
    <cellStyle name="Акцент1 83" xfId="21467"/>
    <cellStyle name="Акцент1 84" xfId="21468"/>
    <cellStyle name="Акцент1 85" xfId="21469"/>
    <cellStyle name="Акцент1 86" xfId="21470"/>
    <cellStyle name="Акцент1 87" xfId="21471"/>
    <cellStyle name="Акцент1 88" xfId="21472"/>
    <cellStyle name="Акцент1 89" xfId="21473"/>
    <cellStyle name="Акцент1 9" xfId="21474"/>
    <cellStyle name="Акцент1 9 2" xfId="21475"/>
    <cellStyle name="Акцент1 9 3" xfId="21476"/>
    <cellStyle name="Акцент1 9 4" xfId="21477"/>
    <cellStyle name="Акцент1 9 5" xfId="21478"/>
    <cellStyle name="Акцент1 90" xfId="21479"/>
    <cellStyle name="Акцент1 91" xfId="21480"/>
    <cellStyle name="Акцент1 92" xfId="21481"/>
    <cellStyle name="Акцент1 93" xfId="21482"/>
    <cellStyle name="Акцент1 94" xfId="21483"/>
    <cellStyle name="Акцент1 95" xfId="21484"/>
    <cellStyle name="Акцент1 96" xfId="21485"/>
    <cellStyle name="Акцент1 97" xfId="21486"/>
    <cellStyle name="Акцент1 98" xfId="21487"/>
    <cellStyle name="Акцент1 99" xfId="21488"/>
    <cellStyle name="Акцент2" xfId="21489" builtinId="33" customBuiltin="1"/>
    <cellStyle name="Акцент2 10" xfId="21490"/>
    <cellStyle name="Акцент2 100" xfId="21491"/>
    <cellStyle name="Акцент2 101" xfId="21492"/>
    <cellStyle name="Акцент2 102" xfId="21493"/>
    <cellStyle name="Акцент2 103" xfId="21494"/>
    <cellStyle name="Акцент2 104" xfId="21495"/>
    <cellStyle name="Акцент2 105" xfId="21496"/>
    <cellStyle name="Акцент2 106" xfId="21497"/>
    <cellStyle name="Акцент2 107" xfId="21498"/>
    <cellStyle name="Акцент2 108" xfId="21499"/>
    <cellStyle name="Акцент2 109" xfId="21500"/>
    <cellStyle name="Акцент2 11" xfId="21501"/>
    <cellStyle name="Акцент2 110" xfId="21502"/>
    <cellStyle name="Акцент2 111" xfId="21503"/>
    <cellStyle name="Акцент2 112" xfId="21504"/>
    <cellStyle name="Акцент2 113" xfId="21505"/>
    <cellStyle name="Акцент2 12" xfId="21506"/>
    <cellStyle name="Акцент2 13" xfId="21507"/>
    <cellStyle name="Акцент2 14" xfId="21508"/>
    <cellStyle name="Акцент2 15" xfId="21509"/>
    <cellStyle name="Акцент2 16" xfId="21510"/>
    <cellStyle name="Акцент2 17" xfId="21511"/>
    <cellStyle name="Акцент2 18" xfId="21512"/>
    <cellStyle name="Акцент2 19" xfId="21513"/>
    <cellStyle name="Акцент2 2" xfId="21514"/>
    <cellStyle name="Акцент2 2 2" xfId="21515"/>
    <cellStyle name="Акцент2 2 3" xfId="21516"/>
    <cellStyle name="Акцент2 2 4" xfId="21517"/>
    <cellStyle name="Акцент2 2 5" xfId="21518"/>
    <cellStyle name="Акцент2 20" xfId="21519"/>
    <cellStyle name="Акцент2 21" xfId="21520"/>
    <cellStyle name="Акцент2 22" xfId="21521"/>
    <cellStyle name="Акцент2 23" xfId="21522"/>
    <cellStyle name="Акцент2 24" xfId="21523"/>
    <cellStyle name="Акцент2 25" xfId="21524"/>
    <cellStyle name="Акцент2 26" xfId="21525"/>
    <cellStyle name="Акцент2 27" xfId="21526"/>
    <cellStyle name="Акцент2 28" xfId="21527"/>
    <cellStyle name="Акцент2 29" xfId="21528"/>
    <cellStyle name="Акцент2 3" xfId="21529"/>
    <cellStyle name="Акцент2 3 2" xfId="21530"/>
    <cellStyle name="Акцент2 3 3" xfId="21531"/>
    <cellStyle name="Акцент2 3 4" xfId="21532"/>
    <cellStyle name="Акцент2 3 5" xfId="21533"/>
    <cellStyle name="Акцент2 30" xfId="21534"/>
    <cellStyle name="Акцент2 31" xfId="21535"/>
    <cellStyle name="Акцент2 32" xfId="21536"/>
    <cellStyle name="Акцент2 33" xfId="21537"/>
    <cellStyle name="Акцент2 34" xfId="21538"/>
    <cellStyle name="Акцент2 35" xfId="21539"/>
    <cellStyle name="Акцент2 36" xfId="21540"/>
    <cellStyle name="Акцент2 37" xfId="21541"/>
    <cellStyle name="Акцент2 38" xfId="21542"/>
    <cellStyle name="Акцент2 39" xfId="21543"/>
    <cellStyle name="Акцент2 4" xfId="21544"/>
    <cellStyle name="Акцент2 4 2" xfId="21545"/>
    <cellStyle name="Акцент2 4 3" xfId="21546"/>
    <cellStyle name="Акцент2 4 4" xfId="21547"/>
    <cellStyle name="Акцент2 4 5" xfId="21548"/>
    <cellStyle name="Акцент2 40" xfId="21549"/>
    <cellStyle name="Акцент2 41" xfId="21550"/>
    <cellStyle name="Акцент2 42" xfId="21551"/>
    <cellStyle name="Акцент2 43" xfId="21552"/>
    <cellStyle name="Акцент2 44" xfId="21553"/>
    <cellStyle name="Акцент2 45" xfId="21554"/>
    <cellStyle name="Акцент2 46" xfId="21555"/>
    <cellStyle name="Акцент2 47" xfId="21556"/>
    <cellStyle name="Акцент2 48" xfId="21557"/>
    <cellStyle name="Акцент2 49" xfId="21558"/>
    <cellStyle name="Акцент2 5" xfId="21559"/>
    <cellStyle name="Акцент2 5 2" xfId="21560"/>
    <cellStyle name="Акцент2 5 3" xfId="21561"/>
    <cellStyle name="Акцент2 5 4" xfId="21562"/>
    <cellStyle name="Акцент2 5 5" xfId="21563"/>
    <cellStyle name="Акцент2 50" xfId="21564"/>
    <cellStyle name="Акцент2 51" xfId="21565"/>
    <cellStyle name="Акцент2 52" xfId="21566"/>
    <cellStyle name="Акцент2 53" xfId="21567"/>
    <cellStyle name="Акцент2 54" xfId="21568"/>
    <cellStyle name="Акцент2 55" xfId="21569"/>
    <cellStyle name="Акцент2 56" xfId="21570"/>
    <cellStyle name="Акцент2 57" xfId="21571"/>
    <cellStyle name="Акцент2 58" xfId="21572"/>
    <cellStyle name="Акцент2 59" xfId="21573"/>
    <cellStyle name="Акцент2 6" xfId="21574"/>
    <cellStyle name="Акцент2 6 2" xfId="21575"/>
    <cellStyle name="Акцент2 6 3" xfId="21576"/>
    <cellStyle name="Акцент2 6 4" xfId="21577"/>
    <cellStyle name="Акцент2 6 5" xfId="21578"/>
    <cellStyle name="Акцент2 60" xfId="21579"/>
    <cellStyle name="Акцент2 61" xfId="21580"/>
    <cellStyle name="Акцент2 62" xfId="21581"/>
    <cellStyle name="Акцент2 63" xfId="21582"/>
    <cellStyle name="Акцент2 64" xfId="21583"/>
    <cellStyle name="Акцент2 65" xfId="21584"/>
    <cellStyle name="Акцент2 66" xfId="21585"/>
    <cellStyle name="Акцент2 67" xfId="21586"/>
    <cellStyle name="Акцент2 68" xfId="21587"/>
    <cellStyle name="Акцент2 69" xfId="21588"/>
    <cellStyle name="Акцент2 7" xfId="21589"/>
    <cellStyle name="Акцент2 7 2" xfId="21590"/>
    <cellStyle name="Акцент2 7 3" xfId="21591"/>
    <cellStyle name="Акцент2 7 4" xfId="21592"/>
    <cellStyle name="Акцент2 7 5" xfId="21593"/>
    <cellStyle name="Акцент2 70" xfId="21594"/>
    <cellStyle name="Акцент2 71" xfId="21595"/>
    <cellStyle name="Акцент2 72" xfId="21596"/>
    <cellStyle name="Акцент2 73" xfId="21597"/>
    <cellStyle name="Акцент2 74" xfId="21598"/>
    <cellStyle name="Акцент2 75" xfId="21599"/>
    <cellStyle name="Акцент2 76" xfId="21600"/>
    <cellStyle name="Акцент2 77" xfId="21601"/>
    <cellStyle name="Акцент2 78" xfId="21602"/>
    <cellStyle name="Акцент2 79" xfId="21603"/>
    <cellStyle name="Акцент2 8" xfId="21604"/>
    <cellStyle name="Акцент2 8 2" xfId="21605"/>
    <cellStyle name="Акцент2 8 3" xfId="21606"/>
    <cellStyle name="Акцент2 8 4" xfId="21607"/>
    <cellStyle name="Акцент2 8 5" xfId="21608"/>
    <cellStyle name="Акцент2 80" xfId="21609"/>
    <cellStyle name="Акцент2 81" xfId="21610"/>
    <cellStyle name="Акцент2 82" xfId="21611"/>
    <cellStyle name="Акцент2 83" xfId="21612"/>
    <cellStyle name="Акцент2 84" xfId="21613"/>
    <cellStyle name="Акцент2 85" xfId="21614"/>
    <cellStyle name="Акцент2 86" xfId="21615"/>
    <cellStyle name="Акцент2 87" xfId="21616"/>
    <cellStyle name="Акцент2 88" xfId="21617"/>
    <cellStyle name="Акцент2 89" xfId="21618"/>
    <cellStyle name="Акцент2 9" xfId="21619"/>
    <cellStyle name="Акцент2 9 2" xfId="21620"/>
    <cellStyle name="Акцент2 9 3" xfId="21621"/>
    <cellStyle name="Акцент2 9 4" xfId="21622"/>
    <cellStyle name="Акцент2 9 5" xfId="21623"/>
    <cellStyle name="Акцент2 90" xfId="21624"/>
    <cellStyle name="Акцент2 91" xfId="21625"/>
    <cellStyle name="Акцент2 92" xfId="21626"/>
    <cellStyle name="Акцент2 93" xfId="21627"/>
    <cellStyle name="Акцент2 94" xfId="21628"/>
    <cellStyle name="Акцент2 95" xfId="21629"/>
    <cellStyle name="Акцент2 96" xfId="21630"/>
    <cellStyle name="Акцент2 97" xfId="21631"/>
    <cellStyle name="Акцент2 98" xfId="21632"/>
    <cellStyle name="Акцент2 99" xfId="21633"/>
    <cellStyle name="Акцент3" xfId="21634" builtinId="37" customBuiltin="1"/>
    <cellStyle name="Акцент3 10" xfId="21635"/>
    <cellStyle name="Акцент3 100" xfId="21636"/>
    <cellStyle name="Акцент3 101" xfId="21637"/>
    <cellStyle name="Акцент3 102" xfId="21638"/>
    <cellStyle name="Акцент3 103" xfId="21639"/>
    <cellStyle name="Акцент3 104" xfId="21640"/>
    <cellStyle name="Акцент3 105" xfId="21641"/>
    <cellStyle name="Акцент3 106" xfId="21642"/>
    <cellStyle name="Акцент3 107" xfId="21643"/>
    <cellStyle name="Акцент3 108" xfId="21644"/>
    <cellStyle name="Акцент3 109" xfId="21645"/>
    <cellStyle name="Акцент3 11" xfId="21646"/>
    <cellStyle name="Акцент3 110" xfId="21647"/>
    <cellStyle name="Акцент3 111" xfId="21648"/>
    <cellStyle name="Акцент3 112" xfId="21649"/>
    <cellStyle name="Акцент3 113" xfId="21650"/>
    <cellStyle name="Акцент3 12" xfId="21651"/>
    <cellStyle name="Акцент3 13" xfId="21652"/>
    <cellStyle name="Акцент3 14" xfId="21653"/>
    <cellStyle name="Акцент3 15" xfId="21654"/>
    <cellStyle name="Акцент3 16" xfId="21655"/>
    <cellStyle name="Акцент3 17" xfId="21656"/>
    <cellStyle name="Акцент3 18" xfId="21657"/>
    <cellStyle name="Акцент3 19" xfId="21658"/>
    <cellStyle name="Акцент3 2" xfId="21659"/>
    <cellStyle name="Акцент3 2 2" xfId="21660"/>
    <cellStyle name="Акцент3 2 3" xfId="21661"/>
    <cellStyle name="Акцент3 2 4" xfId="21662"/>
    <cellStyle name="Акцент3 2 5" xfId="21663"/>
    <cellStyle name="Акцент3 20" xfId="21664"/>
    <cellStyle name="Акцент3 21" xfId="21665"/>
    <cellStyle name="Акцент3 22" xfId="21666"/>
    <cellStyle name="Акцент3 23" xfId="21667"/>
    <cellStyle name="Акцент3 24" xfId="21668"/>
    <cellStyle name="Акцент3 25" xfId="21669"/>
    <cellStyle name="Акцент3 26" xfId="21670"/>
    <cellStyle name="Акцент3 27" xfId="21671"/>
    <cellStyle name="Акцент3 28" xfId="21672"/>
    <cellStyle name="Акцент3 29" xfId="21673"/>
    <cellStyle name="Акцент3 3" xfId="21674"/>
    <cellStyle name="Акцент3 3 2" xfId="21675"/>
    <cellStyle name="Акцент3 3 3" xfId="21676"/>
    <cellStyle name="Акцент3 3 4" xfId="21677"/>
    <cellStyle name="Акцент3 3 5" xfId="21678"/>
    <cellStyle name="Акцент3 30" xfId="21679"/>
    <cellStyle name="Акцент3 31" xfId="21680"/>
    <cellStyle name="Акцент3 32" xfId="21681"/>
    <cellStyle name="Акцент3 33" xfId="21682"/>
    <cellStyle name="Акцент3 34" xfId="21683"/>
    <cellStyle name="Акцент3 35" xfId="21684"/>
    <cellStyle name="Акцент3 36" xfId="21685"/>
    <cellStyle name="Акцент3 37" xfId="21686"/>
    <cellStyle name="Акцент3 38" xfId="21687"/>
    <cellStyle name="Акцент3 39" xfId="21688"/>
    <cellStyle name="Акцент3 4" xfId="21689"/>
    <cellStyle name="Акцент3 4 2" xfId="21690"/>
    <cellStyle name="Акцент3 4 3" xfId="21691"/>
    <cellStyle name="Акцент3 4 4" xfId="21692"/>
    <cellStyle name="Акцент3 4 5" xfId="21693"/>
    <cellStyle name="Акцент3 40" xfId="21694"/>
    <cellStyle name="Акцент3 41" xfId="21695"/>
    <cellStyle name="Акцент3 42" xfId="21696"/>
    <cellStyle name="Акцент3 43" xfId="21697"/>
    <cellStyle name="Акцент3 44" xfId="21698"/>
    <cellStyle name="Акцент3 45" xfId="21699"/>
    <cellStyle name="Акцент3 46" xfId="21700"/>
    <cellStyle name="Акцент3 47" xfId="21701"/>
    <cellStyle name="Акцент3 48" xfId="21702"/>
    <cellStyle name="Акцент3 49" xfId="21703"/>
    <cellStyle name="Акцент3 5" xfId="21704"/>
    <cellStyle name="Акцент3 5 2" xfId="21705"/>
    <cellStyle name="Акцент3 5 3" xfId="21706"/>
    <cellStyle name="Акцент3 5 4" xfId="21707"/>
    <cellStyle name="Акцент3 5 5" xfId="21708"/>
    <cellStyle name="Акцент3 50" xfId="21709"/>
    <cellStyle name="Акцент3 51" xfId="21710"/>
    <cellStyle name="Акцент3 52" xfId="21711"/>
    <cellStyle name="Акцент3 53" xfId="21712"/>
    <cellStyle name="Акцент3 54" xfId="21713"/>
    <cellStyle name="Акцент3 55" xfId="21714"/>
    <cellStyle name="Акцент3 56" xfId="21715"/>
    <cellStyle name="Акцент3 57" xfId="21716"/>
    <cellStyle name="Акцент3 58" xfId="21717"/>
    <cellStyle name="Акцент3 59" xfId="21718"/>
    <cellStyle name="Акцент3 6" xfId="21719"/>
    <cellStyle name="Акцент3 6 2" xfId="21720"/>
    <cellStyle name="Акцент3 6 3" xfId="21721"/>
    <cellStyle name="Акцент3 6 4" xfId="21722"/>
    <cellStyle name="Акцент3 6 5" xfId="21723"/>
    <cellStyle name="Акцент3 60" xfId="21724"/>
    <cellStyle name="Акцент3 61" xfId="21725"/>
    <cellStyle name="Акцент3 62" xfId="21726"/>
    <cellStyle name="Акцент3 63" xfId="21727"/>
    <cellStyle name="Акцент3 64" xfId="21728"/>
    <cellStyle name="Акцент3 65" xfId="21729"/>
    <cellStyle name="Акцент3 66" xfId="21730"/>
    <cellStyle name="Акцент3 67" xfId="21731"/>
    <cellStyle name="Акцент3 68" xfId="21732"/>
    <cellStyle name="Акцент3 69" xfId="21733"/>
    <cellStyle name="Акцент3 7" xfId="21734"/>
    <cellStyle name="Акцент3 7 2" xfId="21735"/>
    <cellStyle name="Акцент3 7 3" xfId="21736"/>
    <cellStyle name="Акцент3 7 4" xfId="21737"/>
    <cellStyle name="Акцент3 7 5" xfId="21738"/>
    <cellStyle name="Акцент3 70" xfId="21739"/>
    <cellStyle name="Акцент3 71" xfId="21740"/>
    <cellStyle name="Акцент3 72" xfId="21741"/>
    <cellStyle name="Акцент3 73" xfId="21742"/>
    <cellStyle name="Акцент3 74" xfId="21743"/>
    <cellStyle name="Акцент3 75" xfId="21744"/>
    <cellStyle name="Акцент3 76" xfId="21745"/>
    <cellStyle name="Акцент3 77" xfId="21746"/>
    <cellStyle name="Акцент3 78" xfId="21747"/>
    <cellStyle name="Акцент3 79" xfId="21748"/>
    <cellStyle name="Акцент3 8" xfId="21749"/>
    <cellStyle name="Акцент3 8 2" xfId="21750"/>
    <cellStyle name="Акцент3 8 3" xfId="21751"/>
    <cellStyle name="Акцент3 8 4" xfId="21752"/>
    <cellStyle name="Акцент3 8 5" xfId="21753"/>
    <cellStyle name="Акцент3 80" xfId="21754"/>
    <cellStyle name="Акцент3 81" xfId="21755"/>
    <cellStyle name="Акцент3 82" xfId="21756"/>
    <cellStyle name="Акцент3 83" xfId="21757"/>
    <cellStyle name="Акцент3 84" xfId="21758"/>
    <cellStyle name="Акцент3 85" xfId="21759"/>
    <cellStyle name="Акцент3 86" xfId="21760"/>
    <cellStyle name="Акцент3 87" xfId="21761"/>
    <cellStyle name="Акцент3 88" xfId="21762"/>
    <cellStyle name="Акцент3 89" xfId="21763"/>
    <cellStyle name="Акцент3 9" xfId="21764"/>
    <cellStyle name="Акцент3 9 2" xfId="21765"/>
    <cellStyle name="Акцент3 9 3" xfId="21766"/>
    <cellStyle name="Акцент3 9 4" xfId="21767"/>
    <cellStyle name="Акцент3 9 5" xfId="21768"/>
    <cellStyle name="Акцент3 90" xfId="21769"/>
    <cellStyle name="Акцент3 91" xfId="21770"/>
    <cellStyle name="Акцент3 92" xfId="21771"/>
    <cellStyle name="Акцент3 93" xfId="21772"/>
    <cellStyle name="Акцент3 94" xfId="21773"/>
    <cellStyle name="Акцент3 95" xfId="21774"/>
    <cellStyle name="Акцент3 96" xfId="21775"/>
    <cellStyle name="Акцент3 97" xfId="21776"/>
    <cellStyle name="Акцент3 98" xfId="21777"/>
    <cellStyle name="Акцент3 99" xfId="21778"/>
    <cellStyle name="Акцент4" xfId="21779" builtinId="41" customBuiltin="1"/>
    <cellStyle name="Акцент4 10" xfId="21780"/>
    <cellStyle name="Акцент4 100" xfId="21781"/>
    <cellStyle name="Акцент4 101" xfId="21782"/>
    <cellStyle name="Акцент4 102" xfId="21783"/>
    <cellStyle name="Акцент4 103" xfId="21784"/>
    <cellStyle name="Акцент4 104" xfId="21785"/>
    <cellStyle name="Акцент4 105" xfId="21786"/>
    <cellStyle name="Акцент4 106" xfId="21787"/>
    <cellStyle name="Акцент4 107" xfId="21788"/>
    <cellStyle name="Акцент4 108" xfId="21789"/>
    <cellStyle name="Акцент4 109" xfId="21790"/>
    <cellStyle name="Акцент4 11" xfId="21791"/>
    <cellStyle name="Акцент4 110" xfId="21792"/>
    <cellStyle name="Акцент4 111" xfId="21793"/>
    <cellStyle name="Акцент4 112" xfId="21794"/>
    <cellStyle name="Акцент4 113" xfId="21795"/>
    <cellStyle name="Акцент4 12" xfId="21796"/>
    <cellStyle name="Акцент4 13" xfId="21797"/>
    <cellStyle name="Акцент4 14" xfId="21798"/>
    <cellStyle name="Акцент4 15" xfId="21799"/>
    <cellStyle name="Акцент4 16" xfId="21800"/>
    <cellStyle name="Акцент4 17" xfId="21801"/>
    <cellStyle name="Акцент4 18" xfId="21802"/>
    <cellStyle name="Акцент4 19" xfId="21803"/>
    <cellStyle name="Акцент4 2" xfId="21804"/>
    <cellStyle name="Акцент4 2 2" xfId="21805"/>
    <cellStyle name="Акцент4 2 3" xfId="21806"/>
    <cellStyle name="Акцент4 2 4" xfId="21807"/>
    <cellStyle name="Акцент4 2 5" xfId="21808"/>
    <cellStyle name="Акцент4 20" xfId="21809"/>
    <cellStyle name="Акцент4 21" xfId="21810"/>
    <cellStyle name="Акцент4 22" xfId="21811"/>
    <cellStyle name="Акцент4 23" xfId="21812"/>
    <cellStyle name="Акцент4 24" xfId="21813"/>
    <cellStyle name="Акцент4 25" xfId="21814"/>
    <cellStyle name="Акцент4 26" xfId="21815"/>
    <cellStyle name="Акцент4 27" xfId="21816"/>
    <cellStyle name="Акцент4 28" xfId="21817"/>
    <cellStyle name="Акцент4 29" xfId="21818"/>
    <cellStyle name="Акцент4 3" xfId="21819"/>
    <cellStyle name="Акцент4 3 2" xfId="21820"/>
    <cellStyle name="Акцент4 3 3" xfId="21821"/>
    <cellStyle name="Акцент4 3 4" xfId="21822"/>
    <cellStyle name="Акцент4 3 5" xfId="21823"/>
    <cellStyle name="Акцент4 30" xfId="21824"/>
    <cellStyle name="Акцент4 31" xfId="21825"/>
    <cellStyle name="Акцент4 32" xfId="21826"/>
    <cellStyle name="Акцент4 33" xfId="21827"/>
    <cellStyle name="Акцент4 34" xfId="21828"/>
    <cellStyle name="Акцент4 35" xfId="21829"/>
    <cellStyle name="Акцент4 36" xfId="21830"/>
    <cellStyle name="Акцент4 37" xfId="21831"/>
    <cellStyle name="Акцент4 38" xfId="21832"/>
    <cellStyle name="Акцент4 39" xfId="21833"/>
    <cellStyle name="Акцент4 4" xfId="21834"/>
    <cellStyle name="Акцент4 4 2" xfId="21835"/>
    <cellStyle name="Акцент4 4 3" xfId="21836"/>
    <cellStyle name="Акцент4 4 4" xfId="21837"/>
    <cellStyle name="Акцент4 4 5" xfId="21838"/>
    <cellStyle name="Акцент4 40" xfId="21839"/>
    <cellStyle name="Акцент4 41" xfId="21840"/>
    <cellStyle name="Акцент4 42" xfId="21841"/>
    <cellStyle name="Акцент4 43" xfId="21842"/>
    <cellStyle name="Акцент4 44" xfId="21843"/>
    <cellStyle name="Акцент4 45" xfId="21844"/>
    <cellStyle name="Акцент4 46" xfId="21845"/>
    <cellStyle name="Акцент4 47" xfId="21846"/>
    <cellStyle name="Акцент4 48" xfId="21847"/>
    <cellStyle name="Акцент4 49" xfId="21848"/>
    <cellStyle name="Акцент4 5" xfId="21849"/>
    <cellStyle name="Акцент4 5 2" xfId="21850"/>
    <cellStyle name="Акцент4 5 3" xfId="21851"/>
    <cellStyle name="Акцент4 5 4" xfId="21852"/>
    <cellStyle name="Акцент4 5 5" xfId="21853"/>
    <cellStyle name="Акцент4 50" xfId="21854"/>
    <cellStyle name="Акцент4 51" xfId="21855"/>
    <cellStyle name="Акцент4 52" xfId="21856"/>
    <cellStyle name="Акцент4 53" xfId="21857"/>
    <cellStyle name="Акцент4 54" xfId="21858"/>
    <cellStyle name="Акцент4 55" xfId="21859"/>
    <cellStyle name="Акцент4 56" xfId="21860"/>
    <cellStyle name="Акцент4 57" xfId="21861"/>
    <cellStyle name="Акцент4 58" xfId="21862"/>
    <cellStyle name="Акцент4 59" xfId="21863"/>
    <cellStyle name="Акцент4 6" xfId="21864"/>
    <cellStyle name="Акцент4 6 2" xfId="21865"/>
    <cellStyle name="Акцент4 6 3" xfId="21866"/>
    <cellStyle name="Акцент4 6 4" xfId="21867"/>
    <cellStyle name="Акцент4 6 5" xfId="21868"/>
    <cellStyle name="Акцент4 60" xfId="21869"/>
    <cellStyle name="Акцент4 61" xfId="21870"/>
    <cellStyle name="Акцент4 62" xfId="21871"/>
    <cellStyle name="Акцент4 63" xfId="21872"/>
    <cellStyle name="Акцент4 64" xfId="21873"/>
    <cellStyle name="Акцент4 65" xfId="21874"/>
    <cellStyle name="Акцент4 66" xfId="21875"/>
    <cellStyle name="Акцент4 67" xfId="21876"/>
    <cellStyle name="Акцент4 68" xfId="21877"/>
    <cellStyle name="Акцент4 69" xfId="21878"/>
    <cellStyle name="Акцент4 7" xfId="21879"/>
    <cellStyle name="Акцент4 7 2" xfId="21880"/>
    <cellStyle name="Акцент4 7 3" xfId="21881"/>
    <cellStyle name="Акцент4 7 4" xfId="21882"/>
    <cellStyle name="Акцент4 7 5" xfId="21883"/>
    <cellStyle name="Акцент4 70" xfId="21884"/>
    <cellStyle name="Акцент4 71" xfId="21885"/>
    <cellStyle name="Акцент4 72" xfId="21886"/>
    <cellStyle name="Акцент4 73" xfId="21887"/>
    <cellStyle name="Акцент4 74" xfId="21888"/>
    <cellStyle name="Акцент4 75" xfId="21889"/>
    <cellStyle name="Акцент4 76" xfId="21890"/>
    <cellStyle name="Акцент4 77" xfId="21891"/>
    <cellStyle name="Акцент4 78" xfId="21892"/>
    <cellStyle name="Акцент4 79" xfId="21893"/>
    <cellStyle name="Акцент4 8" xfId="21894"/>
    <cellStyle name="Акцент4 8 2" xfId="21895"/>
    <cellStyle name="Акцент4 8 3" xfId="21896"/>
    <cellStyle name="Акцент4 8 4" xfId="21897"/>
    <cellStyle name="Акцент4 8 5" xfId="21898"/>
    <cellStyle name="Акцент4 80" xfId="21899"/>
    <cellStyle name="Акцент4 81" xfId="21900"/>
    <cellStyle name="Акцент4 82" xfId="21901"/>
    <cellStyle name="Акцент4 83" xfId="21902"/>
    <cellStyle name="Акцент4 84" xfId="21903"/>
    <cellStyle name="Акцент4 85" xfId="21904"/>
    <cellStyle name="Акцент4 86" xfId="21905"/>
    <cellStyle name="Акцент4 87" xfId="21906"/>
    <cellStyle name="Акцент4 88" xfId="21907"/>
    <cellStyle name="Акцент4 89" xfId="21908"/>
    <cellStyle name="Акцент4 9" xfId="21909"/>
    <cellStyle name="Акцент4 9 2" xfId="21910"/>
    <cellStyle name="Акцент4 9 3" xfId="21911"/>
    <cellStyle name="Акцент4 9 4" xfId="21912"/>
    <cellStyle name="Акцент4 9 5" xfId="21913"/>
    <cellStyle name="Акцент4 90" xfId="21914"/>
    <cellStyle name="Акцент4 91" xfId="21915"/>
    <cellStyle name="Акцент4 92" xfId="21916"/>
    <cellStyle name="Акцент4 93" xfId="21917"/>
    <cellStyle name="Акцент4 94" xfId="21918"/>
    <cellStyle name="Акцент4 95" xfId="21919"/>
    <cellStyle name="Акцент4 96" xfId="21920"/>
    <cellStyle name="Акцент4 97" xfId="21921"/>
    <cellStyle name="Акцент4 98" xfId="21922"/>
    <cellStyle name="Акцент4 99" xfId="21923"/>
    <cellStyle name="Акцент5" xfId="21924" builtinId="45" customBuiltin="1"/>
    <cellStyle name="Акцент5 10" xfId="21925"/>
    <cellStyle name="Акцент5 100" xfId="21926"/>
    <cellStyle name="Акцент5 101" xfId="21927"/>
    <cellStyle name="Акцент5 102" xfId="21928"/>
    <cellStyle name="Акцент5 103" xfId="21929"/>
    <cellStyle name="Акцент5 104" xfId="21930"/>
    <cellStyle name="Акцент5 105" xfId="21931"/>
    <cellStyle name="Акцент5 106" xfId="21932"/>
    <cellStyle name="Акцент5 107" xfId="21933"/>
    <cellStyle name="Акцент5 108" xfId="21934"/>
    <cellStyle name="Акцент5 109" xfId="21935"/>
    <cellStyle name="Акцент5 11" xfId="21936"/>
    <cellStyle name="Акцент5 110" xfId="21937"/>
    <cellStyle name="Акцент5 111" xfId="21938"/>
    <cellStyle name="Акцент5 112" xfId="21939"/>
    <cellStyle name="Акцент5 113" xfId="21940"/>
    <cellStyle name="Акцент5 12" xfId="21941"/>
    <cellStyle name="Акцент5 13" xfId="21942"/>
    <cellStyle name="Акцент5 14" xfId="21943"/>
    <cellStyle name="Акцент5 15" xfId="21944"/>
    <cellStyle name="Акцент5 16" xfId="21945"/>
    <cellStyle name="Акцент5 17" xfId="21946"/>
    <cellStyle name="Акцент5 18" xfId="21947"/>
    <cellStyle name="Акцент5 19" xfId="21948"/>
    <cellStyle name="Акцент5 2" xfId="21949"/>
    <cellStyle name="Акцент5 2 2" xfId="21950"/>
    <cellStyle name="Акцент5 2 3" xfId="21951"/>
    <cellStyle name="Акцент5 2 4" xfId="21952"/>
    <cellStyle name="Акцент5 2 5" xfId="21953"/>
    <cellStyle name="Акцент5 20" xfId="21954"/>
    <cellStyle name="Акцент5 21" xfId="21955"/>
    <cellStyle name="Акцент5 22" xfId="21956"/>
    <cellStyle name="Акцент5 23" xfId="21957"/>
    <cellStyle name="Акцент5 24" xfId="21958"/>
    <cellStyle name="Акцент5 25" xfId="21959"/>
    <cellStyle name="Акцент5 26" xfId="21960"/>
    <cellStyle name="Акцент5 27" xfId="21961"/>
    <cellStyle name="Акцент5 28" xfId="21962"/>
    <cellStyle name="Акцент5 29" xfId="21963"/>
    <cellStyle name="Акцент5 3" xfId="21964"/>
    <cellStyle name="Акцент5 3 2" xfId="21965"/>
    <cellStyle name="Акцент5 3 3" xfId="21966"/>
    <cellStyle name="Акцент5 3 4" xfId="21967"/>
    <cellStyle name="Акцент5 3 5" xfId="21968"/>
    <cellStyle name="Акцент5 30" xfId="21969"/>
    <cellStyle name="Акцент5 31" xfId="21970"/>
    <cellStyle name="Акцент5 32" xfId="21971"/>
    <cellStyle name="Акцент5 33" xfId="21972"/>
    <cellStyle name="Акцент5 34" xfId="21973"/>
    <cellStyle name="Акцент5 35" xfId="21974"/>
    <cellStyle name="Акцент5 36" xfId="21975"/>
    <cellStyle name="Акцент5 37" xfId="21976"/>
    <cellStyle name="Акцент5 38" xfId="21977"/>
    <cellStyle name="Акцент5 39" xfId="21978"/>
    <cellStyle name="Акцент5 4" xfId="21979"/>
    <cellStyle name="Акцент5 4 2" xfId="21980"/>
    <cellStyle name="Акцент5 4 3" xfId="21981"/>
    <cellStyle name="Акцент5 4 4" xfId="21982"/>
    <cellStyle name="Акцент5 4 5" xfId="21983"/>
    <cellStyle name="Акцент5 40" xfId="21984"/>
    <cellStyle name="Акцент5 41" xfId="21985"/>
    <cellStyle name="Акцент5 42" xfId="21986"/>
    <cellStyle name="Акцент5 43" xfId="21987"/>
    <cellStyle name="Акцент5 44" xfId="21988"/>
    <cellStyle name="Акцент5 45" xfId="21989"/>
    <cellStyle name="Акцент5 46" xfId="21990"/>
    <cellStyle name="Акцент5 47" xfId="21991"/>
    <cellStyle name="Акцент5 48" xfId="21992"/>
    <cellStyle name="Акцент5 49" xfId="21993"/>
    <cellStyle name="Акцент5 5" xfId="21994"/>
    <cellStyle name="Акцент5 5 2" xfId="21995"/>
    <cellStyle name="Акцент5 5 3" xfId="21996"/>
    <cellStyle name="Акцент5 5 4" xfId="21997"/>
    <cellStyle name="Акцент5 5 5" xfId="21998"/>
    <cellStyle name="Акцент5 50" xfId="21999"/>
    <cellStyle name="Акцент5 51" xfId="22000"/>
    <cellStyle name="Акцент5 52" xfId="22001"/>
    <cellStyle name="Акцент5 53" xfId="22002"/>
    <cellStyle name="Акцент5 54" xfId="22003"/>
    <cellStyle name="Акцент5 55" xfId="22004"/>
    <cellStyle name="Акцент5 56" xfId="22005"/>
    <cellStyle name="Акцент5 57" xfId="22006"/>
    <cellStyle name="Акцент5 58" xfId="22007"/>
    <cellStyle name="Акцент5 59" xfId="22008"/>
    <cellStyle name="Акцент5 6" xfId="22009"/>
    <cellStyle name="Акцент5 6 2" xfId="22010"/>
    <cellStyle name="Акцент5 6 3" xfId="22011"/>
    <cellStyle name="Акцент5 6 4" xfId="22012"/>
    <cellStyle name="Акцент5 6 5" xfId="22013"/>
    <cellStyle name="Акцент5 60" xfId="22014"/>
    <cellStyle name="Акцент5 61" xfId="22015"/>
    <cellStyle name="Акцент5 62" xfId="22016"/>
    <cellStyle name="Акцент5 63" xfId="22017"/>
    <cellStyle name="Акцент5 64" xfId="22018"/>
    <cellStyle name="Акцент5 65" xfId="22019"/>
    <cellStyle name="Акцент5 66" xfId="22020"/>
    <cellStyle name="Акцент5 67" xfId="22021"/>
    <cellStyle name="Акцент5 68" xfId="22022"/>
    <cellStyle name="Акцент5 69" xfId="22023"/>
    <cellStyle name="Акцент5 7" xfId="22024"/>
    <cellStyle name="Акцент5 7 2" xfId="22025"/>
    <cellStyle name="Акцент5 7 3" xfId="22026"/>
    <cellStyle name="Акцент5 7 4" xfId="22027"/>
    <cellStyle name="Акцент5 7 5" xfId="22028"/>
    <cellStyle name="Акцент5 70" xfId="22029"/>
    <cellStyle name="Акцент5 71" xfId="22030"/>
    <cellStyle name="Акцент5 72" xfId="22031"/>
    <cellStyle name="Акцент5 73" xfId="22032"/>
    <cellStyle name="Акцент5 74" xfId="22033"/>
    <cellStyle name="Акцент5 75" xfId="22034"/>
    <cellStyle name="Акцент5 76" xfId="22035"/>
    <cellStyle name="Акцент5 77" xfId="22036"/>
    <cellStyle name="Акцент5 78" xfId="22037"/>
    <cellStyle name="Акцент5 79" xfId="22038"/>
    <cellStyle name="Акцент5 8" xfId="22039"/>
    <cellStyle name="Акцент5 8 2" xfId="22040"/>
    <cellStyle name="Акцент5 8 3" xfId="22041"/>
    <cellStyle name="Акцент5 8 4" xfId="22042"/>
    <cellStyle name="Акцент5 8 5" xfId="22043"/>
    <cellStyle name="Акцент5 80" xfId="22044"/>
    <cellStyle name="Акцент5 81" xfId="22045"/>
    <cellStyle name="Акцент5 82" xfId="22046"/>
    <cellStyle name="Акцент5 83" xfId="22047"/>
    <cellStyle name="Акцент5 84" xfId="22048"/>
    <cellStyle name="Акцент5 85" xfId="22049"/>
    <cellStyle name="Акцент5 86" xfId="22050"/>
    <cellStyle name="Акцент5 87" xfId="22051"/>
    <cellStyle name="Акцент5 88" xfId="22052"/>
    <cellStyle name="Акцент5 89" xfId="22053"/>
    <cellStyle name="Акцент5 9" xfId="22054"/>
    <cellStyle name="Акцент5 9 2" xfId="22055"/>
    <cellStyle name="Акцент5 9 3" xfId="22056"/>
    <cellStyle name="Акцент5 9 4" xfId="22057"/>
    <cellStyle name="Акцент5 9 5" xfId="22058"/>
    <cellStyle name="Акцент5 90" xfId="22059"/>
    <cellStyle name="Акцент5 91" xfId="22060"/>
    <cellStyle name="Акцент5 92" xfId="22061"/>
    <cellStyle name="Акцент5 93" xfId="22062"/>
    <cellStyle name="Акцент5 94" xfId="22063"/>
    <cellStyle name="Акцент5 95" xfId="22064"/>
    <cellStyle name="Акцент5 96" xfId="22065"/>
    <cellStyle name="Акцент5 97" xfId="22066"/>
    <cellStyle name="Акцент5 98" xfId="22067"/>
    <cellStyle name="Акцент5 99" xfId="22068"/>
    <cellStyle name="Акцент6" xfId="22069" builtinId="49" customBuiltin="1"/>
    <cellStyle name="Акцент6 10" xfId="22070"/>
    <cellStyle name="Акцент6 100" xfId="22071"/>
    <cellStyle name="Акцент6 101" xfId="22072"/>
    <cellStyle name="Акцент6 102" xfId="22073"/>
    <cellStyle name="Акцент6 103" xfId="22074"/>
    <cellStyle name="Акцент6 104" xfId="22075"/>
    <cellStyle name="Акцент6 105" xfId="22076"/>
    <cellStyle name="Акцент6 106" xfId="22077"/>
    <cellStyle name="Акцент6 107" xfId="22078"/>
    <cellStyle name="Акцент6 108" xfId="22079"/>
    <cellStyle name="Акцент6 109" xfId="22080"/>
    <cellStyle name="Акцент6 11" xfId="22081"/>
    <cellStyle name="Акцент6 110" xfId="22082"/>
    <cellStyle name="Акцент6 111" xfId="22083"/>
    <cellStyle name="Акцент6 112" xfId="22084"/>
    <cellStyle name="Акцент6 113" xfId="22085"/>
    <cellStyle name="Акцент6 12" xfId="22086"/>
    <cellStyle name="Акцент6 13" xfId="22087"/>
    <cellStyle name="Акцент6 14" xfId="22088"/>
    <cellStyle name="Акцент6 15" xfId="22089"/>
    <cellStyle name="Акцент6 16" xfId="22090"/>
    <cellStyle name="Акцент6 17" xfId="22091"/>
    <cellStyle name="Акцент6 18" xfId="22092"/>
    <cellStyle name="Акцент6 19" xfId="22093"/>
    <cellStyle name="Акцент6 2" xfId="22094"/>
    <cellStyle name="Акцент6 2 2" xfId="22095"/>
    <cellStyle name="Акцент6 2 3" xfId="22096"/>
    <cellStyle name="Акцент6 2 4" xfId="22097"/>
    <cellStyle name="Акцент6 2 5" xfId="22098"/>
    <cellStyle name="Акцент6 20" xfId="22099"/>
    <cellStyle name="Акцент6 21" xfId="22100"/>
    <cellStyle name="Акцент6 22" xfId="22101"/>
    <cellStyle name="Акцент6 23" xfId="22102"/>
    <cellStyle name="Акцент6 24" xfId="22103"/>
    <cellStyle name="Акцент6 25" xfId="22104"/>
    <cellStyle name="Акцент6 26" xfId="22105"/>
    <cellStyle name="Акцент6 27" xfId="22106"/>
    <cellStyle name="Акцент6 28" xfId="22107"/>
    <cellStyle name="Акцент6 29" xfId="22108"/>
    <cellStyle name="Акцент6 3" xfId="22109"/>
    <cellStyle name="Акцент6 3 2" xfId="22110"/>
    <cellStyle name="Акцент6 3 3" xfId="22111"/>
    <cellStyle name="Акцент6 3 4" xfId="22112"/>
    <cellStyle name="Акцент6 3 5" xfId="22113"/>
    <cellStyle name="Акцент6 30" xfId="22114"/>
    <cellStyle name="Акцент6 31" xfId="22115"/>
    <cellStyle name="Акцент6 32" xfId="22116"/>
    <cellStyle name="Акцент6 33" xfId="22117"/>
    <cellStyle name="Акцент6 34" xfId="22118"/>
    <cellStyle name="Акцент6 35" xfId="22119"/>
    <cellStyle name="Акцент6 36" xfId="22120"/>
    <cellStyle name="Акцент6 37" xfId="22121"/>
    <cellStyle name="Акцент6 38" xfId="22122"/>
    <cellStyle name="Акцент6 39" xfId="22123"/>
    <cellStyle name="Акцент6 4" xfId="22124"/>
    <cellStyle name="Акцент6 4 2" xfId="22125"/>
    <cellStyle name="Акцент6 4 3" xfId="22126"/>
    <cellStyle name="Акцент6 4 4" xfId="22127"/>
    <cellStyle name="Акцент6 4 5" xfId="22128"/>
    <cellStyle name="Акцент6 40" xfId="22129"/>
    <cellStyle name="Акцент6 41" xfId="22130"/>
    <cellStyle name="Акцент6 42" xfId="22131"/>
    <cellStyle name="Акцент6 43" xfId="22132"/>
    <cellStyle name="Акцент6 44" xfId="22133"/>
    <cellStyle name="Акцент6 45" xfId="22134"/>
    <cellStyle name="Акцент6 46" xfId="22135"/>
    <cellStyle name="Акцент6 47" xfId="22136"/>
    <cellStyle name="Акцент6 48" xfId="22137"/>
    <cellStyle name="Акцент6 49" xfId="22138"/>
    <cellStyle name="Акцент6 5" xfId="22139"/>
    <cellStyle name="Акцент6 5 2" xfId="22140"/>
    <cellStyle name="Акцент6 5 3" xfId="22141"/>
    <cellStyle name="Акцент6 5 4" xfId="22142"/>
    <cellStyle name="Акцент6 5 5" xfId="22143"/>
    <cellStyle name="Акцент6 50" xfId="22144"/>
    <cellStyle name="Акцент6 51" xfId="22145"/>
    <cellStyle name="Акцент6 52" xfId="22146"/>
    <cellStyle name="Акцент6 53" xfId="22147"/>
    <cellStyle name="Акцент6 54" xfId="22148"/>
    <cellStyle name="Акцент6 55" xfId="22149"/>
    <cellStyle name="Акцент6 56" xfId="22150"/>
    <cellStyle name="Акцент6 57" xfId="22151"/>
    <cellStyle name="Акцент6 58" xfId="22152"/>
    <cellStyle name="Акцент6 59" xfId="22153"/>
    <cellStyle name="Акцент6 6" xfId="22154"/>
    <cellStyle name="Акцент6 6 2" xfId="22155"/>
    <cellStyle name="Акцент6 6 3" xfId="22156"/>
    <cellStyle name="Акцент6 6 4" xfId="22157"/>
    <cellStyle name="Акцент6 6 5" xfId="22158"/>
    <cellStyle name="Акцент6 60" xfId="22159"/>
    <cellStyle name="Акцент6 61" xfId="22160"/>
    <cellStyle name="Акцент6 62" xfId="22161"/>
    <cellStyle name="Акцент6 63" xfId="22162"/>
    <cellStyle name="Акцент6 64" xfId="22163"/>
    <cellStyle name="Акцент6 65" xfId="22164"/>
    <cellStyle name="Акцент6 66" xfId="22165"/>
    <cellStyle name="Акцент6 67" xfId="22166"/>
    <cellStyle name="Акцент6 68" xfId="22167"/>
    <cellStyle name="Акцент6 69" xfId="22168"/>
    <cellStyle name="Акцент6 7" xfId="22169"/>
    <cellStyle name="Акцент6 7 2" xfId="22170"/>
    <cellStyle name="Акцент6 7 3" xfId="22171"/>
    <cellStyle name="Акцент6 7 4" xfId="22172"/>
    <cellStyle name="Акцент6 7 5" xfId="22173"/>
    <cellStyle name="Акцент6 70" xfId="22174"/>
    <cellStyle name="Акцент6 71" xfId="22175"/>
    <cellStyle name="Акцент6 72" xfId="22176"/>
    <cellStyle name="Акцент6 73" xfId="22177"/>
    <cellStyle name="Акцент6 74" xfId="22178"/>
    <cellStyle name="Акцент6 75" xfId="22179"/>
    <cellStyle name="Акцент6 76" xfId="22180"/>
    <cellStyle name="Акцент6 77" xfId="22181"/>
    <cellStyle name="Акцент6 78" xfId="22182"/>
    <cellStyle name="Акцент6 79" xfId="22183"/>
    <cellStyle name="Акцент6 8" xfId="22184"/>
    <cellStyle name="Акцент6 8 2" xfId="22185"/>
    <cellStyle name="Акцент6 8 3" xfId="22186"/>
    <cellStyle name="Акцент6 8 4" xfId="22187"/>
    <cellStyle name="Акцент6 8 5" xfId="22188"/>
    <cellStyle name="Акцент6 80" xfId="22189"/>
    <cellStyle name="Акцент6 81" xfId="22190"/>
    <cellStyle name="Акцент6 82" xfId="22191"/>
    <cellStyle name="Акцент6 83" xfId="22192"/>
    <cellStyle name="Акцент6 84" xfId="22193"/>
    <cellStyle name="Акцент6 85" xfId="22194"/>
    <cellStyle name="Акцент6 86" xfId="22195"/>
    <cellStyle name="Акцент6 87" xfId="22196"/>
    <cellStyle name="Акцент6 88" xfId="22197"/>
    <cellStyle name="Акцент6 89" xfId="22198"/>
    <cellStyle name="Акцент6 9" xfId="22199"/>
    <cellStyle name="Акцент6 9 2" xfId="22200"/>
    <cellStyle name="Акцент6 9 3" xfId="22201"/>
    <cellStyle name="Акцент6 9 4" xfId="22202"/>
    <cellStyle name="Акцент6 9 5" xfId="22203"/>
    <cellStyle name="Акцент6 90" xfId="22204"/>
    <cellStyle name="Акцент6 91" xfId="22205"/>
    <cellStyle name="Акцент6 92" xfId="22206"/>
    <cellStyle name="Акцент6 93" xfId="22207"/>
    <cellStyle name="Акцент6 94" xfId="22208"/>
    <cellStyle name="Акцент6 95" xfId="22209"/>
    <cellStyle name="Акцент6 96" xfId="22210"/>
    <cellStyle name="Акцент6 97" xfId="22211"/>
    <cellStyle name="Акцент6 98" xfId="22212"/>
    <cellStyle name="Акцент6 99" xfId="22213"/>
    <cellStyle name="Ввод " xfId="22214" builtinId="20" customBuiltin="1"/>
    <cellStyle name="Ввод  10" xfId="22215"/>
    <cellStyle name="Ввод  100" xfId="22216"/>
    <cellStyle name="Ввод  101" xfId="22217"/>
    <cellStyle name="Ввод  102" xfId="22218"/>
    <cellStyle name="Ввод  103" xfId="22219"/>
    <cellStyle name="Ввод  104" xfId="22220"/>
    <cellStyle name="Ввод  105" xfId="22221"/>
    <cellStyle name="Ввод  106" xfId="22222"/>
    <cellStyle name="Ввод  107" xfId="22223"/>
    <cellStyle name="Ввод  108" xfId="22224"/>
    <cellStyle name="Ввод  109" xfId="22225"/>
    <cellStyle name="Ввод  11" xfId="22226"/>
    <cellStyle name="Ввод  110" xfId="22227"/>
    <cellStyle name="Ввод  111" xfId="22228"/>
    <cellStyle name="Ввод  112" xfId="22229"/>
    <cellStyle name="Ввод  112 10" xfId="22230"/>
    <cellStyle name="Ввод  112 11" xfId="22231"/>
    <cellStyle name="Ввод  112 12" xfId="22232"/>
    <cellStyle name="Ввод  112 13" xfId="22233"/>
    <cellStyle name="Ввод  112 14" xfId="22234"/>
    <cellStyle name="Ввод  112 15" xfId="22235"/>
    <cellStyle name="Ввод  112 16" xfId="22236"/>
    <cellStyle name="Ввод  112 17" xfId="22237"/>
    <cellStyle name="Ввод  112 18" xfId="22238"/>
    <cellStyle name="Ввод  112 19" xfId="22239"/>
    <cellStyle name="Ввод  112 2" xfId="22240"/>
    <cellStyle name="Ввод  112 3" xfId="22241"/>
    <cellStyle name="Ввод  112 4" xfId="22242"/>
    <cellStyle name="Ввод  112 5" xfId="22243"/>
    <cellStyle name="Ввод  112 6" xfId="22244"/>
    <cellStyle name="Ввод  112 7" xfId="22245"/>
    <cellStyle name="Ввод  112 8" xfId="22246"/>
    <cellStyle name="Ввод  112 9" xfId="22247"/>
    <cellStyle name="Ввод  113" xfId="22248"/>
    <cellStyle name="Ввод  114" xfId="22249"/>
    <cellStyle name="Ввод  115" xfId="22250"/>
    <cellStyle name="Ввод  116" xfId="22251"/>
    <cellStyle name="Ввод  117" xfId="22252"/>
    <cellStyle name="Ввод  118" xfId="22253"/>
    <cellStyle name="Ввод  119" xfId="22254"/>
    <cellStyle name="Ввод  12" xfId="22255"/>
    <cellStyle name="Ввод  120" xfId="22256"/>
    <cellStyle name="Ввод  121" xfId="22257"/>
    <cellStyle name="Ввод  122" xfId="22258"/>
    <cellStyle name="Ввод  123" xfId="22259"/>
    <cellStyle name="Ввод  124" xfId="22260"/>
    <cellStyle name="Ввод  125" xfId="22261"/>
    <cellStyle name="Ввод  126" xfId="22262"/>
    <cellStyle name="Ввод  127" xfId="22263"/>
    <cellStyle name="Ввод  128" xfId="22264"/>
    <cellStyle name="Ввод  129" xfId="22265"/>
    <cellStyle name="Ввод  13" xfId="22266"/>
    <cellStyle name="Ввод  130" xfId="22267"/>
    <cellStyle name="Ввод  131" xfId="22268"/>
    <cellStyle name="Ввод  132" xfId="22269"/>
    <cellStyle name="Ввод  133" xfId="22270"/>
    <cellStyle name="Ввод  14" xfId="22271"/>
    <cellStyle name="Ввод  15" xfId="22272"/>
    <cellStyle name="Ввод  16" xfId="22273"/>
    <cellStyle name="Ввод  17" xfId="22274"/>
    <cellStyle name="Ввод  18" xfId="22275"/>
    <cellStyle name="Ввод  19" xfId="22276"/>
    <cellStyle name="Ввод  2" xfId="22277"/>
    <cellStyle name="Ввод  2 2" xfId="22278"/>
    <cellStyle name="Ввод  2 3" xfId="22279"/>
    <cellStyle name="Ввод  2 4" xfId="22280"/>
    <cellStyle name="Ввод  2 5" xfId="22281"/>
    <cellStyle name="Ввод  20" xfId="22282"/>
    <cellStyle name="Ввод  21" xfId="22283"/>
    <cellStyle name="Ввод  22" xfId="22284"/>
    <cellStyle name="Ввод  23" xfId="22285"/>
    <cellStyle name="Ввод  24" xfId="22286"/>
    <cellStyle name="Ввод  25" xfId="22287"/>
    <cellStyle name="Ввод  26" xfId="22288"/>
    <cellStyle name="Ввод  27" xfId="22289"/>
    <cellStyle name="Ввод  28" xfId="22290"/>
    <cellStyle name="Ввод  29" xfId="22291"/>
    <cellStyle name="Ввод  3" xfId="22292"/>
    <cellStyle name="Ввод  3 2" xfId="22293"/>
    <cellStyle name="Ввод  3 3" xfId="22294"/>
    <cellStyle name="Ввод  3 4" xfId="22295"/>
    <cellStyle name="Ввод  3 5" xfId="22296"/>
    <cellStyle name="Ввод  30" xfId="22297"/>
    <cellStyle name="Ввод  31" xfId="22298"/>
    <cellStyle name="Ввод  32" xfId="22299"/>
    <cellStyle name="Ввод  33" xfId="22300"/>
    <cellStyle name="Ввод  34" xfId="22301"/>
    <cellStyle name="Ввод  35" xfId="22302"/>
    <cellStyle name="Ввод  36" xfId="22303"/>
    <cellStyle name="Ввод  37" xfId="22304"/>
    <cellStyle name="Ввод  38" xfId="22305"/>
    <cellStyle name="Ввод  39" xfId="22306"/>
    <cellStyle name="Ввод  4" xfId="22307"/>
    <cellStyle name="Ввод  4 2" xfId="22308"/>
    <cellStyle name="Ввод  4 3" xfId="22309"/>
    <cellStyle name="Ввод  4 4" xfId="22310"/>
    <cellStyle name="Ввод  4 5" xfId="22311"/>
    <cellStyle name="Ввод  40" xfId="22312"/>
    <cellStyle name="Ввод  41" xfId="22313"/>
    <cellStyle name="Ввод  42" xfId="22314"/>
    <cellStyle name="Ввод  43" xfId="22315"/>
    <cellStyle name="Ввод  44" xfId="22316"/>
    <cellStyle name="Ввод  45" xfId="22317"/>
    <cellStyle name="Ввод  46" xfId="22318"/>
    <cellStyle name="Ввод  47" xfId="22319"/>
    <cellStyle name="Ввод  48" xfId="22320"/>
    <cellStyle name="Ввод  49" xfId="22321"/>
    <cellStyle name="Ввод  5" xfId="22322"/>
    <cellStyle name="Ввод  5 2" xfId="22323"/>
    <cellStyle name="Ввод  5 3" xfId="22324"/>
    <cellStyle name="Ввод  5 4" xfId="22325"/>
    <cellStyle name="Ввод  5 5" xfId="22326"/>
    <cellStyle name="Ввод  50" xfId="22327"/>
    <cellStyle name="Ввод  51" xfId="22328"/>
    <cellStyle name="Ввод  52" xfId="22329"/>
    <cellStyle name="Ввод  53" xfId="22330"/>
    <cellStyle name="Ввод  54" xfId="22331"/>
    <cellStyle name="Ввод  55" xfId="22332"/>
    <cellStyle name="Ввод  56" xfId="22333"/>
    <cellStyle name="Ввод  57" xfId="22334"/>
    <cellStyle name="Ввод  58" xfId="22335"/>
    <cellStyle name="Ввод  59" xfId="22336"/>
    <cellStyle name="Ввод  6" xfId="22337"/>
    <cellStyle name="Ввод  6 2" xfId="22338"/>
    <cellStyle name="Ввод  6 3" xfId="22339"/>
    <cellStyle name="Ввод  6 4" xfId="22340"/>
    <cellStyle name="Ввод  6 5" xfId="22341"/>
    <cellStyle name="Ввод  60" xfId="22342"/>
    <cellStyle name="Ввод  61" xfId="22343"/>
    <cellStyle name="Ввод  62" xfId="22344"/>
    <cellStyle name="Ввод  63" xfId="22345"/>
    <cellStyle name="Ввод  64" xfId="22346"/>
    <cellStyle name="Ввод  65" xfId="22347"/>
    <cellStyle name="Ввод  66" xfId="22348"/>
    <cellStyle name="Ввод  67" xfId="22349"/>
    <cellStyle name="Ввод  68" xfId="22350"/>
    <cellStyle name="Ввод  69" xfId="22351"/>
    <cellStyle name="Ввод  7" xfId="22352"/>
    <cellStyle name="Ввод  7 2" xfId="22353"/>
    <cellStyle name="Ввод  7 3" xfId="22354"/>
    <cellStyle name="Ввод  7 4" xfId="22355"/>
    <cellStyle name="Ввод  7 5" xfId="22356"/>
    <cellStyle name="Ввод  70" xfId="22357"/>
    <cellStyle name="Ввод  71" xfId="22358"/>
    <cellStyle name="Ввод  72" xfId="22359"/>
    <cellStyle name="Ввод  73" xfId="22360"/>
    <cellStyle name="Ввод  74" xfId="22361"/>
    <cellStyle name="Ввод  75" xfId="22362"/>
    <cellStyle name="Ввод  76" xfId="22363"/>
    <cellStyle name="Ввод  77" xfId="22364"/>
    <cellStyle name="Ввод  78" xfId="22365"/>
    <cellStyle name="Ввод  79" xfId="22366"/>
    <cellStyle name="Ввод  8" xfId="22367"/>
    <cellStyle name="Ввод  8 2" xfId="22368"/>
    <cellStyle name="Ввод  8 3" xfId="22369"/>
    <cellStyle name="Ввод  8 4" xfId="22370"/>
    <cellStyle name="Ввод  8 5" xfId="22371"/>
    <cellStyle name="Ввод  80" xfId="22372"/>
    <cellStyle name="Ввод  81" xfId="22373"/>
    <cellStyle name="Ввод  82" xfId="22374"/>
    <cellStyle name="Ввод  83" xfId="22375"/>
    <cellStyle name="Ввод  84" xfId="22376"/>
    <cellStyle name="Ввод  85" xfId="22377"/>
    <cellStyle name="Ввод  86" xfId="22378"/>
    <cellStyle name="Ввод  87" xfId="22379"/>
    <cellStyle name="Ввод  88" xfId="22380"/>
    <cellStyle name="Ввод  89" xfId="22381"/>
    <cellStyle name="Ввод  9" xfId="22382"/>
    <cellStyle name="Ввод  9 2" xfId="22383"/>
    <cellStyle name="Ввод  9 3" xfId="22384"/>
    <cellStyle name="Ввод  9 4" xfId="22385"/>
    <cellStyle name="Ввод  9 5" xfId="22386"/>
    <cellStyle name="Ввод  90" xfId="22387"/>
    <cellStyle name="Ввод  91" xfId="22388"/>
    <cellStyle name="Ввод  92" xfId="22389"/>
    <cellStyle name="Ввод  93" xfId="22390"/>
    <cellStyle name="Ввод  94" xfId="22391"/>
    <cellStyle name="Ввод  95" xfId="22392"/>
    <cellStyle name="Ввод  96" xfId="22393"/>
    <cellStyle name="Ввод  97" xfId="22394"/>
    <cellStyle name="Ввод  98" xfId="22395"/>
    <cellStyle name="Ввод  99" xfId="22396"/>
    <cellStyle name="Вывод" xfId="22397" builtinId="21" customBuiltin="1"/>
    <cellStyle name="Вывод 10" xfId="22398"/>
    <cellStyle name="Вывод 100" xfId="22399"/>
    <cellStyle name="Вывод 101" xfId="22400"/>
    <cellStyle name="Вывод 102" xfId="22401"/>
    <cellStyle name="Вывод 103" xfId="22402"/>
    <cellStyle name="Вывод 104" xfId="22403"/>
    <cellStyle name="Вывод 105" xfId="22404"/>
    <cellStyle name="Вывод 106" xfId="22405"/>
    <cellStyle name="Вывод 107" xfId="22406"/>
    <cellStyle name="Вывод 108" xfId="22407"/>
    <cellStyle name="Вывод 109" xfId="22408"/>
    <cellStyle name="Вывод 11" xfId="22409"/>
    <cellStyle name="Вывод 110" xfId="22410"/>
    <cellStyle name="Вывод 111" xfId="22411"/>
    <cellStyle name="Вывод 112" xfId="22412"/>
    <cellStyle name="Вывод 112 10" xfId="22413"/>
    <cellStyle name="Вывод 112 11" xfId="22414"/>
    <cellStyle name="Вывод 112 12" xfId="22415"/>
    <cellStyle name="Вывод 112 13" xfId="22416"/>
    <cellStyle name="Вывод 112 14" xfId="22417"/>
    <cellStyle name="Вывод 112 15" xfId="22418"/>
    <cellStyle name="Вывод 112 16" xfId="22419"/>
    <cellStyle name="Вывод 112 17" xfId="22420"/>
    <cellStyle name="Вывод 112 18" xfId="22421"/>
    <cellStyle name="Вывод 112 19" xfId="22422"/>
    <cellStyle name="Вывод 112 2" xfId="22423"/>
    <cellStyle name="Вывод 112 20" xfId="22424"/>
    <cellStyle name="Вывод 112 21" xfId="22425"/>
    <cellStyle name="Вывод 112 22" xfId="22426"/>
    <cellStyle name="Вывод 112 23" xfId="22427"/>
    <cellStyle name="Вывод 112 3" xfId="22428"/>
    <cellStyle name="Вывод 112 4" xfId="22429"/>
    <cellStyle name="Вывод 112 5" xfId="22430"/>
    <cellStyle name="Вывод 112 6" xfId="22431"/>
    <cellStyle name="Вывод 112 7" xfId="22432"/>
    <cellStyle name="Вывод 112 8" xfId="22433"/>
    <cellStyle name="Вывод 112 9" xfId="22434"/>
    <cellStyle name="Вывод 113" xfId="22435"/>
    <cellStyle name="Вывод 114" xfId="22436"/>
    <cellStyle name="Вывод 115" xfId="22437"/>
    <cellStyle name="Вывод 116" xfId="22438"/>
    <cellStyle name="Вывод 117" xfId="22439"/>
    <cellStyle name="Вывод 118" xfId="22440"/>
    <cellStyle name="Вывод 119" xfId="22441"/>
    <cellStyle name="Вывод 12" xfId="22442"/>
    <cellStyle name="Вывод 120" xfId="22443"/>
    <cellStyle name="Вывод 121" xfId="22444"/>
    <cellStyle name="Вывод 122" xfId="22445"/>
    <cellStyle name="Вывод 123" xfId="22446"/>
    <cellStyle name="Вывод 124" xfId="22447"/>
    <cellStyle name="Вывод 125" xfId="22448"/>
    <cellStyle name="Вывод 126" xfId="22449"/>
    <cellStyle name="Вывод 127" xfId="22450"/>
    <cellStyle name="Вывод 128" xfId="22451"/>
    <cellStyle name="Вывод 129" xfId="22452"/>
    <cellStyle name="Вывод 13" xfId="22453"/>
    <cellStyle name="Вывод 130" xfId="22454"/>
    <cellStyle name="Вывод 131" xfId="22455"/>
    <cellStyle name="Вывод 132" xfId="22456"/>
    <cellStyle name="Вывод 133" xfId="22457"/>
    <cellStyle name="Вывод 14" xfId="22458"/>
    <cellStyle name="Вывод 15" xfId="22459"/>
    <cellStyle name="Вывод 16" xfId="22460"/>
    <cellStyle name="Вывод 17" xfId="22461"/>
    <cellStyle name="Вывод 18" xfId="22462"/>
    <cellStyle name="Вывод 19" xfId="22463"/>
    <cellStyle name="Вывод 2" xfId="22464"/>
    <cellStyle name="Вывод 2 2" xfId="22465"/>
    <cellStyle name="Вывод 2 3" xfId="22466"/>
    <cellStyle name="Вывод 2 4" xfId="22467"/>
    <cellStyle name="Вывод 2 5" xfId="22468"/>
    <cellStyle name="Вывод 20" xfId="22469"/>
    <cellStyle name="Вывод 21" xfId="22470"/>
    <cellStyle name="Вывод 22" xfId="22471"/>
    <cellStyle name="Вывод 23" xfId="22472"/>
    <cellStyle name="Вывод 24" xfId="22473"/>
    <cellStyle name="Вывод 25" xfId="22474"/>
    <cellStyle name="Вывод 26" xfId="22475"/>
    <cellStyle name="Вывод 27" xfId="22476"/>
    <cellStyle name="Вывод 28" xfId="22477"/>
    <cellStyle name="Вывод 29" xfId="22478"/>
    <cellStyle name="Вывод 3" xfId="22479"/>
    <cellStyle name="Вывод 3 2" xfId="22480"/>
    <cellStyle name="Вывод 3 3" xfId="22481"/>
    <cellStyle name="Вывод 3 4" xfId="22482"/>
    <cellStyle name="Вывод 3 5" xfId="22483"/>
    <cellStyle name="Вывод 30" xfId="22484"/>
    <cellStyle name="Вывод 31" xfId="22485"/>
    <cellStyle name="Вывод 32" xfId="22486"/>
    <cellStyle name="Вывод 33" xfId="22487"/>
    <cellStyle name="Вывод 34" xfId="22488"/>
    <cellStyle name="Вывод 35" xfId="22489"/>
    <cellStyle name="Вывод 36" xfId="22490"/>
    <cellStyle name="Вывод 37" xfId="22491"/>
    <cellStyle name="Вывод 38" xfId="22492"/>
    <cellStyle name="Вывод 39" xfId="22493"/>
    <cellStyle name="Вывод 4" xfId="22494"/>
    <cellStyle name="Вывод 4 2" xfId="22495"/>
    <cellStyle name="Вывод 4 3" xfId="22496"/>
    <cellStyle name="Вывод 4 4" xfId="22497"/>
    <cellStyle name="Вывод 4 5" xfId="22498"/>
    <cellStyle name="Вывод 40" xfId="22499"/>
    <cellStyle name="Вывод 41" xfId="22500"/>
    <cellStyle name="Вывод 42" xfId="22501"/>
    <cellStyle name="Вывод 43" xfId="22502"/>
    <cellStyle name="Вывод 44" xfId="22503"/>
    <cellStyle name="Вывод 45" xfId="22504"/>
    <cellStyle name="Вывод 46" xfId="22505"/>
    <cellStyle name="Вывод 47" xfId="22506"/>
    <cellStyle name="Вывод 48" xfId="22507"/>
    <cellStyle name="Вывод 49" xfId="22508"/>
    <cellStyle name="Вывод 5" xfId="22509"/>
    <cellStyle name="Вывод 5 2" xfId="22510"/>
    <cellStyle name="Вывод 5 3" xfId="22511"/>
    <cellStyle name="Вывод 5 4" xfId="22512"/>
    <cellStyle name="Вывод 5 5" xfId="22513"/>
    <cellStyle name="Вывод 50" xfId="22514"/>
    <cellStyle name="Вывод 51" xfId="22515"/>
    <cellStyle name="Вывод 52" xfId="22516"/>
    <cellStyle name="Вывод 53" xfId="22517"/>
    <cellStyle name="Вывод 54" xfId="22518"/>
    <cellStyle name="Вывод 55" xfId="22519"/>
    <cellStyle name="Вывод 56" xfId="22520"/>
    <cellStyle name="Вывод 57" xfId="22521"/>
    <cellStyle name="Вывод 58" xfId="22522"/>
    <cellStyle name="Вывод 59" xfId="22523"/>
    <cellStyle name="Вывод 6" xfId="22524"/>
    <cellStyle name="Вывод 6 2" xfId="22525"/>
    <cellStyle name="Вывод 6 3" xfId="22526"/>
    <cellStyle name="Вывод 6 4" xfId="22527"/>
    <cellStyle name="Вывод 6 5" xfId="22528"/>
    <cellStyle name="Вывод 60" xfId="22529"/>
    <cellStyle name="Вывод 61" xfId="22530"/>
    <cellStyle name="Вывод 62" xfId="22531"/>
    <cellStyle name="Вывод 63" xfId="22532"/>
    <cellStyle name="Вывод 64" xfId="22533"/>
    <cellStyle name="Вывод 65" xfId="22534"/>
    <cellStyle name="Вывод 66" xfId="22535"/>
    <cellStyle name="Вывод 67" xfId="22536"/>
    <cellStyle name="Вывод 68" xfId="22537"/>
    <cellStyle name="Вывод 69" xfId="22538"/>
    <cellStyle name="Вывод 7" xfId="22539"/>
    <cellStyle name="Вывод 7 2" xfId="22540"/>
    <cellStyle name="Вывод 7 3" xfId="22541"/>
    <cellStyle name="Вывод 7 4" xfId="22542"/>
    <cellStyle name="Вывод 7 5" xfId="22543"/>
    <cellStyle name="Вывод 70" xfId="22544"/>
    <cellStyle name="Вывод 71" xfId="22545"/>
    <cellStyle name="Вывод 72" xfId="22546"/>
    <cellStyle name="Вывод 73" xfId="22547"/>
    <cellStyle name="Вывод 74" xfId="22548"/>
    <cellStyle name="Вывод 75" xfId="22549"/>
    <cellStyle name="Вывод 76" xfId="22550"/>
    <cellStyle name="Вывод 77" xfId="22551"/>
    <cellStyle name="Вывод 78" xfId="22552"/>
    <cellStyle name="Вывод 79" xfId="22553"/>
    <cellStyle name="Вывод 8" xfId="22554"/>
    <cellStyle name="Вывод 8 2" xfId="22555"/>
    <cellStyle name="Вывод 8 3" xfId="22556"/>
    <cellStyle name="Вывод 8 4" xfId="22557"/>
    <cellStyle name="Вывод 8 5" xfId="22558"/>
    <cellStyle name="Вывод 80" xfId="22559"/>
    <cellStyle name="Вывод 81" xfId="22560"/>
    <cellStyle name="Вывод 82" xfId="22561"/>
    <cellStyle name="Вывод 83" xfId="22562"/>
    <cellStyle name="Вывод 84" xfId="22563"/>
    <cellStyle name="Вывод 85" xfId="22564"/>
    <cellStyle name="Вывод 86" xfId="22565"/>
    <cellStyle name="Вывод 87" xfId="22566"/>
    <cellStyle name="Вывод 88" xfId="22567"/>
    <cellStyle name="Вывод 89" xfId="22568"/>
    <cellStyle name="Вывод 9" xfId="22569"/>
    <cellStyle name="Вывод 9 2" xfId="22570"/>
    <cellStyle name="Вывод 9 3" xfId="22571"/>
    <cellStyle name="Вывод 9 4" xfId="22572"/>
    <cellStyle name="Вывод 9 5" xfId="22573"/>
    <cellStyle name="Вывод 90" xfId="22574"/>
    <cellStyle name="Вывод 91" xfId="22575"/>
    <cellStyle name="Вывод 92" xfId="22576"/>
    <cellStyle name="Вывод 93" xfId="22577"/>
    <cellStyle name="Вывод 94" xfId="22578"/>
    <cellStyle name="Вывод 95" xfId="22579"/>
    <cellStyle name="Вывод 96" xfId="22580"/>
    <cellStyle name="Вывод 97" xfId="22581"/>
    <cellStyle name="Вывод 98" xfId="22582"/>
    <cellStyle name="Вывод 99" xfId="22583"/>
    <cellStyle name="Вычисление" xfId="22584" builtinId="22" customBuiltin="1"/>
    <cellStyle name="Вычисление 10" xfId="22585"/>
    <cellStyle name="Вычисление 100" xfId="22586"/>
    <cellStyle name="Вычисление 101" xfId="22587"/>
    <cellStyle name="Вычисление 102" xfId="22588"/>
    <cellStyle name="Вычисление 103" xfId="22589"/>
    <cellStyle name="Вычисление 104" xfId="22590"/>
    <cellStyle name="Вычисление 105" xfId="22591"/>
    <cellStyle name="Вычисление 106" xfId="22592"/>
    <cellStyle name="Вычисление 107" xfId="22593"/>
    <cellStyle name="Вычисление 108" xfId="22594"/>
    <cellStyle name="Вычисление 109" xfId="22595"/>
    <cellStyle name="Вычисление 11" xfId="22596"/>
    <cellStyle name="Вычисление 110" xfId="22597"/>
    <cellStyle name="Вычисление 111" xfId="22598"/>
    <cellStyle name="Вычисление 112" xfId="22599"/>
    <cellStyle name="Вычисление 112 10" xfId="22600"/>
    <cellStyle name="Вычисление 112 11" xfId="22601"/>
    <cellStyle name="Вычисление 112 12" xfId="22602"/>
    <cellStyle name="Вычисление 112 13" xfId="22603"/>
    <cellStyle name="Вычисление 112 14" xfId="22604"/>
    <cellStyle name="Вычисление 112 15" xfId="22605"/>
    <cellStyle name="Вычисление 112 16" xfId="22606"/>
    <cellStyle name="Вычисление 112 17" xfId="22607"/>
    <cellStyle name="Вычисление 112 18" xfId="22608"/>
    <cellStyle name="Вычисление 112 19" xfId="22609"/>
    <cellStyle name="Вычисление 112 2" xfId="22610"/>
    <cellStyle name="Вычисление 112 3" xfId="22611"/>
    <cellStyle name="Вычисление 112 4" xfId="22612"/>
    <cellStyle name="Вычисление 112 5" xfId="22613"/>
    <cellStyle name="Вычисление 112 6" xfId="22614"/>
    <cellStyle name="Вычисление 112 7" xfId="22615"/>
    <cellStyle name="Вычисление 112 8" xfId="22616"/>
    <cellStyle name="Вычисление 112 9" xfId="22617"/>
    <cellStyle name="Вычисление 113" xfId="22618"/>
    <cellStyle name="Вычисление 114" xfId="22619"/>
    <cellStyle name="Вычисление 115" xfId="22620"/>
    <cellStyle name="Вычисление 116" xfId="22621"/>
    <cellStyle name="Вычисление 117" xfId="22622"/>
    <cellStyle name="Вычисление 118" xfId="22623"/>
    <cellStyle name="Вычисление 119" xfId="22624"/>
    <cellStyle name="Вычисление 12" xfId="22625"/>
    <cellStyle name="Вычисление 120" xfId="22626"/>
    <cellStyle name="Вычисление 121" xfId="22627"/>
    <cellStyle name="Вычисление 122" xfId="22628"/>
    <cellStyle name="Вычисление 123" xfId="22629"/>
    <cellStyle name="Вычисление 124" xfId="22630"/>
    <cellStyle name="Вычисление 125" xfId="22631"/>
    <cellStyle name="Вычисление 126" xfId="22632"/>
    <cellStyle name="Вычисление 127" xfId="22633"/>
    <cellStyle name="Вычисление 128" xfId="22634"/>
    <cellStyle name="Вычисление 129" xfId="22635"/>
    <cellStyle name="Вычисление 13" xfId="22636"/>
    <cellStyle name="Вычисление 130" xfId="22637"/>
    <cellStyle name="Вычисление 131" xfId="22638"/>
    <cellStyle name="Вычисление 132" xfId="22639"/>
    <cellStyle name="Вычисление 133" xfId="22640"/>
    <cellStyle name="Вычисление 14" xfId="22641"/>
    <cellStyle name="Вычисление 15" xfId="22642"/>
    <cellStyle name="Вычисление 16" xfId="22643"/>
    <cellStyle name="Вычисление 17" xfId="22644"/>
    <cellStyle name="Вычисление 18" xfId="22645"/>
    <cellStyle name="Вычисление 19" xfId="22646"/>
    <cellStyle name="Вычисление 2" xfId="22647"/>
    <cellStyle name="Вычисление 2 2" xfId="22648"/>
    <cellStyle name="Вычисление 2 3" xfId="22649"/>
    <cellStyle name="Вычисление 2 4" xfId="22650"/>
    <cellStyle name="Вычисление 2 5" xfId="22651"/>
    <cellStyle name="Вычисление 20" xfId="22652"/>
    <cellStyle name="Вычисление 21" xfId="22653"/>
    <cellStyle name="Вычисление 22" xfId="22654"/>
    <cellStyle name="Вычисление 23" xfId="22655"/>
    <cellStyle name="Вычисление 24" xfId="22656"/>
    <cellStyle name="Вычисление 25" xfId="22657"/>
    <cellStyle name="Вычисление 26" xfId="22658"/>
    <cellStyle name="Вычисление 27" xfId="22659"/>
    <cellStyle name="Вычисление 28" xfId="22660"/>
    <cellStyle name="Вычисление 29" xfId="22661"/>
    <cellStyle name="Вычисление 3" xfId="22662"/>
    <cellStyle name="Вычисление 3 2" xfId="22663"/>
    <cellStyle name="Вычисление 3 3" xfId="22664"/>
    <cellStyle name="Вычисление 3 4" xfId="22665"/>
    <cellStyle name="Вычисление 3 5" xfId="22666"/>
    <cellStyle name="Вычисление 30" xfId="22667"/>
    <cellStyle name="Вычисление 31" xfId="22668"/>
    <cellStyle name="Вычисление 32" xfId="22669"/>
    <cellStyle name="Вычисление 33" xfId="22670"/>
    <cellStyle name="Вычисление 34" xfId="22671"/>
    <cellStyle name="Вычисление 35" xfId="22672"/>
    <cellStyle name="Вычисление 36" xfId="22673"/>
    <cellStyle name="Вычисление 37" xfId="22674"/>
    <cellStyle name="Вычисление 38" xfId="22675"/>
    <cellStyle name="Вычисление 39" xfId="22676"/>
    <cellStyle name="Вычисление 4" xfId="22677"/>
    <cellStyle name="Вычисление 4 2" xfId="22678"/>
    <cellStyle name="Вычисление 4 3" xfId="22679"/>
    <cellStyle name="Вычисление 4 4" xfId="22680"/>
    <cellStyle name="Вычисление 4 5" xfId="22681"/>
    <cellStyle name="Вычисление 40" xfId="22682"/>
    <cellStyle name="Вычисление 41" xfId="22683"/>
    <cellStyle name="Вычисление 42" xfId="22684"/>
    <cellStyle name="Вычисление 43" xfId="22685"/>
    <cellStyle name="Вычисление 44" xfId="22686"/>
    <cellStyle name="Вычисление 45" xfId="22687"/>
    <cellStyle name="Вычисление 46" xfId="22688"/>
    <cellStyle name="Вычисление 47" xfId="22689"/>
    <cellStyle name="Вычисление 48" xfId="22690"/>
    <cellStyle name="Вычисление 49" xfId="22691"/>
    <cellStyle name="Вычисление 5" xfId="22692"/>
    <cellStyle name="Вычисление 5 2" xfId="22693"/>
    <cellStyle name="Вычисление 5 3" xfId="22694"/>
    <cellStyle name="Вычисление 5 4" xfId="22695"/>
    <cellStyle name="Вычисление 5 5" xfId="22696"/>
    <cellStyle name="Вычисление 50" xfId="22697"/>
    <cellStyle name="Вычисление 51" xfId="22698"/>
    <cellStyle name="Вычисление 52" xfId="22699"/>
    <cellStyle name="Вычисление 53" xfId="22700"/>
    <cellStyle name="Вычисление 54" xfId="22701"/>
    <cellStyle name="Вычисление 55" xfId="22702"/>
    <cellStyle name="Вычисление 56" xfId="22703"/>
    <cellStyle name="Вычисление 57" xfId="22704"/>
    <cellStyle name="Вычисление 58" xfId="22705"/>
    <cellStyle name="Вычисление 59" xfId="22706"/>
    <cellStyle name="Вычисление 6" xfId="22707"/>
    <cellStyle name="Вычисление 6 2" xfId="22708"/>
    <cellStyle name="Вычисление 6 3" xfId="22709"/>
    <cellStyle name="Вычисление 6 4" xfId="22710"/>
    <cellStyle name="Вычисление 6 5" xfId="22711"/>
    <cellStyle name="Вычисление 60" xfId="22712"/>
    <cellStyle name="Вычисление 61" xfId="22713"/>
    <cellStyle name="Вычисление 62" xfId="22714"/>
    <cellStyle name="Вычисление 63" xfId="22715"/>
    <cellStyle name="Вычисление 64" xfId="22716"/>
    <cellStyle name="Вычисление 65" xfId="22717"/>
    <cellStyle name="Вычисление 66" xfId="22718"/>
    <cellStyle name="Вычисление 67" xfId="22719"/>
    <cellStyle name="Вычисление 68" xfId="22720"/>
    <cellStyle name="Вычисление 69" xfId="22721"/>
    <cellStyle name="Вычисление 7" xfId="22722"/>
    <cellStyle name="Вычисление 7 2" xfId="22723"/>
    <cellStyle name="Вычисление 7 3" xfId="22724"/>
    <cellStyle name="Вычисление 7 4" xfId="22725"/>
    <cellStyle name="Вычисление 7 5" xfId="22726"/>
    <cellStyle name="Вычисление 70" xfId="22727"/>
    <cellStyle name="Вычисление 71" xfId="22728"/>
    <cellStyle name="Вычисление 72" xfId="22729"/>
    <cellStyle name="Вычисление 73" xfId="22730"/>
    <cellStyle name="Вычисление 74" xfId="22731"/>
    <cellStyle name="Вычисление 75" xfId="22732"/>
    <cellStyle name="Вычисление 76" xfId="22733"/>
    <cellStyle name="Вычисление 77" xfId="22734"/>
    <cellStyle name="Вычисление 78" xfId="22735"/>
    <cellStyle name="Вычисление 79" xfId="22736"/>
    <cellStyle name="Вычисление 8" xfId="22737"/>
    <cellStyle name="Вычисление 8 2" xfId="22738"/>
    <cellStyle name="Вычисление 8 3" xfId="22739"/>
    <cellStyle name="Вычисление 8 4" xfId="22740"/>
    <cellStyle name="Вычисление 8 5" xfId="22741"/>
    <cellStyle name="Вычисление 80" xfId="22742"/>
    <cellStyle name="Вычисление 81" xfId="22743"/>
    <cellStyle name="Вычисление 82" xfId="22744"/>
    <cellStyle name="Вычисление 83" xfId="22745"/>
    <cellStyle name="Вычисление 84" xfId="22746"/>
    <cellStyle name="Вычисление 85" xfId="22747"/>
    <cellStyle name="Вычисление 86" xfId="22748"/>
    <cellStyle name="Вычисление 87" xfId="22749"/>
    <cellStyle name="Вычисление 88" xfId="22750"/>
    <cellStyle name="Вычисление 89" xfId="22751"/>
    <cellStyle name="Вычисление 9" xfId="22752"/>
    <cellStyle name="Вычисление 9 2" xfId="22753"/>
    <cellStyle name="Вычисление 9 3" xfId="22754"/>
    <cellStyle name="Вычисление 9 4" xfId="22755"/>
    <cellStyle name="Вычисление 9 5" xfId="22756"/>
    <cellStyle name="Вычисление 90" xfId="22757"/>
    <cellStyle name="Вычисление 91" xfId="22758"/>
    <cellStyle name="Вычисление 92" xfId="22759"/>
    <cellStyle name="Вычисление 93" xfId="22760"/>
    <cellStyle name="Вычисление 94" xfId="22761"/>
    <cellStyle name="Вычисление 95" xfId="22762"/>
    <cellStyle name="Вычисление 96" xfId="22763"/>
    <cellStyle name="Вычисление 97" xfId="22764"/>
    <cellStyle name="Вычисление 98" xfId="22765"/>
    <cellStyle name="Вычисление 99" xfId="22766"/>
    <cellStyle name="Заголовок 1" xfId="22767" builtinId="16" customBuiltin="1"/>
    <cellStyle name="Заголовок 1 10" xfId="22768"/>
    <cellStyle name="Заголовок 1 100" xfId="22769"/>
    <cellStyle name="Заголовок 1 101" xfId="22770"/>
    <cellStyle name="Заголовок 1 102" xfId="22771"/>
    <cellStyle name="Заголовок 1 103" xfId="22772"/>
    <cellStyle name="Заголовок 1 104" xfId="22773"/>
    <cellStyle name="Заголовок 1 105" xfId="22774"/>
    <cellStyle name="Заголовок 1 106" xfId="22775"/>
    <cellStyle name="Заголовок 1 107" xfId="22776"/>
    <cellStyle name="Заголовок 1 108" xfId="22777"/>
    <cellStyle name="Заголовок 1 109" xfId="22778"/>
    <cellStyle name="Заголовок 1 11" xfId="22779"/>
    <cellStyle name="Заголовок 1 110" xfId="22780"/>
    <cellStyle name="Заголовок 1 111" xfId="22781"/>
    <cellStyle name="Заголовок 1 112" xfId="22782"/>
    <cellStyle name="Заголовок 1 113" xfId="22783"/>
    <cellStyle name="Заголовок 1 12" xfId="22784"/>
    <cellStyle name="Заголовок 1 13" xfId="22785"/>
    <cellStyle name="Заголовок 1 14" xfId="22786"/>
    <cellStyle name="Заголовок 1 15" xfId="22787"/>
    <cellStyle name="Заголовок 1 16" xfId="22788"/>
    <cellStyle name="Заголовок 1 17" xfId="22789"/>
    <cellStyle name="Заголовок 1 18" xfId="22790"/>
    <cellStyle name="Заголовок 1 19" xfId="22791"/>
    <cellStyle name="Заголовок 1 2" xfId="22792"/>
    <cellStyle name="Заголовок 1 2 2" xfId="22793"/>
    <cellStyle name="Заголовок 1 2 3" xfId="22794"/>
    <cellStyle name="Заголовок 1 2 4" xfId="22795"/>
    <cellStyle name="Заголовок 1 2 5" xfId="22796"/>
    <cellStyle name="Заголовок 1 20" xfId="22797"/>
    <cellStyle name="Заголовок 1 21" xfId="22798"/>
    <cellStyle name="Заголовок 1 22" xfId="22799"/>
    <cellStyle name="Заголовок 1 23" xfId="22800"/>
    <cellStyle name="Заголовок 1 24" xfId="22801"/>
    <cellStyle name="Заголовок 1 25" xfId="22802"/>
    <cellStyle name="Заголовок 1 26" xfId="22803"/>
    <cellStyle name="Заголовок 1 27" xfId="22804"/>
    <cellStyle name="Заголовок 1 28" xfId="22805"/>
    <cellStyle name="Заголовок 1 29" xfId="22806"/>
    <cellStyle name="Заголовок 1 3" xfId="22807"/>
    <cellStyle name="Заголовок 1 3 2" xfId="22808"/>
    <cellStyle name="Заголовок 1 3 3" xfId="22809"/>
    <cellStyle name="Заголовок 1 3 4" xfId="22810"/>
    <cellStyle name="Заголовок 1 3 5" xfId="22811"/>
    <cellStyle name="Заголовок 1 30" xfId="22812"/>
    <cellStyle name="Заголовок 1 31" xfId="22813"/>
    <cellStyle name="Заголовок 1 32" xfId="22814"/>
    <cellStyle name="Заголовок 1 33" xfId="22815"/>
    <cellStyle name="Заголовок 1 34" xfId="22816"/>
    <cellStyle name="Заголовок 1 35" xfId="22817"/>
    <cellStyle name="Заголовок 1 36" xfId="22818"/>
    <cellStyle name="Заголовок 1 37" xfId="22819"/>
    <cellStyle name="Заголовок 1 38" xfId="22820"/>
    <cellStyle name="Заголовок 1 39" xfId="22821"/>
    <cellStyle name="Заголовок 1 4" xfId="22822"/>
    <cellStyle name="Заголовок 1 4 2" xfId="22823"/>
    <cellStyle name="Заголовок 1 4 3" xfId="22824"/>
    <cellStyle name="Заголовок 1 4 4" xfId="22825"/>
    <cellStyle name="Заголовок 1 4 5" xfId="22826"/>
    <cellStyle name="Заголовок 1 40" xfId="22827"/>
    <cellStyle name="Заголовок 1 41" xfId="22828"/>
    <cellStyle name="Заголовок 1 42" xfId="22829"/>
    <cellStyle name="Заголовок 1 43" xfId="22830"/>
    <cellStyle name="Заголовок 1 44" xfId="22831"/>
    <cellStyle name="Заголовок 1 45" xfId="22832"/>
    <cellStyle name="Заголовок 1 46" xfId="22833"/>
    <cellStyle name="Заголовок 1 47" xfId="22834"/>
    <cellStyle name="Заголовок 1 48" xfId="22835"/>
    <cellStyle name="Заголовок 1 49" xfId="22836"/>
    <cellStyle name="Заголовок 1 5" xfId="22837"/>
    <cellStyle name="Заголовок 1 5 2" xfId="22838"/>
    <cellStyle name="Заголовок 1 5 3" xfId="22839"/>
    <cellStyle name="Заголовок 1 5 4" xfId="22840"/>
    <cellStyle name="Заголовок 1 5 5" xfId="22841"/>
    <cellStyle name="Заголовок 1 50" xfId="22842"/>
    <cellStyle name="Заголовок 1 51" xfId="22843"/>
    <cellStyle name="Заголовок 1 52" xfId="22844"/>
    <cellStyle name="Заголовок 1 53" xfId="22845"/>
    <cellStyle name="Заголовок 1 54" xfId="22846"/>
    <cellStyle name="Заголовок 1 55" xfId="22847"/>
    <cellStyle name="Заголовок 1 56" xfId="22848"/>
    <cellStyle name="Заголовок 1 57" xfId="22849"/>
    <cellStyle name="Заголовок 1 58" xfId="22850"/>
    <cellStyle name="Заголовок 1 59" xfId="22851"/>
    <cellStyle name="Заголовок 1 6" xfId="22852"/>
    <cellStyle name="Заголовок 1 6 2" xfId="22853"/>
    <cellStyle name="Заголовок 1 6 3" xfId="22854"/>
    <cellStyle name="Заголовок 1 6 4" xfId="22855"/>
    <cellStyle name="Заголовок 1 6 5" xfId="22856"/>
    <cellStyle name="Заголовок 1 60" xfId="22857"/>
    <cellStyle name="Заголовок 1 61" xfId="22858"/>
    <cellStyle name="Заголовок 1 62" xfId="22859"/>
    <cellStyle name="Заголовок 1 63" xfId="22860"/>
    <cellStyle name="Заголовок 1 64" xfId="22861"/>
    <cellStyle name="Заголовок 1 65" xfId="22862"/>
    <cellStyle name="Заголовок 1 66" xfId="22863"/>
    <cellStyle name="Заголовок 1 67" xfId="22864"/>
    <cellStyle name="Заголовок 1 68" xfId="22865"/>
    <cellStyle name="Заголовок 1 69" xfId="22866"/>
    <cellStyle name="Заголовок 1 7" xfId="22867"/>
    <cellStyle name="Заголовок 1 7 2" xfId="22868"/>
    <cellStyle name="Заголовок 1 7 3" xfId="22869"/>
    <cellStyle name="Заголовок 1 7 4" xfId="22870"/>
    <cellStyle name="Заголовок 1 7 5" xfId="22871"/>
    <cellStyle name="Заголовок 1 70" xfId="22872"/>
    <cellStyle name="Заголовок 1 71" xfId="22873"/>
    <cellStyle name="Заголовок 1 72" xfId="22874"/>
    <cellStyle name="Заголовок 1 73" xfId="22875"/>
    <cellStyle name="Заголовок 1 74" xfId="22876"/>
    <cellStyle name="Заголовок 1 75" xfId="22877"/>
    <cellStyle name="Заголовок 1 76" xfId="22878"/>
    <cellStyle name="Заголовок 1 77" xfId="22879"/>
    <cellStyle name="Заголовок 1 78" xfId="22880"/>
    <cellStyle name="Заголовок 1 79" xfId="22881"/>
    <cellStyle name="Заголовок 1 8" xfId="22882"/>
    <cellStyle name="Заголовок 1 8 2" xfId="22883"/>
    <cellStyle name="Заголовок 1 8 3" xfId="22884"/>
    <cellStyle name="Заголовок 1 8 4" xfId="22885"/>
    <cellStyle name="Заголовок 1 8 5" xfId="22886"/>
    <cellStyle name="Заголовок 1 80" xfId="22887"/>
    <cellStyle name="Заголовок 1 81" xfId="22888"/>
    <cellStyle name="Заголовок 1 82" xfId="22889"/>
    <cellStyle name="Заголовок 1 83" xfId="22890"/>
    <cellStyle name="Заголовок 1 84" xfId="22891"/>
    <cellStyle name="Заголовок 1 85" xfId="22892"/>
    <cellStyle name="Заголовок 1 86" xfId="22893"/>
    <cellStyle name="Заголовок 1 87" xfId="22894"/>
    <cellStyle name="Заголовок 1 88" xfId="22895"/>
    <cellStyle name="Заголовок 1 89" xfId="22896"/>
    <cellStyle name="Заголовок 1 9" xfId="22897"/>
    <cellStyle name="Заголовок 1 9 2" xfId="22898"/>
    <cellStyle name="Заголовок 1 9 3" xfId="22899"/>
    <cellStyle name="Заголовок 1 9 4" xfId="22900"/>
    <cellStyle name="Заголовок 1 9 5" xfId="22901"/>
    <cellStyle name="Заголовок 1 90" xfId="22902"/>
    <cellStyle name="Заголовок 1 91" xfId="22903"/>
    <cellStyle name="Заголовок 1 92" xfId="22904"/>
    <cellStyle name="Заголовок 1 93" xfId="22905"/>
    <cellStyle name="Заголовок 1 94" xfId="22906"/>
    <cellStyle name="Заголовок 1 95" xfId="22907"/>
    <cellStyle name="Заголовок 1 96" xfId="22908"/>
    <cellStyle name="Заголовок 1 97" xfId="22909"/>
    <cellStyle name="Заголовок 1 98" xfId="22910"/>
    <cellStyle name="Заголовок 1 99" xfId="22911"/>
    <cellStyle name="Заголовок 2" xfId="22912" builtinId="17" customBuiltin="1"/>
    <cellStyle name="Заголовок 2 10" xfId="22913"/>
    <cellStyle name="Заголовок 2 100" xfId="22914"/>
    <cellStyle name="Заголовок 2 101" xfId="22915"/>
    <cellStyle name="Заголовок 2 102" xfId="22916"/>
    <cellStyle name="Заголовок 2 103" xfId="22917"/>
    <cellStyle name="Заголовок 2 104" xfId="22918"/>
    <cellStyle name="Заголовок 2 105" xfId="22919"/>
    <cellStyle name="Заголовок 2 106" xfId="22920"/>
    <cellStyle name="Заголовок 2 107" xfId="22921"/>
    <cellStyle name="Заголовок 2 108" xfId="22922"/>
    <cellStyle name="Заголовок 2 109" xfId="22923"/>
    <cellStyle name="Заголовок 2 11" xfId="22924"/>
    <cellStyle name="Заголовок 2 110" xfId="22925"/>
    <cellStyle name="Заголовок 2 111" xfId="22926"/>
    <cellStyle name="Заголовок 2 112" xfId="22927"/>
    <cellStyle name="Заголовок 2 113" xfId="22928"/>
    <cellStyle name="Заголовок 2 12" xfId="22929"/>
    <cellStyle name="Заголовок 2 13" xfId="22930"/>
    <cellStyle name="Заголовок 2 14" xfId="22931"/>
    <cellStyle name="Заголовок 2 15" xfId="22932"/>
    <cellStyle name="Заголовок 2 16" xfId="22933"/>
    <cellStyle name="Заголовок 2 17" xfId="22934"/>
    <cellStyle name="Заголовок 2 18" xfId="22935"/>
    <cellStyle name="Заголовок 2 19" xfId="22936"/>
    <cellStyle name="Заголовок 2 2" xfId="22937"/>
    <cellStyle name="Заголовок 2 2 2" xfId="22938"/>
    <cellStyle name="Заголовок 2 2 3" xfId="22939"/>
    <cellStyle name="Заголовок 2 2 4" xfId="22940"/>
    <cellStyle name="Заголовок 2 2 5" xfId="22941"/>
    <cellStyle name="Заголовок 2 20" xfId="22942"/>
    <cellStyle name="Заголовок 2 21" xfId="22943"/>
    <cellStyle name="Заголовок 2 22" xfId="22944"/>
    <cellStyle name="Заголовок 2 23" xfId="22945"/>
    <cellStyle name="Заголовок 2 24" xfId="22946"/>
    <cellStyle name="Заголовок 2 25" xfId="22947"/>
    <cellStyle name="Заголовок 2 26" xfId="22948"/>
    <cellStyle name="Заголовок 2 27" xfId="22949"/>
    <cellStyle name="Заголовок 2 28" xfId="22950"/>
    <cellStyle name="Заголовок 2 29" xfId="22951"/>
    <cellStyle name="Заголовок 2 3" xfId="22952"/>
    <cellStyle name="Заголовок 2 3 2" xfId="22953"/>
    <cellStyle name="Заголовок 2 3 3" xfId="22954"/>
    <cellStyle name="Заголовок 2 3 4" xfId="22955"/>
    <cellStyle name="Заголовок 2 3 5" xfId="22956"/>
    <cellStyle name="Заголовок 2 30" xfId="22957"/>
    <cellStyle name="Заголовок 2 31" xfId="22958"/>
    <cellStyle name="Заголовок 2 32" xfId="22959"/>
    <cellStyle name="Заголовок 2 33" xfId="22960"/>
    <cellStyle name="Заголовок 2 34" xfId="22961"/>
    <cellStyle name="Заголовок 2 35" xfId="22962"/>
    <cellStyle name="Заголовок 2 36" xfId="22963"/>
    <cellStyle name="Заголовок 2 37" xfId="22964"/>
    <cellStyle name="Заголовок 2 38" xfId="22965"/>
    <cellStyle name="Заголовок 2 39" xfId="22966"/>
    <cellStyle name="Заголовок 2 4" xfId="22967"/>
    <cellStyle name="Заголовок 2 4 2" xfId="22968"/>
    <cellStyle name="Заголовок 2 4 3" xfId="22969"/>
    <cellStyle name="Заголовок 2 4 4" xfId="22970"/>
    <cellStyle name="Заголовок 2 4 5" xfId="22971"/>
    <cellStyle name="Заголовок 2 40" xfId="22972"/>
    <cellStyle name="Заголовок 2 41" xfId="22973"/>
    <cellStyle name="Заголовок 2 42" xfId="22974"/>
    <cellStyle name="Заголовок 2 43" xfId="22975"/>
    <cellStyle name="Заголовок 2 44" xfId="22976"/>
    <cellStyle name="Заголовок 2 45" xfId="22977"/>
    <cellStyle name="Заголовок 2 46" xfId="22978"/>
    <cellStyle name="Заголовок 2 47" xfId="22979"/>
    <cellStyle name="Заголовок 2 48" xfId="22980"/>
    <cellStyle name="Заголовок 2 49" xfId="22981"/>
    <cellStyle name="Заголовок 2 5" xfId="22982"/>
    <cellStyle name="Заголовок 2 5 2" xfId="22983"/>
    <cellStyle name="Заголовок 2 5 3" xfId="22984"/>
    <cellStyle name="Заголовок 2 5 4" xfId="22985"/>
    <cellStyle name="Заголовок 2 5 5" xfId="22986"/>
    <cellStyle name="Заголовок 2 50" xfId="22987"/>
    <cellStyle name="Заголовок 2 51" xfId="22988"/>
    <cellStyle name="Заголовок 2 52" xfId="22989"/>
    <cellStyle name="Заголовок 2 53" xfId="22990"/>
    <cellStyle name="Заголовок 2 54" xfId="22991"/>
    <cellStyle name="Заголовок 2 55" xfId="22992"/>
    <cellStyle name="Заголовок 2 56" xfId="22993"/>
    <cellStyle name="Заголовок 2 57" xfId="22994"/>
    <cellStyle name="Заголовок 2 58" xfId="22995"/>
    <cellStyle name="Заголовок 2 59" xfId="22996"/>
    <cellStyle name="Заголовок 2 6" xfId="22997"/>
    <cellStyle name="Заголовок 2 6 2" xfId="22998"/>
    <cellStyle name="Заголовок 2 6 3" xfId="22999"/>
    <cellStyle name="Заголовок 2 6 4" xfId="23000"/>
    <cellStyle name="Заголовок 2 6 5" xfId="23001"/>
    <cellStyle name="Заголовок 2 60" xfId="23002"/>
    <cellStyle name="Заголовок 2 61" xfId="23003"/>
    <cellStyle name="Заголовок 2 62" xfId="23004"/>
    <cellStyle name="Заголовок 2 63" xfId="23005"/>
    <cellStyle name="Заголовок 2 64" xfId="23006"/>
    <cellStyle name="Заголовок 2 65" xfId="23007"/>
    <cellStyle name="Заголовок 2 66" xfId="23008"/>
    <cellStyle name="Заголовок 2 67" xfId="23009"/>
    <cellStyle name="Заголовок 2 68" xfId="23010"/>
    <cellStyle name="Заголовок 2 69" xfId="23011"/>
    <cellStyle name="Заголовок 2 7" xfId="23012"/>
    <cellStyle name="Заголовок 2 7 2" xfId="23013"/>
    <cellStyle name="Заголовок 2 7 3" xfId="23014"/>
    <cellStyle name="Заголовок 2 7 4" xfId="23015"/>
    <cellStyle name="Заголовок 2 7 5" xfId="23016"/>
    <cellStyle name="Заголовок 2 70" xfId="23017"/>
    <cellStyle name="Заголовок 2 71" xfId="23018"/>
    <cellStyle name="Заголовок 2 72" xfId="23019"/>
    <cellStyle name="Заголовок 2 73" xfId="23020"/>
    <cellStyle name="Заголовок 2 74" xfId="23021"/>
    <cellStyle name="Заголовок 2 75" xfId="23022"/>
    <cellStyle name="Заголовок 2 76" xfId="23023"/>
    <cellStyle name="Заголовок 2 77" xfId="23024"/>
    <cellStyle name="Заголовок 2 78" xfId="23025"/>
    <cellStyle name="Заголовок 2 79" xfId="23026"/>
    <cellStyle name="Заголовок 2 8" xfId="23027"/>
    <cellStyle name="Заголовок 2 8 2" xfId="23028"/>
    <cellStyle name="Заголовок 2 8 3" xfId="23029"/>
    <cellStyle name="Заголовок 2 8 4" xfId="23030"/>
    <cellStyle name="Заголовок 2 8 5" xfId="23031"/>
    <cellStyle name="Заголовок 2 80" xfId="23032"/>
    <cellStyle name="Заголовок 2 81" xfId="23033"/>
    <cellStyle name="Заголовок 2 82" xfId="23034"/>
    <cellStyle name="Заголовок 2 83" xfId="23035"/>
    <cellStyle name="Заголовок 2 84" xfId="23036"/>
    <cellStyle name="Заголовок 2 85" xfId="23037"/>
    <cellStyle name="Заголовок 2 86" xfId="23038"/>
    <cellStyle name="Заголовок 2 87" xfId="23039"/>
    <cellStyle name="Заголовок 2 88" xfId="23040"/>
    <cellStyle name="Заголовок 2 89" xfId="23041"/>
    <cellStyle name="Заголовок 2 9" xfId="23042"/>
    <cellStyle name="Заголовок 2 9 2" xfId="23043"/>
    <cellStyle name="Заголовок 2 9 3" xfId="23044"/>
    <cellStyle name="Заголовок 2 9 4" xfId="23045"/>
    <cellStyle name="Заголовок 2 9 5" xfId="23046"/>
    <cellStyle name="Заголовок 2 90" xfId="23047"/>
    <cellStyle name="Заголовок 2 91" xfId="23048"/>
    <cellStyle name="Заголовок 2 92" xfId="23049"/>
    <cellStyle name="Заголовок 2 93" xfId="23050"/>
    <cellStyle name="Заголовок 2 94" xfId="23051"/>
    <cellStyle name="Заголовок 2 95" xfId="23052"/>
    <cellStyle name="Заголовок 2 96" xfId="23053"/>
    <cellStyle name="Заголовок 2 97" xfId="23054"/>
    <cellStyle name="Заголовок 2 98" xfId="23055"/>
    <cellStyle name="Заголовок 2 99" xfId="23056"/>
    <cellStyle name="Заголовок 3" xfId="23057" builtinId="18" customBuiltin="1"/>
    <cellStyle name="Заголовок 3 10" xfId="23058"/>
    <cellStyle name="Заголовок 3 100" xfId="23059"/>
    <cellStyle name="Заголовок 3 101" xfId="23060"/>
    <cellStyle name="Заголовок 3 102" xfId="23061"/>
    <cellStyle name="Заголовок 3 103" xfId="23062"/>
    <cellStyle name="Заголовок 3 104" xfId="23063"/>
    <cellStyle name="Заголовок 3 105" xfId="23064"/>
    <cellStyle name="Заголовок 3 106" xfId="23065"/>
    <cellStyle name="Заголовок 3 107" xfId="23066"/>
    <cellStyle name="Заголовок 3 108" xfId="23067"/>
    <cellStyle name="Заголовок 3 109" xfId="23068"/>
    <cellStyle name="Заголовок 3 11" xfId="23069"/>
    <cellStyle name="Заголовок 3 110" xfId="23070"/>
    <cellStyle name="Заголовок 3 111" xfId="23071"/>
    <cellStyle name="Заголовок 3 112" xfId="23072"/>
    <cellStyle name="Заголовок 3 113" xfId="23073"/>
    <cellStyle name="Заголовок 3 12" xfId="23074"/>
    <cellStyle name="Заголовок 3 13" xfId="23075"/>
    <cellStyle name="Заголовок 3 14" xfId="23076"/>
    <cellStyle name="Заголовок 3 15" xfId="23077"/>
    <cellStyle name="Заголовок 3 16" xfId="23078"/>
    <cellStyle name="Заголовок 3 17" xfId="23079"/>
    <cellStyle name="Заголовок 3 18" xfId="23080"/>
    <cellStyle name="Заголовок 3 19" xfId="23081"/>
    <cellStyle name="Заголовок 3 2" xfId="23082"/>
    <cellStyle name="Заголовок 3 2 2" xfId="23083"/>
    <cellStyle name="Заголовок 3 2 3" xfId="23084"/>
    <cellStyle name="Заголовок 3 2 4" xfId="23085"/>
    <cellStyle name="Заголовок 3 2 5" xfId="23086"/>
    <cellStyle name="Заголовок 3 20" xfId="23087"/>
    <cellStyle name="Заголовок 3 21" xfId="23088"/>
    <cellStyle name="Заголовок 3 22" xfId="23089"/>
    <cellStyle name="Заголовок 3 23" xfId="23090"/>
    <cellStyle name="Заголовок 3 24" xfId="23091"/>
    <cellStyle name="Заголовок 3 25" xfId="23092"/>
    <cellStyle name="Заголовок 3 26" xfId="23093"/>
    <cellStyle name="Заголовок 3 27" xfId="23094"/>
    <cellStyle name="Заголовок 3 28" xfId="23095"/>
    <cellStyle name="Заголовок 3 29" xfId="23096"/>
    <cellStyle name="Заголовок 3 3" xfId="23097"/>
    <cellStyle name="Заголовок 3 3 2" xfId="23098"/>
    <cellStyle name="Заголовок 3 3 3" xfId="23099"/>
    <cellStyle name="Заголовок 3 3 4" xfId="23100"/>
    <cellStyle name="Заголовок 3 3 5" xfId="23101"/>
    <cellStyle name="Заголовок 3 30" xfId="23102"/>
    <cellStyle name="Заголовок 3 31" xfId="23103"/>
    <cellStyle name="Заголовок 3 32" xfId="23104"/>
    <cellStyle name="Заголовок 3 33" xfId="23105"/>
    <cellStyle name="Заголовок 3 34" xfId="23106"/>
    <cellStyle name="Заголовок 3 35" xfId="23107"/>
    <cellStyle name="Заголовок 3 36" xfId="23108"/>
    <cellStyle name="Заголовок 3 37" xfId="23109"/>
    <cellStyle name="Заголовок 3 38" xfId="23110"/>
    <cellStyle name="Заголовок 3 39" xfId="23111"/>
    <cellStyle name="Заголовок 3 4" xfId="23112"/>
    <cellStyle name="Заголовок 3 4 2" xfId="23113"/>
    <cellStyle name="Заголовок 3 4 3" xfId="23114"/>
    <cellStyle name="Заголовок 3 4 4" xfId="23115"/>
    <cellStyle name="Заголовок 3 4 5" xfId="23116"/>
    <cellStyle name="Заголовок 3 40" xfId="23117"/>
    <cellStyle name="Заголовок 3 41" xfId="23118"/>
    <cellStyle name="Заголовок 3 42" xfId="23119"/>
    <cellStyle name="Заголовок 3 43" xfId="23120"/>
    <cellStyle name="Заголовок 3 44" xfId="23121"/>
    <cellStyle name="Заголовок 3 45" xfId="23122"/>
    <cellStyle name="Заголовок 3 46" xfId="23123"/>
    <cellStyle name="Заголовок 3 47" xfId="23124"/>
    <cellStyle name="Заголовок 3 48" xfId="23125"/>
    <cellStyle name="Заголовок 3 49" xfId="23126"/>
    <cellStyle name="Заголовок 3 5" xfId="23127"/>
    <cellStyle name="Заголовок 3 5 2" xfId="23128"/>
    <cellStyle name="Заголовок 3 5 3" xfId="23129"/>
    <cellStyle name="Заголовок 3 5 4" xfId="23130"/>
    <cellStyle name="Заголовок 3 5 5" xfId="23131"/>
    <cellStyle name="Заголовок 3 50" xfId="23132"/>
    <cellStyle name="Заголовок 3 51" xfId="23133"/>
    <cellStyle name="Заголовок 3 52" xfId="23134"/>
    <cellStyle name="Заголовок 3 53" xfId="23135"/>
    <cellStyle name="Заголовок 3 54" xfId="23136"/>
    <cellStyle name="Заголовок 3 55" xfId="23137"/>
    <cellStyle name="Заголовок 3 56" xfId="23138"/>
    <cellStyle name="Заголовок 3 57" xfId="23139"/>
    <cellStyle name="Заголовок 3 58" xfId="23140"/>
    <cellStyle name="Заголовок 3 59" xfId="23141"/>
    <cellStyle name="Заголовок 3 6" xfId="23142"/>
    <cellStyle name="Заголовок 3 6 2" xfId="23143"/>
    <cellStyle name="Заголовок 3 6 3" xfId="23144"/>
    <cellStyle name="Заголовок 3 6 4" xfId="23145"/>
    <cellStyle name="Заголовок 3 6 5" xfId="23146"/>
    <cellStyle name="Заголовок 3 60" xfId="23147"/>
    <cellStyle name="Заголовок 3 61" xfId="23148"/>
    <cellStyle name="Заголовок 3 62" xfId="23149"/>
    <cellStyle name="Заголовок 3 63" xfId="23150"/>
    <cellStyle name="Заголовок 3 64" xfId="23151"/>
    <cellStyle name="Заголовок 3 65" xfId="23152"/>
    <cellStyle name="Заголовок 3 66" xfId="23153"/>
    <cellStyle name="Заголовок 3 67" xfId="23154"/>
    <cellStyle name="Заголовок 3 68" xfId="23155"/>
    <cellStyle name="Заголовок 3 69" xfId="23156"/>
    <cellStyle name="Заголовок 3 7" xfId="23157"/>
    <cellStyle name="Заголовок 3 7 2" xfId="23158"/>
    <cellStyle name="Заголовок 3 7 3" xfId="23159"/>
    <cellStyle name="Заголовок 3 7 4" xfId="23160"/>
    <cellStyle name="Заголовок 3 7 5" xfId="23161"/>
    <cellStyle name="Заголовок 3 70" xfId="23162"/>
    <cellStyle name="Заголовок 3 71" xfId="23163"/>
    <cellStyle name="Заголовок 3 72" xfId="23164"/>
    <cellStyle name="Заголовок 3 73" xfId="23165"/>
    <cellStyle name="Заголовок 3 74" xfId="23166"/>
    <cellStyle name="Заголовок 3 75" xfId="23167"/>
    <cellStyle name="Заголовок 3 76" xfId="23168"/>
    <cellStyle name="Заголовок 3 77" xfId="23169"/>
    <cellStyle name="Заголовок 3 78" xfId="23170"/>
    <cellStyle name="Заголовок 3 79" xfId="23171"/>
    <cellStyle name="Заголовок 3 8" xfId="23172"/>
    <cellStyle name="Заголовок 3 8 2" xfId="23173"/>
    <cellStyle name="Заголовок 3 8 3" xfId="23174"/>
    <cellStyle name="Заголовок 3 8 4" xfId="23175"/>
    <cellStyle name="Заголовок 3 8 5" xfId="23176"/>
    <cellStyle name="Заголовок 3 80" xfId="23177"/>
    <cellStyle name="Заголовок 3 81" xfId="23178"/>
    <cellStyle name="Заголовок 3 82" xfId="23179"/>
    <cellStyle name="Заголовок 3 83" xfId="23180"/>
    <cellStyle name="Заголовок 3 84" xfId="23181"/>
    <cellStyle name="Заголовок 3 85" xfId="23182"/>
    <cellStyle name="Заголовок 3 86" xfId="23183"/>
    <cellStyle name="Заголовок 3 87" xfId="23184"/>
    <cellStyle name="Заголовок 3 88" xfId="23185"/>
    <cellStyle name="Заголовок 3 89" xfId="23186"/>
    <cellStyle name="Заголовок 3 9" xfId="23187"/>
    <cellStyle name="Заголовок 3 9 2" xfId="23188"/>
    <cellStyle name="Заголовок 3 9 3" xfId="23189"/>
    <cellStyle name="Заголовок 3 9 4" xfId="23190"/>
    <cellStyle name="Заголовок 3 9 5" xfId="23191"/>
    <cellStyle name="Заголовок 3 90" xfId="23192"/>
    <cellStyle name="Заголовок 3 91" xfId="23193"/>
    <cellStyle name="Заголовок 3 92" xfId="23194"/>
    <cellStyle name="Заголовок 3 93" xfId="23195"/>
    <cellStyle name="Заголовок 3 94" xfId="23196"/>
    <cellStyle name="Заголовок 3 95" xfId="23197"/>
    <cellStyle name="Заголовок 3 96" xfId="23198"/>
    <cellStyle name="Заголовок 3 97" xfId="23199"/>
    <cellStyle name="Заголовок 3 98" xfId="23200"/>
    <cellStyle name="Заголовок 3 99" xfId="23201"/>
    <cellStyle name="Заголовок 4" xfId="23202" builtinId="19" customBuiltin="1"/>
    <cellStyle name="Заголовок 4 10" xfId="23203"/>
    <cellStyle name="Заголовок 4 100" xfId="23204"/>
    <cellStyle name="Заголовок 4 101" xfId="23205"/>
    <cellStyle name="Заголовок 4 102" xfId="23206"/>
    <cellStyle name="Заголовок 4 103" xfId="23207"/>
    <cellStyle name="Заголовок 4 104" xfId="23208"/>
    <cellStyle name="Заголовок 4 105" xfId="23209"/>
    <cellStyle name="Заголовок 4 106" xfId="23210"/>
    <cellStyle name="Заголовок 4 107" xfId="23211"/>
    <cellStyle name="Заголовок 4 108" xfId="23212"/>
    <cellStyle name="Заголовок 4 109" xfId="23213"/>
    <cellStyle name="Заголовок 4 11" xfId="23214"/>
    <cellStyle name="Заголовок 4 110" xfId="23215"/>
    <cellStyle name="Заголовок 4 111" xfId="23216"/>
    <cellStyle name="Заголовок 4 112" xfId="23217"/>
    <cellStyle name="Заголовок 4 113" xfId="23218"/>
    <cellStyle name="Заголовок 4 12" xfId="23219"/>
    <cellStyle name="Заголовок 4 13" xfId="23220"/>
    <cellStyle name="Заголовок 4 14" xfId="23221"/>
    <cellStyle name="Заголовок 4 15" xfId="23222"/>
    <cellStyle name="Заголовок 4 16" xfId="23223"/>
    <cellStyle name="Заголовок 4 17" xfId="23224"/>
    <cellStyle name="Заголовок 4 18" xfId="23225"/>
    <cellStyle name="Заголовок 4 19" xfId="23226"/>
    <cellStyle name="Заголовок 4 2" xfId="23227"/>
    <cellStyle name="Заголовок 4 2 2" xfId="23228"/>
    <cellStyle name="Заголовок 4 2 3" xfId="23229"/>
    <cellStyle name="Заголовок 4 2 4" xfId="23230"/>
    <cellStyle name="Заголовок 4 2 5" xfId="23231"/>
    <cellStyle name="Заголовок 4 20" xfId="23232"/>
    <cellStyle name="Заголовок 4 21" xfId="23233"/>
    <cellStyle name="Заголовок 4 22" xfId="23234"/>
    <cellStyle name="Заголовок 4 23" xfId="23235"/>
    <cellStyle name="Заголовок 4 24" xfId="23236"/>
    <cellStyle name="Заголовок 4 25" xfId="23237"/>
    <cellStyle name="Заголовок 4 26" xfId="23238"/>
    <cellStyle name="Заголовок 4 27" xfId="23239"/>
    <cellStyle name="Заголовок 4 28" xfId="23240"/>
    <cellStyle name="Заголовок 4 29" xfId="23241"/>
    <cellStyle name="Заголовок 4 3" xfId="23242"/>
    <cellStyle name="Заголовок 4 3 2" xfId="23243"/>
    <cellStyle name="Заголовок 4 3 3" xfId="23244"/>
    <cellStyle name="Заголовок 4 3 4" xfId="23245"/>
    <cellStyle name="Заголовок 4 3 5" xfId="23246"/>
    <cellStyle name="Заголовок 4 30" xfId="23247"/>
    <cellStyle name="Заголовок 4 31" xfId="23248"/>
    <cellStyle name="Заголовок 4 32" xfId="23249"/>
    <cellStyle name="Заголовок 4 33" xfId="23250"/>
    <cellStyle name="Заголовок 4 34" xfId="23251"/>
    <cellStyle name="Заголовок 4 35" xfId="23252"/>
    <cellStyle name="Заголовок 4 36" xfId="23253"/>
    <cellStyle name="Заголовок 4 37" xfId="23254"/>
    <cellStyle name="Заголовок 4 38" xfId="23255"/>
    <cellStyle name="Заголовок 4 39" xfId="23256"/>
    <cellStyle name="Заголовок 4 4" xfId="23257"/>
    <cellStyle name="Заголовок 4 4 2" xfId="23258"/>
    <cellStyle name="Заголовок 4 4 3" xfId="23259"/>
    <cellStyle name="Заголовок 4 4 4" xfId="23260"/>
    <cellStyle name="Заголовок 4 4 5" xfId="23261"/>
    <cellStyle name="Заголовок 4 40" xfId="23262"/>
    <cellStyle name="Заголовок 4 41" xfId="23263"/>
    <cellStyle name="Заголовок 4 42" xfId="23264"/>
    <cellStyle name="Заголовок 4 43" xfId="23265"/>
    <cellStyle name="Заголовок 4 44" xfId="23266"/>
    <cellStyle name="Заголовок 4 45" xfId="23267"/>
    <cellStyle name="Заголовок 4 46" xfId="23268"/>
    <cellStyle name="Заголовок 4 47" xfId="23269"/>
    <cellStyle name="Заголовок 4 48" xfId="23270"/>
    <cellStyle name="Заголовок 4 49" xfId="23271"/>
    <cellStyle name="Заголовок 4 5" xfId="23272"/>
    <cellStyle name="Заголовок 4 5 2" xfId="23273"/>
    <cellStyle name="Заголовок 4 5 3" xfId="23274"/>
    <cellStyle name="Заголовок 4 5 4" xfId="23275"/>
    <cellStyle name="Заголовок 4 5 5" xfId="23276"/>
    <cellStyle name="Заголовок 4 50" xfId="23277"/>
    <cellStyle name="Заголовок 4 51" xfId="23278"/>
    <cellStyle name="Заголовок 4 52" xfId="23279"/>
    <cellStyle name="Заголовок 4 53" xfId="23280"/>
    <cellStyle name="Заголовок 4 54" xfId="23281"/>
    <cellStyle name="Заголовок 4 55" xfId="23282"/>
    <cellStyle name="Заголовок 4 56" xfId="23283"/>
    <cellStyle name="Заголовок 4 57" xfId="23284"/>
    <cellStyle name="Заголовок 4 58" xfId="23285"/>
    <cellStyle name="Заголовок 4 59" xfId="23286"/>
    <cellStyle name="Заголовок 4 6" xfId="23287"/>
    <cellStyle name="Заголовок 4 6 2" xfId="23288"/>
    <cellStyle name="Заголовок 4 6 3" xfId="23289"/>
    <cellStyle name="Заголовок 4 6 4" xfId="23290"/>
    <cellStyle name="Заголовок 4 6 5" xfId="23291"/>
    <cellStyle name="Заголовок 4 60" xfId="23292"/>
    <cellStyle name="Заголовок 4 61" xfId="23293"/>
    <cellStyle name="Заголовок 4 62" xfId="23294"/>
    <cellStyle name="Заголовок 4 63" xfId="23295"/>
    <cellStyle name="Заголовок 4 64" xfId="23296"/>
    <cellStyle name="Заголовок 4 65" xfId="23297"/>
    <cellStyle name="Заголовок 4 66" xfId="23298"/>
    <cellStyle name="Заголовок 4 67" xfId="23299"/>
    <cellStyle name="Заголовок 4 68" xfId="23300"/>
    <cellStyle name="Заголовок 4 69" xfId="23301"/>
    <cellStyle name="Заголовок 4 7" xfId="23302"/>
    <cellStyle name="Заголовок 4 7 2" xfId="23303"/>
    <cellStyle name="Заголовок 4 7 3" xfId="23304"/>
    <cellStyle name="Заголовок 4 7 4" xfId="23305"/>
    <cellStyle name="Заголовок 4 7 5" xfId="23306"/>
    <cellStyle name="Заголовок 4 70" xfId="23307"/>
    <cellStyle name="Заголовок 4 71" xfId="23308"/>
    <cellStyle name="Заголовок 4 72" xfId="23309"/>
    <cellStyle name="Заголовок 4 73" xfId="23310"/>
    <cellStyle name="Заголовок 4 74" xfId="23311"/>
    <cellStyle name="Заголовок 4 75" xfId="23312"/>
    <cellStyle name="Заголовок 4 76" xfId="23313"/>
    <cellStyle name="Заголовок 4 77" xfId="23314"/>
    <cellStyle name="Заголовок 4 78" xfId="23315"/>
    <cellStyle name="Заголовок 4 79" xfId="23316"/>
    <cellStyle name="Заголовок 4 8" xfId="23317"/>
    <cellStyle name="Заголовок 4 8 2" xfId="23318"/>
    <cellStyle name="Заголовок 4 8 3" xfId="23319"/>
    <cellStyle name="Заголовок 4 8 4" xfId="23320"/>
    <cellStyle name="Заголовок 4 8 5" xfId="23321"/>
    <cellStyle name="Заголовок 4 80" xfId="23322"/>
    <cellStyle name="Заголовок 4 81" xfId="23323"/>
    <cellStyle name="Заголовок 4 82" xfId="23324"/>
    <cellStyle name="Заголовок 4 83" xfId="23325"/>
    <cellStyle name="Заголовок 4 84" xfId="23326"/>
    <cellStyle name="Заголовок 4 85" xfId="23327"/>
    <cellStyle name="Заголовок 4 86" xfId="23328"/>
    <cellStyle name="Заголовок 4 87" xfId="23329"/>
    <cellStyle name="Заголовок 4 88" xfId="23330"/>
    <cellStyle name="Заголовок 4 89" xfId="23331"/>
    <cellStyle name="Заголовок 4 9" xfId="23332"/>
    <cellStyle name="Заголовок 4 9 2" xfId="23333"/>
    <cellStyle name="Заголовок 4 9 3" xfId="23334"/>
    <cellStyle name="Заголовок 4 9 4" xfId="23335"/>
    <cellStyle name="Заголовок 4 9 5" xfId="23336"/>
    <cellStyle name="Заголовок 4 90" xfId="23337"/>
    <cellStyle name="Заголовок 4 91" xfId="23338"/>
    <cellStyle name="Заголовок 4 92" xfId="23339"/>
    <cellStyle name="Заголовок 4 93" xfId="23340"/>
    <cellStyle name="Заголовок 4 94" xfId="23341"/>
    <cellStyle name="Заголовок 4 95" xfId="23342"/>
    <cellStyle name="Заголовок 4 96" xfId="23343"/>
    <cellStyle name="Заголовок 4 97" xfId="23344"/>
    <cellStyle name="Заголовок 4 98" xfId="23345"/>
    <cellStyle name="Заголовок 4 99" xfId="23346"/>
    <cellStyle name="Итог" xfId="23347" builtinId="25" customBuiltin="1"/>
    <cellStyle name="Итог 10" xfId="23348"/>
    <cellStyle name="Итог 100" xfId="23349"/>
    <cellStyle name="Итог 101" xfId="23350"/>
    <cellStyle name="Итог 102" xfId="23351"/>
    <cellStyle name="Итог 103" xfId="23352"/>
    <cellStyle name="Итог 104" xfId="23353"/>
    <cellStyle name="Итог 105" xfId="23354"/>
    <cellStyle name="Итог 106" xfId="23355"/>
    <cellStyle name="Итог 107" xfId="23356"/>
    <cellStyle name="Итог 108" xfId="23357"/>
    <cellStyle name="Итог 109" xfId="23358"/>
    <cellStyle name="Итог 11" xfId="23359"/>
    <cellStyle name="Итог 110" xfId="23360"/>
    <cellStyle name="Итог 111" xfId="23361"/>
    <cellStyle name="Итог 112" xfId="23362"/>
    <cellStyle name="Итог 112 10" xfId="23363"/>
    <cellStyle name="Итог 112 11" xfId="23364"/>
    <cellStyle name="Итог 112 12" xfId="23365"/>
    <cellStyle name="Итог 112 13" xfId="23366"/>
    <cellStyle name="Итог 112 14" xfId="23367"/>
    <cellStyle name="Итог 112 15" xfId="23368"/>
    <cellStyle name="Итог 112 16" xfId="23369"/>
    <cellStyle name="Итог 112 17" xfId="23370"/>
    <cellStyle name="Итог 112 18" xfId="23371"/>
    <cellStyle name="Итог 112 19" xfId="23372"/>
    <cellStyle name="Итог 112 2" xfId="23373"/>
    <cellStyle name="Итог 112 3" xfId="23374"/>
    <cellStyle name="Итог 112 4" xfId="23375"/>
    <cellStyle name="Итог 112 5" xfId="23376"/>
    <cellStyle name="Итог 112 6" xfId="23377"/>
    <cellStyle name="Итог 112 7" xfId="23378"/>
    <cellStyle name="Итог 112 8" xfId="23379"/>
    <cellStyle name="Итог 112 9" xfId="23380"/>
    <cellStyle name="Итог 113" xfId="23381"/>
    <cellStyle name="Итог 114" xfId="23382"/>
    <cellStyle name="Итог 115" xfId="23383"/>
    <cellStyle name="Итог 116" xfId="23384"/>
    <cellStyle name="Итог 117" xfId="23385"/>
    <cellStyle name="Итог 118" xfId="23386"/>
    <cellStyle name="Итог 119" xfId="23387"/>
    <cellStyle name="Итог 12" xfId="23388"/>
    <cellStyle name="Итог 120" xfId="23389"/>
    <cellStyle name="Итог 121" xfId="23390"/>
    <cellStyle name="Итог 122" xfId="23391"/>
    <cellStyle name="Итог 123" xfId="23392"/>
    <cellStyle name="Итог 124" xfId="23393"/>
    <cellStyle name="Итог 125" xfId="23394"/>
    <cellStyle name="Итог 126" xfId="23395"/>
    <cellStyle name="Итог 127" xfId="23396"/>
    <cellStyle name="Итог 128" xfId="23397"/>
    <cellStyle name="Итог 129" xfId="23398"/>
    <cellStyle name="Итог 13" xfId="23399"/>
    <cellStyle name="Итог 130" xfId="23400"/>
    <cellStyle name="Итог 131" xfId="23401"/>
    <cellStyle name="Итог 132" xfId="23402"/>
    <cellStyle name="Итог 133" xfId="23403"/>
    <cellStyle name="Итог 14" xfId="23404"/>
    <cellStyle name="Итог 15" xfId="23405"/>
    <cellStyle name="Итог 16" xfId="23406"/>
    <cellStyle name="Итог 17" xfId="23407"/>
    <cellStyle name="Итог 18" xfId="23408"/>
    <cellStyle name="Итог 19" xfId="23409"/>
    <cellStyle name="Итог 2" xfId="23410"/>
    <cellStyle name="Итог 2 2" xfId="23411"/>
    <cellStyle name="Итог 2 3" xfId="23412"/>
    <cellStyle name="Итог 2 4" xfId="23413"/>
    <cellStyle name="Итог 2 5" xfId="23414"/>
    <cellStyle name="Итог 20" xfId="23415"/>
    <cellStyle name="Итог 21" xfId="23416"/>
    <cellStyle name="Итог 22" xfId="23417"/>
    <cellStyle name="Итог 23" xfId="23418"/>
    <cellStyle name="Итог 24" xfId="23419"/>
    <cellStyle name="Итог 25" xfId="23420"/>
    <cellStyle name="Итог 26" xfId="23421"/>
    <cellStyle name="Итог 27" xfId="23422"/>
    <cellStyle name="Итог 28" xfId="23423"/>
    <cellStyle name="Итог 29" xfId="23424"/>
    <cellStyle name="Итог 3" xfId="23425"/>
    <cellStyle name="Итог 3 2" xfId="23426"/>
    <cellStyle name="Итог 3 3" xfId="23427"/>
    <cellStyle name="Итог 3 4" xfId="23428"/>
    <cellStyle name="Итог 3 5" xfId="23429"/>
    <cellStyle name="Итог 30" xfId="23430"/>
    <cellStyle name="Итог 31" xfId="23431"/>
    <cellStyle name="Итог 32" xfId="23432"/>
    <cellStyle name="Итог 33" xfId="23433"/>
    <cellStyle name="Итог 34" xfId="23434"/>
    <cellStyle name="Итог 35" xfId="23435"/>
    <cellStyle name="Итог 36" xfId="23436"/>
    <cellStyle name="Итог 37" xfId="23437"/>
    <cellStyle name="Итог 38" xfId="23438"/>
    <cellStyle name="Итог 39" xfId="23439"/>
    <cellStyle name="Итог 4" xfId="23440"/>
    <cellStyle name="Итог 4 2" xfId="23441"/>
    <cellStyle name="Итог 4 3" xfId="23442"/>
    <cellStyle name="Итог 4 4" xfId="23443"/>
    <cellStyle name="Итог 4 5" xfId="23444"/>
    <cellStyle name="Итог 40" xfId="23445"/>
    <cellStyle name="Итог 41" xfId="23446"/>
    <cellStyle name="Итог 42" xfId="23447"/>
    <cellStyle name="Итог 43" xfId="23448"/>
    <cellStyle name="Итог 44" xfId="23449"/>
    <cellStyle name="Итог 45" xfId="23450"/>
    <cellStyle name="Итог 46" xfId="23451"/>
    <cellStyle name="Итог 47" xfId="23452"/>
    <cellStyle name="Итог 48" xfId="23453"/>
    <cellStyle name="Итог 49" xfId="23454"/>
    <cellStyle name="Итог 5" xfId="23455"/>
    <cellStyle name="Итог 5 2" xfId="23456"/>
    <cellStyle name="Итог 5 3" xfId="23457"/>
    <cellStyle name="Итог 5 4" xfId="23458"/>
    <cellStyle name="Итог 5 5" xfId="23459"/>
    <cellStyle name="Итог 50" xfId="23460"/>
    <cellStyle name="Итог 51" xfId="23461"/>
    <cellStyle name="Итог 52" xfId="23462"/>
    <cellStyle name="Итог 53" xfId="23463"/>
    <cellStyle name="Итог 54" xfId="23464"/>
    <cellStyle name="Итог 55" xfId="23465"/>
    <cellStyle name="Итог 56" xfId="23466"/>
    <cellStyle name="Итог 57" xfId="23467"/>
    <cellStyle name="Итог 58" xfId="23468"/>
    <cellStyle name="Итог 59" xfId="23469"/>
    <cellStyle name="Итог 6" xfId="23470"/>
    <cellStyle name="Итог 6 2" xfId="23471"/>
    <cellStyle name="Итог 6 3" xfId="23472"/>
    <cellStyle name="Итог 6 4" xfId="23473"/>
    <cellStyle name="Итог 6 5" xfId="23474"/>
    <cellStyle name="Итог 60" xfId="23475"/>
    <cellStyle name="Итог 61" xfId="23476"/>
    <cellStyle name="Итог 62" xfId="23477"/>
    <cellStyle name="Итог 63" xfId="23478"/>
    <cellStyle name="Итог 64" xfId="23479"/>
    <cellStyle name="Итог 65" xfId="23480"/>
    <cellStyle name="Итог 66" xfId="23481"/>
    <cellStyle name="Итог 67" xfId="23482"/>
    <cellStyle name="Итог 68" xfId="23483"/>
    <cellStyle name="Итог 69" xfId="23484"/>
    <cellStyle name="Итог 7" xfId="23485"/>
    <cellStyle name="Итог 7 2" xfId="23486"/>
    <cellStyle name="Итог 7 3" xfId="23487"/>
    <cellStyle name="Итог 7 4" xfId="23488"/>
    <cellStyle name="Итог 7 5" xfId="23489"/>
    <cellStyle name="Итог 70" xfId="23490"/>
    <cellStyle name="Итог 71" xfId="23491"/>
    <cellStyle name="Итог 72" xfId="23492"/>
    <cellStyle name="Итог 73" xfId="23493"/>
    <cellStyle name="Итог 74" xfId="23494"/>
    <cellStyle name="Итог 75" xfId="23495"/>
    <cellStyle name="Итог 76" xfId="23496"/>
    <cellStyle name="Итог 77" xfId="23497"/>
    <cellStyle name="Итог 78" xfId="23498"/>
    <cellStyle name="Итог 79" xfId="23499"/>
    <cellStyle name="Итог 8" xfId="23500"/>
    <cellStyle name="Итог 8 2" xfId="23501"/>
    <cellStyle name="Итог 8 3" xfId="23502"/>
    <cellStyle name="Итог 8 4" xfId="23503"/>
    <cellStyle name="Итог 8 5" xfId="23504"/>
    <cellStyle name="Итог 80" xfId="23505"/>
    <cellStyle name="Итог 81" xfId="23506"/>
    <cellStyle name="Итог 82" xfId="23507"/>
    <cellStyle name="Итог 83" xfId="23508"/>
    <cellStyle name="Итог 84" xfId="23509"/>
    <cellStyle name="Итог 85" xfId="23510"/>
    <cellStyle name="Итог 86" xfId="23511"/>
    <cellStyle name="Итог 87" xfId="23512"/>
    <cellStyle name="Итог 88" xfId="23513"/>
    <cellStyle name="Итог 89" xfId="23514"/>
    <cellStyle name="Итог 9" xfId="23515"/>
    <cellStyle name="Итог 9 2" xfId="23516"/>
    <cellStyle name="Итог 9 3" xfId="23517"/>
    <cellStyle name="Итог 9 4" xfId="23518"/>
    <cellStyle name="Итог 9 5" xfId="23519"/>
    <cellStyle name="Итог 90" xfId="23520"/>
    <cellStyle name="Итог 91" xfId="23521"/>
    <cellStyle name="Итог 92" xfId="23522"/>
    <cellStyle name="Итог 93" xfId="23523"/>
    <cellStyle name="Итог 94" xfId="23524"/>
    <cellStyle name="Итог 95" xfId="23525"/>
    <cellStyle name="Итог 96" xfId="23526"/>
    <cellStyle name="Итог 97" xfId="23527"/>
    <cellStyle name="Итог 98" xfId="23528"/>
    <cellStyle name="Итог 99" xfId="23529"/>
    <cellStyle name="Контрольная ячейка" xfId="23530" builtinId="23" customBuiltin="1"/>
    <cellStyle name="Контрольная ячейка 10" xfId="23531"/>
    <cellStyle name="Контрольная ячейка 100" xfId="23532"/>
    <cellStyle name="Контрольная ячейка 101" xfId="23533"/>
    <cellStyle name="Контрольная ячейка 102" xfId="23534"/>
    <cellStyle name="Контрольная ячейка 103" xfId="23535"/>
    <cellStyle name="Контрольная ячейка 104" xfId="23536"/>
    <cellStyle name="Контрольная ячейка 105" xfId="23537"/>
    <cellStyle name="Контрольная ячейка 106" xfId="23538"/>
    <cellStyle name="Контрольная ячейка 107" xfId="23539"/>
    <cellStyle name="Контрольная ячейка 108" xfId="23540"/>
    <cellStyle name="Контрольная ячейка 109" xfId="23541"/>
    <cellStyle name="Контрольная ячейка 11" xfId="23542"/>
    <cellStyle name="Контрольная ячейка 110" xfId="23543"/>
    <cellStyle name="Контрольная ячейка 111" xfId="23544"/>
    <cellStyle name="Контрольная ячейка 112" xfId="23545"/>
    <cellStyle name="Контрольная ячейка 113" xfId="23546"/>
    <cellStyle name="Контрольная ячейка 12" xfId="23547"/>
    <cellStyle name="Контрольная ячейка 13" xfId="23548"/>
    <cellStyle name="Контрольная ячейка 14" xfId="23549"/>
    <cellStyle name="Контрольная ячейка 15" xfId="23550"/>
    <cellStyle name="Контрольная ячейка 16" xfId="23551"/>
    <cellStyle name="Контрольная ячейка 17" xfId="23552"/>
    <cellStyle name="Контрольная ячейка 18" xfId="23553"/>
    <cellStyle name="Контрольная ячейка 19" xfId="23554"/>
    <cellStyle name="Контрольная ячейка 2" xfId="23555"/>
    <cellStyle name="Контрольная ячейка 2 2" xfId="23556"/>
    <cellStyle name="Контрольная ячейка 2 3" xfId="23557"/>
    <cellStyle name="Контрольная ячейка 2 4" xfId="23558"/>
    <cellStyle name="Контрольная ячейка 2 5" xfId="23559"/>
    <cellStyle name="Контрольная ячейка 20" xfId="23560"/>
    <cellStyle name="Контрольная ячейка 21" xfId="23561"/>
    <cellStyle name="Контрольная ячейка 22" xfId="23562"/>
    <cellStyle name="Контрольная ячейка 23" xfId="23563"/>
    <cellStyle name="Контрольная ячейка 24" xfId="23564"/>
    <cellStyle name="Контрольная ячейка 25" xfId="23565"/>
    <cellStyle name="Контрольная ячейка 26" xfId="23566"/>
    <cellStyle name="Контрольная ячейка 27" xfId="23567"/>
    <cellStyle name="Контрольная ячейка 28" xfId="23568"/>
    <cellStyle name="Контрольная ячейка 29" xfId="23569"/>
    <cellStyle name="Контрольная ячейка 3" xfId="23570"/>
    <cellStyle name="Контрольная ячейка 3 2" xfId="23571"/>
    <cellStyle name="Контрольная ячейка 3 3" xfId="23572"/>
    <cellStyle name="Контрольная ячейка 3 4" xfId="23573"/>
    <cellStyle name="Контрольная ячейка 3 5" xfId="23574"/>
    <cellStyle name="Контрольная ячейка 30" xfId="23575"/>
    <cellStyle name="Контрольная ячейка 31" xfId="23576"/>
    <cellStyle name="Контрольная ячейка 32" xfId="23577"/>
    <cellStyle name="Контрольная ячейка 33" xfId="23578"/>
    <cellStyle name="Контрольная ячейка 34" xfId="23579"/>
    <cellStyle name="Контрольная ячейка 35" xfId="23580"/>
    <cellStyle name="Контрольная ячейка 36" xfId="23581"/>
    <cellStyle name="Контрольная ячейка 37" xfId="23582"/>
    <cellStyle name="Контрольная ячейка 38" xfId="23583"/>
    <cellStyle name="Контрольная ячейка 39" xfId="23584"/>
    <cellStyle name="Контрольная ячейка 4" xfId="23585"/>
    <cellStyle name="Контрольная ячейка 4 2" xfId="23586"/>
    <cellStyle name="Контрольная ячейка 4 3" xfId="23587"/>
    <cellStyle name="Контрольная ячейка 4 4" xfId="23588"/>
    <cellStyle name="Контрольная ячейка 4 5" xfId="23589"/>
    <cellStyle name="Контрольная ячейка 40" xfId="23590"/>
    <cellStyle name="Контрольная ячейка 41" xfId="23591"/>
    <cellStyle name="Контрольная ячейка 42" xfId="23592"/>
    <cellStyle name="Контрольная ячейка 43" xfId="23593"/>
    <cellStyle name="Контрольная ячейка 44" xfId="23594"/>
    <cellStyle name="Контрольная ячейка 45" xfId="23595"/>
    <cellStyle name="Контрольная ячейка 46" xfId="23596"/>
    <cellStyle name="Контрольная ячейка 47" xfId="23597"/>
    <cellStyle name="Контрольная ячейка 48" xfId="23598"/>
    <cellStyle name="Контрольная ячейка 49" xfId="23599"/>
    <cellStyle name="Контрольная ячейка 5" xfId="23600"/>
    <cellStyle name="Контрольная ячейка 5 2" xfId="23601"/>
    <cellStyle name="Контрольная ячейка 5 3" xfId="23602"/>
    <cellStyle name="Контрольная ячейка 5 4" xfId="23603"/>
    <cellStyle name="Контрольная ячейка 5 5" xfId="23604"/>
    <cellStyle name="Контрольная ячейка 50" xfId="23605"/>
    <cellStyle name="Контрольная ячейка 51" xfId="23606"/>
    <cellStyle name="Контрольная ячейка 52" xfId="23607"/>
    <cellStyle name="Контрольная ячейка 53" xfId="23608"/>
    <cellStyle name="Контрольная ячейка 54" xfId="23609"/>
    <cellStyle name="Контрольная ячейка 55" xfId="23610"/>
    <cellStyle name="Контрольная ячейка 56" xfId="23611"/>
    <cellStyle name="Контрольная ячейка 57" xfId="23612"/>
    <cellStyle name="Контрольная ячейка 58" xfId="23613"/>
    <cellStyle name="Контрольная ячейка 59" xfId="23614"/>
    <cellStyle name="Контрольная ячейка 6" xfId="23615"/>
    <cellStyle name="Контрольная ячейка 6 2" xfId="23616"/>
    <cellStyle name="Контрольная ячейка 6 3" xfId="23617"/>
    <cellStyle name="Контрольная ячейка 6 4" xfId="23618"/>
    <cellStyle name="Контрольная ячейка 6 5" xfId="23619"/>
    <cellStyle name="Контрольная ячейка 60" xfId="23620"/>
    <cellStyle name="Контрольная ячейка 61" xfId="23621"/>
    <cellStyle name="Контрольная ячейка 62" xfId="23622"/>
    <cellStyle name="Контрольная ячейка 63" xfId="23623"/>
    <cellStyle name="Контрольная ячейка 64" xfId="23624"/>
    <cellStyle name="Контрольная ячейка 65" xfId="23625"/>
    <cellStyle name="Контрольная ячейка 66" xfId="23626"/>
    <cellStyle name="Контрольная ячейка 67" xfId="23627"/>
    <cellStyle name="Контрольная ячейка 68" xfId="23628"/>
    <cellStyle name="Контрольная ячейка 69" xfId="23629"/>
    <cellStyle name="Контрольная ячейка 7" xfId="23630"/>
    <cellStyle name="Контрольная ячейка 7 2" xfId="23631"/>
    <cellStyle name="Контрольная ячейка 7 3" xfId="23632"/>
    <cellStyle name="Контрольная ячейка 7 4" xfId="23633"/>
    <cellStyle name="Контрольная ячейка 7 5" xfId="23634"/>
    <cellStyle name="Контрольная ячейка 70" xfId="23635"/>
    <cellStyle name="Контрольная ячейка 71" xfId="23636"/>
    <cellStyle name="Контрольная ячейка 72" xfId="23637"/>
    <cellStyle name="Контрольная ячейка 73" xfId="23638"/>
    <cellStyle name="Контрольная ячейка 74" xfId="23639"/>
    <cellStyle name="Контрольная ячейка 75" xfId="23640"/>
    <cellStyle name="Контрольная ячейка 76" xfId="23641"/>
    <cellStyle name="Контрольная ячейка 77" xfId="23642"/>
    <cellStyle name="Контрольная ячейка 78" xfId="23643"/>
    <cellStyle name="Контрольная ячейка 79" xfId="23644"/>
    <cellStyle name="Контрольная ячейка 8" xfId="23645"/>
    <cellStyle name="Контрольная ячейка 8 2" xfId="23646"/>
    <cellStyle name="Контрольная ячейка 8 3" xfId="23647"/>
    <cellStyle name="Контрольная ячейка 8 4" xfId="23648"/>
    <cellStyle name="Контрольная ячейка 8 5" xfId="23649"/>
    <cellStyle name="Контрольная ячейка 80" xfId="23650"/>
    <cellStyle name="Контрольная ячейка 81" xfId="23651"/>
    <cellStyle name="Контрольная ячейка 82" xfId="23652"/>
    <cellStyle name="Контрольная ячейка 83" xfId="23653"/>
    <cellStyle name="Контрольная ячейка 84" xfId="23654"/>
    <cellStyle name="Контрольная ячейка 85" xfId="23655"/>
    <cellStyle name="Контрольная ячейка 86" xfId="23656"/>
    <cellStyle name="Контрольная ячейка 87" xfId="23657"/>
    <cellStyle name="Контрольная ячейка 88" xfId="23658"/>
    <cellStyle name="Контрольная ячейка 89" xfId="23659"/>
    <cellStyle name="Контрольная ячейка 9" xfId="23660"/>
    <cellStyle name="Контрольная ячейка 9 2" xfId="23661"/>
    <cellStyle name="Контрольная ячейка 9 3" xfId="23662"/>
    <cellStyle name="Контрольная ячейка 9 4" xfId="23663"/>
    <cellStyle name="Контрольная ячейка 9 5" xfId="23664"/>
    <cellStyle name="Контрольная ячейка 90" xfId="23665"/>
    <cellStyle name="Контрольная ячейка 91" xfId="23666"/>
    <cellStyle name="Контрольная ячейка 92" xfId="23667"/>
    <cellStyle name="Контрольная ячейка 93" xfId="23668"/>
    <cellStyle name="Контрольная ячейка 94" xfId="23669"/>
    <cellStyle name="Контрольная ячейка 95" xfId="23670"/>
    <cellStyle name="Контрольная ячейка 96" xfId="23671"/>
    <cellStyle name="Контрольная ячейка 97" xfId="23672"/>
    <cellStyle name="Контрольная ячейка 98" xfId="23673"/>
    <cellStyle name="Контрольная ячейка 99" xfId="23674"/>
    <cellStyle name="Название" xfId="23675" builtinId="15" customBuiltin="1"/>
    <cellStyle name="Название 10" xfId="23676"/>
    <cellStyle name="Название 100" xfId="23677"/>
    <cellStyle name="Название 101" xfId="23678"/>
    <cellStyle name="Название 102" xfId="23679"/>
    <cellStyle name="Название 103" xfId="23680"/>
    <cellStyle name="Название 104" xfId="23681"/>
    <cellStyle name="Название 105" xfId="23682"/>
    <cellStyle name="Название 106" xfId="23683"/>
    <cellStyle name="Название 107" xfId="23684"/>
    <cellStyle name="Название 108" xfId="23685"/>
    <cellStyle name="Название 109" xfId="23686"/>
    <cellStyle name="Название 11" xfId="23687"/>
    <cellStyle name="Название 110" xfId="23688"/>
    <cellStyle name="Название 111" xfId="23689"/>
    <cellStyle name="Название 112" xfId="23690"/>
    <cellStyle name="Название 113" xfId="23691"/>
    <cellStyle name="Название 12" xfId="23692"/>
    <cellStyle name="Название 13" xfId="23693"/>
    <cellStyle name="Название 14" xfId="23694"/>
    <cellStyle name="Название 15" xfId="23695"/>
    <cellStyle name="Название 16" xfId="23696"/>
    <cellStyle name="Название 17" xfId="23697"/>
    <cellStyle name="Название 18" xfId="23698"/>
    <cellStyle name="Название 19" xfId="23699"/>
    <cellStyle name="Название 2" xfId="23700"/>
    <cellStyle name="Название 2 2" xfId="23701"/>
    <cellStyle name="Название 2 3" xfId="23702"/>
    <cellStyle name="Название 2 4" xfId="23703"/>
    <cellStyle name="Название 2 5" xfId="23704"/>
    <cellStyle name="Название 20" xfId="23705"/>
    <cellStyle name="Название 21" xfId="23706"/>
    <cellStyle name="Название 22" xfId="23707"/>
    <cellStyle name="Название 23" xfId="23708"/>
    <cellStyle name="Название 24" xfId="23709"/>
    <cellStyle name="Название 25" xfId="23710"/>
    <cellStyle name="Название 26" xfId="23711"/>
    <cellStyle name="Название 27" xfId="23712"/>
    <cellStyle name="Название 28" xfId="23713"/>
    <cellStyle name="Название 29" xfId="23714"/>
    <cellStyle name="Название 3" xfId="23715"/>
    <cellStyle name="Название 3 2" xfId="23716"/>
    <cellStyle name="Название 3 3" xfId="23717"/>
    <cellStyle name="Название 3 4" xfId="23718"/>
    <cellStyle name="Название 3 5" xfId="23719"/>
    <cellStyle name="Название 30" xfId="23720"/>
    <cellStyle name="Название 31" xfId="23721"/>
    <cellStyle name="Название 32" xfId="23722"/>
    <cellStyle name="Название 33" xfId="23723"/>
    <cellStyle name="Название 34" xfId="23724"/>
    <cellStyle name="Название 35" xfId="23725"/>
    <cellStyle name="Название 36" xfId="23726"/>
    <cellStyle name="Название 37" xfId="23727"/>
    <cellStyle name="Название 38" xfId="23728"/>
    <cellStyle name="Название 39" xfId="23729"/>
    <cellStyle name="Название 4" xfId="23730"/>
    <cellStyle name="Название 4 2" xfId="23731"/>
    <cellStyle name="Название 4 3" xfId="23732"/>
    <cellStyle name="Название 4 4" xfId="23733"/>
    <cellStyle name="Название 4 5" xfId="23734"/>
    <cellStyle name="Название 40" xfId="23735"/>
    <cellStyle name="Название 41" xfId="23736"/>
    <cellStyle name="Название 42" xfId="23737"/>
    <cellStyle name="Название 43" xfId="23738"/>
    <cellStyle name="Название 44" xfId="23739"/>
    <cellStyle name="Название 45" xfId="23740"/>
    <cellStyle name="Название 46" xfId="23741"/>
    <cellStyle name="Название 47" xfId="23742"/>
    <cellStyle name="Название 48" xfId="23743"/>
    <cellStyle name="Название 49" xfId="23744"/>
    <cellStyle name="Название 5" xfId="23745"/>
    <cellStyle name="Название 5 2" xfId="23746"/>
    <cellStyle name="Название 5 3" xfId="23747"/>
    <cellStyle name="Название 5 4" xfId="23748"/>
    <cellStyle name="Название 5 5" xfId="23749"/>
    <cellStyle name="Название 50" xfId="23750"/>
    <cellStyle name="Название 51" xfId="23751"/>
    <cellStyle name="Название 52" xfId="23752"/>
    <cellStyle name="Название 53" xfId="23753"/>
    <cellStyle name="Название 54" xfId="23754"/>
    <cellStyle name="Название 55" xfId="23755"/>
    <cellStyle name="Название 56" xfId="23756"/>
    <cellStyle name="Название 57" xfId="23757"/>
    <cellStyle name="Название 58" xfId="23758"/>
    <cellStyle name="Название 59" xfId="23759"/>
    <cellStyle name="Название 6" xfId="23760"/>
    <cellStyle name="Название 6 2" xfId="23761"/>
    <cellStyle name="Название 6 3" xfId="23762"/>
    <cellStyle name="Название 6 4" xfId="23763"/>
    <cellStyle name="Название 6 5" xfId="23764"/>
    <cellStyle name="Название 60" xfId="23765"/>
    <cellStyle name="Название 61" xfId="23766"/>
    <cellStyle name="Название 62" xfId="23767"/>
    <cellStyle name="Название 63" xfId="23768"/>
    <cellStyle name="Название 64" xfId="23769"/>
    <cellStyle name="Название 65" xfId="23770"/>
    <cellStyle name="Название 66" xfId="23771"/>
    <cellStyle name="Название 67" xfId="23772"/>
    <cellStyle name="Название 68" xfId="23773"/>
    <cellStyle name="Название 69" xfId="23774"/>
    <cellStyle name="Название 7" xfId="23775"/>
    <cellStyle name="Название 7 2" xfId="23776"/>
    <cellStyle name="Название 7 3" xfId="23777"/>
    <cellStyle name="Название 7 4" xfId="23778"/>
    <cellStyle name="Название 7 5" xfId="23779"/>
    <cellStyle name="Название 70" xfId="23780"/>
    <cellStyle name="Название 71" xfId="23781"/>
    <cellStyle name="Название 72" xfId="23782"/>
    <cellStyle name="Название 73" xfId="23783"/>
    <cellStyle name="Название 74" xfId="23784"/>
    <cellStyle name="Название 75" xfId="23785"/>
    <cellStyle name="Название 76" xfId="23786"/>
    <cellStyle name="Название 77" xfId="23787"/>
    <cellStyle name="Название 78" xfId="23788"/>
    <cellStyle name="Название 79" xfId="23789"/>
    <cellStyle name="Название 8" xfId="23790"/>
    <cellStyle name="Название 8 2" xfId="23791"/>
    <cellStyle name="Название 8 3" xfId="23792"/>
    <cellStyle name="Название 8 4" xfId="23793"/>
    <cellStyle name="Название 8 5" xfId="23794"/>
    <cellStyle name="Название 80" xfId="23795"/>
    <cellStyle name="Название 81" xfId="23796"/>
    <cellStyle name="Название 82" xfId="23797"/>
    <cellStyle name="Название 83" xfId="23798"/>
    <cellStyle name="Название 84" xfId="23799"/>
    <cellStyle name="Название 85" xfId="23800"/>
    <cellStyle name="Название 86" xfId="23801"/>
    <cellStyle name="Название 87" xfId="23802"/>
    <cellStyle name="Название 88" xfId="23803"/>
    <cellStyle name="Название 89" xfId="23804"/>
    <cellStyle name="Название 9" xfId="23805"/>
    <cellStyle name="Название 9 2" xfId="23806"/>
    <cellStyle name="Название 9 3" xfId="23807"/>
    <cellStyle name="Название 9 4" xfId="23808"/>
    <cellStyle name="Название 9 5" xfId="23809"/>
    <cellStyle name="Название 90" xfId="23810"/>
    <cellStyle name="Название 91" xfId="23811"/>
    <cellStyle name="Название 92" xfId="23812"/>
    <cellStyle name="Название 93" xfId="23813"/>
    <cellStyle name="Название 94" xfId="23814"/>
    <cellStyle name="Название 95" xfId="23815"/>
    <cellStyle name="Название 96" xfId="23816"/>
    <cellStyle name="Название 97" xfId="23817"/>
    <cellStyle name="Название 98" xfId="23818"/>
    <cellStyle name="Название 99" xfId="23819"/>
    <cellStyle name="Нейтральный" xfId="23820" builtinId="28" customBuiltin="1"/>
    <cellStyle name="Нейтральный 10" xfId="23821"/>
    <cellStyle name="Нейтральный 100" xfId="23822"/>
    <cellStyle name="Нейтральный 101" xfId="23823"/>
    <cellStyle name="Нейтральный 102" xfId="23824"/>
    <cellStyle name="Нейтральный 103" xfId="23825"/>
    <cellStyle name="Нейтральный 104" xfId="23826"/>
    <cellStyle name="Нейтральный 105" xfId="23827"/>
    <cellStyle name="Нейтральный 106" xfId="23828"/>
    <cellStyle name="Нейтральный 107" xfId="23829"/>
    <cellStyle name="Нейтральный 108" xfId="23830"/>
    <cellStyle name="Нейтральный 109" xfId="23831"/>
    <cellStyle name="Нейтральный 11" xfId="23832"/>
    <cellStyle name="Нейтральный 110" xfId="23833"/>
    <cellStyle name="Нейтральный 111" xfId="23834"/>
    <cellStyle name="Нейтральный 112" xfId="23835"/>
    <cellStyle name="Нейтральный 113" xfId="23836"/>
    <cellStyle name="Нейтральный 12" xfId="23837"/>
    <cellStyle name="Нейтральный 13" xfId="23838"/>
    <cellStyle name="Нейтральный 14" xfId="23839"/>
    <cellStyle name="Нейтральный 15" xfId="23840"/>
    <cellStyle name="Нейтральный 16" xfId="23841"/>
    <cellStyle name="Нейтральный 17" xfId="23842"/>
    <cellStyle name="Нейтральный 18" xfId="23843"/>
    <cellStyle name="Нейтральный 19" xfId="23844"/>
    <cellStyle name="Нейтральный 2" xfId="23845"/>
    <cellStyle name="Нейтральный 2 2" xfId="23846"/>
    <cellStyle name="Нейтральный 2 3" xfId="23847"/>
    <cellStyle name="Нейтральный 2 4" xfId="23848"/>
    <cellStyle name="Нейтральный 2 5" xfId="23849"/>
    <cellStyle name="Нейтральный 20" xfId="23850"/>
    <cellStyle name="Нейтральный 21" xfId="23851"/>
    <cellStyle name="Нейтральный 22" xfId="23852"/>
    <cellStyle name="Нейтральный 23" xfId="23853"/>
    <cellStyle name="Нейтральный 24" xfId="23854"/>
    <cellStyle name="Нейтральный 25" xfId="23855"/>
    <cellStyle name="Нейтральный 26" xfId="23856"/>
    <cellStyle name="Нейтральный 27" xfId="23857"/>
    <cellStyle name="Нейтральный 28" xfId="23858"/>
    <cellStyle name="Нейтральный 29" xfId="23859"/>
    <cellStyle name="Нейтральный 3" xfId="23860"/>
    <cellStyle name="Нейтральный 3 2" xfId="23861"/>
    <cellStyle name="Нейтральный 3 3" xfId="23862"/>
    <cellStyle name="Нейтральный 3 4" xfId="23863"/>
    <cellStyle name="Нейтральный 3 5" xfId="23864"/>
    <cellStyle name="Нейтральный 30" xfId="23865"/>
    <cellStyle name="Нейтральный 31" xfId="23866"/>
    <cellStyle name="Нейтральный 32" xfId="23867"/>
    <cellStyle name="Нейтральный 33" xfId="23868"/>
    <cellStyle name="Нейтральный 34" xfId="23869"/>
    <cellStyle name="Нейтральный 35" xfId="23870"/>
    <cellStyle name="Нейтральный 36" xfId="23871"/>
    <cellStyle name="Нейтральный 37" xfId="23872"/>
    <cellStyle name="Нейтральный 38" xfId="23873"/>
    <cellStyle name="Нейтральный 39" xfId="23874"/>
    <cellStyle name="Нейтральный 4" xfId="23875"/>
    <cellStyle name="Нейтральный 4 2" xfId="23876"/>
    <cellStyle name="Нейтральный 4 3" xfId="23877"/>
    <cellStyle name="Нейтральный 4 4" xfId="23878"/>
    <cellStyle name="Нейтральный 4 5" xfId="23879"/>
    <cellStyle name="Нейтральный 40" xfId="23880"/>
    <cellStyle name="Нейтральный 41" xfId="23881"/>
    <cellStyle name="Нейтральный 42" xfId="23882"/>
    <cellStyle name="Нейтральный 43" xfId="23883"/>
    <cellStyle name="Нейтральный 44" xfId="23884"/>
    <cellStyle name="Нейтральный 45" xfId="23885"/>
    <cellStyle name="Нейтральный 46" xfId="23886"/>
    <cellStyle name="Нейтральный 47" xfId="23887"/>
    <cellStyle name="Нейтральный 48" xfId="23888"/>
    <cellStyle name="Нейтральный 49" xfId="23889"/>
    <cellStyle name="Нейтральный 5" xfId="23890"/>
    <cellStyle name="Нейтральный 5 2" xfId="23891"/>
    <cellStyle name="Нейтральный 5 3" xfId="23892"/>
    <cellStyle name="Нейтральный 5 4" xfId="23893"/>
    <cellStyle name="Нейтральный 5 5" xfId="23894"/>
    <cellStyle name="Нейтральный 50" xfId="23895"/>
    <cellStyle name="Нейтральный 51" xfId="23896"/>
    <cellStyle name="Нейтральный 52" xfId="23897"/>
    <cellStyle name="Нейтральный 53" xfId="23898"/>
    <cellStyle name="Нейтральный 54" xfId="23899"/>
    <cellStyle name="Нейтральный 55" xfId="23900"/>
    <cellStyle name="Нейтральный 56" xfId="23901"/>
    <cellStyle name="Нейтральный 57" xfId="23902"/>
    <cellStyle name="Нейтральный 58" xfId="23903"/>
    <cellStyle name="Нейтральный 59" xfId="23904"/>
    <cellStyle name="Нейтральный 6" xfId="23905"/>
    <cellStyle name="Нейтральный 6 2" xfId="23906"/>
    <cellStyle name="Нейтральный 6 3" xfId="23907"/>
    <cellStyle name="Нейтральный 6 4" xfId="23908"/>
    <cellStyle name="Нейтральный 6 5" xfId="23909"/>
    <cellStyle name="Нейтральный 60" xfId="23910"/>
    <cellStyle name="Нейтральный 61" xfId="23911"/>
    <cellStyle name="Нейтральный 62" xfId="23912"/>
    <cellStyle name="Нейтральный 63" xfId="23913"/>
    <cellStyle name="Нейтральный 64" xfId="23914"/>
    <cellStyle name="Нейтральный 65" xfId="23915"/>
    <cellStyle name="Нейтральный 66" xfId="23916"/>
    <cellStyle name="Нейтральный 67" xfId="23917"/>
    <cellStyle name="Нейтральный 68" xfId="23918"/>
    <cellStyle name="Нейтральный 69" xfId="23919"/>
    <cellStyle name="Нейтральный 7" xfId="23920"/>
    <cellStyle name="Нейтральный 7 2" xfId="23921"/>
    <cellStyle name="Нейтральный 7 3" xfId="23922"/>
    <cellStyle name="Нейтральный 7 4" xfId="23923"/>
    <cellStyle name="Нейтральный 7 5" xfId="23924"/>
    <cellStyle name="Нейтральный 70" xfId="23925"/>
    <cellStyle name="Нейтральный 71" xfId="23926"/>
    <cellStyle name="Нейтральный 72" xfId="23927"/>
    <cellStyle name="Нейтральный 73" xfId="23928"/>
    <cellStyle name="Нейтральный 74" xfId="23929"/>
    <cellStyle name="Нейтральный 75" xfId="23930"/>
    <cellStyle name="Нейтральный 76" xfId="23931"/>
    <cellStyle name="Нейтральный 77" xfId="23932"/>
    <cellStyle name="Нейтральный 78" xfId="23933"/>
    <cellStyle name="Нейтральный 79" xfId="23934"/>
    <cellStyle name="Нейтральный 8" xfId="23935"/>
    <cellStyle name="Нейтральный 8 2" xfId="23936"/>
    <cellStyle name="Нейтральный 8 3" xfId="23937"/>
    <cellStyle name="Нейтральный 8 4" xfId="23938"/>
    <cellStyle name="Нейтральный 8 5" xfId="23939"/>
    <cellStyle name="Нейтральный 80" xfId="23940"/>
    <cellStyle name="Нейтральный 81" xfId="23941"/>
    <cellStyle name="Нейтральный 82" xfId="23942"/>
    <cellStyle name="Нейтральный 83" xfId="23943"/>
    <cellStyle name="Нейтральный 84" xfId="23944"/>
    <cellStyle name="Нейтральный 85" xfId="23945"/>
    <cellStyle name="Нейтральный 86" xfId="23946"/>
    <cellStyle name="Нейтральный 87" xfId="23947"/>
    <cellStyle name="Нейтральный 88" xfId="23948"/>
    <cellStyle name="Нейтральный 89" xfId="23949"/>
    <cellStyle name="Нейтральный 9" xfId="23950"/>
    <cellStyle name="Нейтральный 9 2" xfId="23951"/>
    <cellStyle name="Нейтральный 9 3" xfId="23952"/>
    <cellStyle name="Нейтральный 9 4" xfId="23953"/>
    <cellStyle name="Нейтральный 9 5" xfId="23954"/>
    <cellStyle name="Нейтральный 90" xfId="23955"/>
    <cellStyle name="Нейтральный 91" xfId="23956"/>
    <cellStyle name="Нейтральный 92" xfId="23957"/>
    <cellStyle name="Нейтральный 93" xfId="23958"/>
    <cellStyle name="Нейтральный 94" xfId="23959"/>
    <cellStyle name="Нейтральный 95" xfId="23960"/>
    <cellStyle name="Нейтральный 96" xfId="23961"/>
    <cellStyle name="Нейтральный 97" xfId="23962"/>
    <cellStyle name="Нейтральный 98" xfId="23963"/>
    <cellStyle name="Нейтральный 99" xfId="23964"/>
    <cellStyle name="Обычный" xfId="0" builtinId="0"/>
    <cellStyle name="Обычный 10" xfId="23965"/>
    <cellStyle name="Обычный 10 2" xfId="23966"/>
    <cellStyle name="Обычный 10 2 2" xfId="23967"/>
    <cellStyle name="Обычный 10 3" xfId="23968"/>
    <cellStyle name="Обычный 11" xfId="23969"/>
    <cellStyle name="Обычный 11 2" xfId="23970"/>
    <cellStyle name="Обычный 11 2 2" xfId="23971"/>
    <cellStyle name="Обычный 11 3" xfId="23972"/>
    <cellStyle name="Обычный 12" xfId="23973"/>
    <cellStyle name="Обычный 12 2" xfId="23974"/>
    <cellStyle name="Обычный 12 2 2" xfId="23975"/>
    <cellStyle name="Обычный 12 3" xfId="23976"/>
    <cellStyle name="Обычный 13" xfId="23977"/>
    <cellStyle name="Обычный 13 2" xfId="23978"/>
    <cellStyle name="Обычный 13 2 2" xfId="23979"/>
    <cellStyle name="Обычный 13 3" xfId="23980"/>
    <cellStyle name="Обычный 14" xfId="23981"/>
    <cellStyle name="Обычный 14 2" xfId="23982"/>
    <cellStyle name="Обычный 14 2 2" xfId="23983"/>
    <cellStyle name="Обычный 14 3" xfId="23984"/>
    <cellStyle name="Обычный 15" xfId="23985"/>
    <cellStyle name="Обычный 15 2" xfId="23986"/>
    <cellStyle name="Обычный 15 2 2" xfId="23987"/>
    <cellStyle name="Обычный 15 3" xfId="23988"/>
    <cellStyle name="Обычный 16" xfId="23989"/>
    <cellStyle name="Обычный 16 2" xfId="23990"/>
    <cellStyle name="Обычный 16 2 2" xfId="23991"/>
    <cellStyle name="Обычный 16 3" xfId="23992"/>
    <cellStyle name="Обычный 17" xfId="23993"/>
    <cellStyle name="Обычный 17 2" xfId="23994"/>
    <cellStyle name="Обычный 17 2 2" xfId="23995"/>
    <cellStyle name="Обычный 17 3" xfId="23996"/>
    <cellStyle name="Обычный 18" xfId="23997"/>
    <cellStyle name="Обычный 18 2" xfId="23998"/>
    <cellStyle name="Обычный 18 2 2" xfId="23999"/>
    <cellStyle name="Обычный 18 3" xfId="24000"/>
    <cellStyle name="Обычный 19" xfId="24001"/>
    <cellStyle name="Обычный 19 2" xfId="24002"/>
    <cellStyle name="Обычный 19 2 2" xfId="24003"/>
    <cellStyle name="Обычный 19 3" xfId="24004"/>
    <cellStyle name="Обычный 2" xfId="24005"/>
    <cellStyle name="Обычный 2 10" xfId="24006"/>
    <cellStyle name="Обычный 2 2" xfId="24007"/>
    <cellStyle name="Обычный 2 3" xfId="24008"/>
    <cellStyle name="Обычный 2 4" xfId="24009"/>
    <cellStyle name="Обычный 2 5" xfId="24010"/>
    <cellStyle name="Обычный 2 6" xfId="24011"/>
    <cellStyle name="Обычный 2 6 2" xfId="24012"/>
    <cellStyle name="Обычный 2 6 2 2" xfId="24013"/>
    <cellStyle name="Обычный 2 6 3" xfId="24014"/>
    <cellStyle name="Обычный 2 7" xfId="24015"/>
    <cellStyle name="Обычный 2 7 2" xfId="24016"/>
    <cellStyle name="Обычный 2 7 2 2" xfId="24017"/>
    <cellStyle name="Обычный 2 7 3" xfId="24018"/>
    <cellStyle name="Обычный 2 8" xfId="24019"/>
    <cellStyle name="Обычный 2 9" xfId="24020"/>
    <cellStyle name="Обычный 2 9 2" xfId="24021"/>
    <cellStyle name="Обычный 20" xfId="24022"/>
    <cellStyle name="Обычный 20 2" xfId="24023"/>
    <cellStyle name="Обычный 20 2 2" xfId="24024"/>
    <cellStyle name="Обычный 20 3" xfId="24025"/>
    <cellStyle name="Обычный 21" xfId="24026"/>
    <cellStyle name="Обычный 21 2" xfId="24027"/>
    <cellStyle name="Обычный 21 2 2" xfId="24028"/>
    <cellStyle name="Обычный 21 3" xfId="24029"/>
    <cellStyle name="Обычный 22" xfId="24030"/>
    <cellStyle name="Обычный 22 2" xfId="24031"/>
    <cellStyle name="Обычный 22 2 2" xfId="24032"/>
    <cellStyle name="Обычный 22 3" xfId="24033"/>
    <cellStyle name="Обычный 23" xfId="24034"/>
    <cellStyle name="Обычный 23 2" xfId="24035"/>
    <cellStyle name="Обычный 23 2 2" xfId="24036"/>
    <cellStyle name="Обычный 23 3" xfId="24037"/>
    <cellStyle name="Обычный 24" xfId="24038"/>
    <cellStyle name="Обычный 24 2" xfId="24039"/>
    <cellStyle name="Обычный 24 2 2" xfId="24040"/>
    <cellStyle name="Обычный 24 3" xfId="24041"/>
    <cellStyle name="Обычный 25" xfId="24042"/>
    <cellStyle name="Обычный 25 2" xfId="24043"/>
    <cellStyle name="Обычный 25 2 2" xfId="24044"/>
    <cellStyle name="Обычный 25 3" xfId="24045"/>
    <cellStyle name="Обычный 26" xfId="24046"/>
    <cellStyle name="Обычный 27" xfId="24047"/>
    <cellStyle name="Обычный 28" xfId="24048"/>
    <cellStyle name="Обычный 29" xfId="24049"/>
    <cellStyle name="Обычный 3" xfId="24050"/>
    <cellStyle name="Обычный 3 10" xfId="24051"/>
    <cellStyle name="Обычный 3 2" xfId="24052"/>
    <cellStyle name="Обычный 3 3" xfId="24053"/>
    <cellStyle name="Обычный 3 4" xfId="24054"/>
    <cellStyle name="Обычный 3 5" xfId="24055"/>
    <cellStyle name="Обычный 3 6" xfId="24056"/>
    <cellStyle name="Обычный 3 6 2" xfId="24057"/>
    <cellStyle name="Обычный 3 6 2 2" xfId="24058"/>
    <cellStyle name="Обычный 3 6 3" xfId="24059"/>
    <cellStyle name="Обычный 3 7" xfId="24060"/>
    <cellStyle name="Обычный 3 7 2" xfId="24061"/>
    <cellStyle name="Обычный 3 7 2 2" xfId="24062"/>
    <cellStyle name="Обычный 3 7 3" xfId="24063"/>
    <cellStyle name="Обычный 3 8" xfId="24064"/>
    <cellStyle name="Обычный 3 9" xfId="24065"/>
    <cellStyle name="Обычный 3 9 2" xfId="24066"/>
    <cellStyle name="Обычный 30" xfId="24067"/>
    <cellStyle name="Обычный 31" xfId="24068"/>
    <cellStyle name="Обычный 32" xfId="24069"/>
    <cellStyle name="Обычный 33" xfId="24070"/>
    <cellStyle name="Обычный 34" xfId="24071"/>
    <cellStyle name="Обычный 35" xfId="24072"/>
    <cellStyle name="Обычный 36" xfId="24073"/>
    <cellStyle name="Обычный 37" xfId="24074"/>
    <cellStyle name="Обычный 38" xfId="24075"/>
    <cellStyle name="Обычный 39" xfId="24076"/>
    <cellStyle name="Обычный 4" xfId="24077"/>
    <cellStyle name="Обычный 4 10" xfId="24078"/>
    <cellStyle name="Обычный 4 2" xfId="24079"/>
    <cellStyle name="Обычный 4 3" xfId="24080"/>
    <cellStyle name="Обычный 4 4" xfId="24081"/>
    <cellStyle name="Обычный 4 5" xfId="24082"/>
    <cellStyle name="Обычный 4 6" xfId="24083"/>
    <cellStyle name="Обычный 4 6 2" xfId="24084"/>
    <cellStyle name="Обычный 4 6 2 2" xfId="24085"/>
    <cellStyle name="Обычный 4 6 3" xfId="24086"/>
    <cellStyle name="Обычный 4 7" xfId="24087"/>
    <cellStyle name="Обычный 4 7 2" xfId="24088"/>
    <cellStyle name="Обычный 4 7 2 2" xfId="24089"/>
    <cellStyle name="Обычный 4 7 3" xfId="24090"/>
    <cellStyle name="Обычный 4 8" xfId="24091"/>
    <cellStyle name="Обычный 4 9" xfId="24092"/>
    <cellStyle name="Обычный 4 9 2" xfId="24093"/>
    <cellStyle name="Обычный 40" xfId="24094"/>
    <cellStyle name="Обычный 41" xfId="24095"/>
    <cellStyle name="Обычный 42" xfId="24096"/>
    <cellStyle name="Обычный 43" xfId="24097"/>
    <cellStyle name="Обычный 44" xfId="24098"/>
    <cellStyle name="Обычный 45" xfId="24099"/>
    <cellStyle name="Обычный 46" xfId="24100"/>
    <cellStyle name="Обычный 47" xfId="24101"/>
    <cellStyle name="Обычный 48" xfId="24102"/>
    <cellStyle name="Обычный 49" xfId="24103"/>
    <cellStyle name="Обычный 5" xfId="24104"/>
    <cellStyle name="Обычный 5 2" xfId="24105"/>
    <cellStyle name="Обычный 5 2 2" xfId="24106"/>
    <cellStyle name="Обычный 5 2 2 2" xfId="24107"/>
    <cellStyle name="Обычный 5 2 3" xfId="24108"/>
    <cellStyle name="Обычный 5 3" xfId="24109"/>
    <cellStyle name="Обычный 5 3 2" xfId="24110"/>
    <cellStyle name="Обычный 5 3 2 2" xfId="24111"/>
    <cellStyle name="Обычный 5 3 3" xfId="24112"/>
    <cellStyle name="Обычный 5 4" xfId="24113"/>
    <cellStyle name="Обычный 5 4 2" xfId="24114"/>
    <cellStyle name="Обычный 5 5" xfId="24115"/>
    <cellStyle name="Обычный 50" xfId="24116"/>
    <cellStyle name="Обычный 51" xfId="24117"/>
    <cellStyle name="Обычный 52" xfId="24118"/>
    <cellStyle name="Обычный 53" xfId="24119"/>
    <cellStyle name="Обычный 54" xfId="24120"/>
    <cellStyle name="Обычный 55" xfId="24121"/>
    <cellStyle name="Обычный 56" xfId="24122"/>
    <cellStyle name="Обычный 57" xfId="24123"/>
    <cellStyle name="Обычный 58" xfId="24124"/>
    <cellStyle name="Обычный 59" xfId="24125"/>
    <cellStyle name="Обычный 6" xfId="24126"/>
    <cellStyle name="Обычный 6 2" xfId="24127"/>
    <cellStyle name="Обычный 6 3" xfId="24128"/>
    <cellStyle name="Обычный 6 4" xfId="24129"/>
    <cellStyle name="Обычный 6 5" xfId="24130"/>
    <cellStyle name="Обычный 6 6" xfId="24131"/>
    <cellStyle name="Обычный 6 6 2" xfId="24132"/>
    <cellStyle name="Обычный 6 7" xfId="24133"/>
    <cellStyle name="Обычный 60" xfId="24134"/>
    <cellStyle name="Обычный 61" xfId="24135"/>
    <cellStyle name="Обычный 62" xfId="24136"/>
    <cellStyle name="Обычный 63" xfId="24137"/>
    <cellStyle name="Обычный 64" xfId="24138"/>
    <cellStyle name="Обычный 65" xfId="24139"/>
    <cellStyle name="Обычный 66" xfId="24140"/>
    <cellStyle name="Обычный 67" xfId="24141"/>
    <cellStyle name="Обычный 68" xfId="24142"/>
    <cellStyle name="Обычный 69" xfId="24143"/>
    <cellStyle name="Обычный 7" xfId="24144"/>
    <cellStyle name="Обычный 7 2" xfId="24145"/>
    <cellStyle name="Обычный 7 3" xfId="24146"/>
    <cellStyle name="Обычный 7 4" xfId="24147"/>
    <cellStyle name="Обычный 7 5" xfId="24148"/>
    <cellStyle name="Обычный 7 6" xfId="24149"/>
    <cellStyle name="Обычный 7 6 2" xfId="24150"/>
    <cellStyle name="Обычный 7 7" xfId="24151"/>
    <cellStyle name="Обычный 70" xfId="24152"/>
    <cellStyle name="Обычный 71" xfId="24153"/>
    <cellStyle name="Обычный 72" xfId="24154"/>
    <cellStyle name="Обычный 73" xfId="24155"/>
    <cellStyle name="Обычный 8" xfId="24156"/>
    <cellStyle name="Обычный 8 2" xfId="24157"/>
    <cellStyle name="Обычный 8 2 2" xfId="24158"/>
    <cellStyle name="Обычный 8 3" xfId="24159"/>
    <cellStyle name="Обычный 9" xfId="24160"/>
    <cellStyle name="Обычный 9 2" xfId="24161"/>
    <cellStyle name="Обычный 9 3" xfId="24162"/>
    <cellStyle name="Обычный 9 4" xfId="24163"/>
    <cellStyle name="Обычный 9 5" xfId="24164"/>
    <cellStyle name="Обычный 9 6" xfId="24165"/>
    <cellStyle name="Обычный 9 6 2" xfId="24166"/>
    <cellStyle name="Обычный 9 7" xfId="24167"/>
    <cellStyle name="Плохой" xfId="24168" builtinId="27" customBuiltin="1"/>
    <cellStyle name="Плохой 10" xfId="24169"/>
    <cellStyle name="Плохой 100" xfId="24170"/>
    <cellStyle name="Плохой 101" xfId="24171"/>
    <cellStyle name="Плохой 102" xfId="24172"/>
    <cellStyle name="Плохой 103" xfId="24173"/>
    <cellStyle name="Плохой 104" xfId="24174"/>
    <cellStyle name="Плохой 105" xfId="24175"/>
    <cellStyle name="Плохой 106" xfId="24176"/>
    <cellStyle name="Плохой 107" xfId="24177"/>
    <cellStyle name="Плохой 108" xfId="24178"/>
    <cellStyle name="Плохой 109" xfId="24179"/>
    <cellStyle name="Плохой 11" xfId="24180"/>
    <cellStyle name="Плохой 110" xfId="24181"/>
    <cellStyle name="Плохой 111" xfId="24182"/>
    <cellStyle name="Плохой 112" xfId="24183"/>
    <cellStyle name="Плохой 113" xfId="24184"/>
    <cellStyle name="Плохой 12" xfId="24185"/>
    <cellStyle name="Плохой 13" xfId="24186"/>
    <cellStyle name="Плохой 14" xfId="24187"/>
    <cellStyle name="Плохой 15" xfId="24188"/>
    <cellStyle name="Плохой 16" xfId="24189"/>
    <cellStyle name="Плохой 17" xfId="24190"/>
    <cellStyle name="Плохой 18" xfId="24191"/>
    <cellStyle name="Плохой 19" xfId="24192"/>
    <cellStyle name="Плохой 2" xfId="24193"/>
    <cellStyle name="Плохой 2 2" xfId="24194"/>
    <cellStyle name="Плохой 2 3" xfId="24195"/>
    <cellStyle name="Плохой 2 4" xfId="24196"/>
    <cellStyle name="Плохой 2 5" xfId="24197"/>
    <cellStyle name="Плохой 20" xfId="24198"/>
    <cellStyle name="Плохой 21" xfId="24199"/>
    <cellStyle name="Плохой 22" xfId="24200"/>
    <cellStyle name="Плохой 23" xfId="24201"/>
    <cellStyle name="Плохой 24" xfId="24202"/>
    <cellStyle name="Плохой 25" xfId="24203"/>
    <cellStyle name="Плохой 26" xfId="24204"/>
    <cellStyle name="Плохой 27" xfId="24205"/>
    <cellStyle name="Плохой 28" xfId="24206"/>
    <cellStyle name="Плохой 29" xfId="24207"/>
    <cellStyle name="Плохой 3" xfId="24208"/>
    <cellStyle name="Плохой 3 2" xfId="24209"/>
    <cellStyle name="Плохой 3 3" xfId="24210"/>
    <cellStyle name="Плохой 3 4" xfId="24211"/>
    <cellStyle name="Плохой 3 5" xfId="24212"/>
    <cellStyle name="Плохой 30" xfId="24213"/>
    <cellStyle name="Плохой 31" xfId="24214"/>
    <cellStyle name="Плохой 32" xfId="24215"/>
    <cellStyle name="Плохой 33" xfId="24216"/>
    <cellStyle name="Плохой 34" xfId="24217"/>
    <cellStyle name="Плохой 35" xfId="24218"/>
    <cellStyle name="Плохой 36" xfId="24219"/>
    <cellStyle name="Плохой 37" xfId="24220"/>
    <cellStyle name="Плохой 38" xfId="24221"/>
    <cellStyle name="Плохой 39" xfId="24222"/>
    <cellStyle name="Плохой 4" xfId="24223"/>
    <cellStyle name="Плохой 4 2" xfId="24224"/>
    <cellStyle name="Плохой 4 3" xfId="24225"/>
    <cellStyle name="Плохой 4 4" xfId="24226"/>
    <cellStyle name="Плохой 4 5" xfId="24227"/>
    <cellStyle name="Плохой 40" xfId="24228"/>
    <cellStyle name="Плохой 41" xfId="24229"/>
    <cellStyle name="Плохой 42" xfId="24230"/>
    <cellStyle name="Плохой 43" xfId="24231"/>
    <cellStyle name="Плохой 44" xfId="24232"/>
    <cellStyle name="Плохой 45" xfId="24233"/>
    <cellStyle name="Плохой 46" xfId="24234"/>
    <cellStyle name="Плохой 47" xfId="24235"/>
    <cellStyle name="Плохой 48" xfId="24236"/>
    <cellStyle name="Плохой 49" xfId="24237"/>
    <cellStyle name="Плохой 5" xfId="24238"/>
    <cellStyle name="Плохой 5 2" xfId="24239"/>
    <cellStyle name="Плохой 5 3" xfId="24240"/>
    <cellStyle name="Плохой 5 4" xfId="24241"/>
    <cellStyle name="Плохой 5 5" xfId="24242"/>
    <cellStyle name="Плохой 50" xfId="24243"/>
    <cellStyle name="Плохой 51" xfId="24244"/>
    <cellStyle name="Плохой 52" xfId="24245"/>
    <cellStyle name="Плохой 53" xfId="24246"/>
    <cellStyle name="Плохой 54" xfId="24247"/>
    <cellStyle name="Плохой 55" xfId="24248"/>
    <cellStyle name="Плохой 56" xfId="24249"/>
    <cellStyle name="Плохой 57" xfId="24250"/>
    <cellStyle name="Плохой 58" xfId="24251"/>
    <cellStyle name="Плохой 59" xfId="24252"/>
    <cellStyle name="Плохой 6" xfId="24253"/>
    <cellStyle name="Плохой 6 2" xfId="24254"/>
    <cellStyle name="Плохой 6 3" xfId="24255"/>
    <cellStyle name="Плохой 6 4" xfId="24256"/>
    <cellStyle name="Плохой 6 5" xfId="24257"/>
    <cellStyle name="Плохой 60" xfId="24258"/>
    <cellStyle name="Плохой 61" xfId="24259"/>
    <cellStyle name="Плохой 62" xfId="24260"/>
    <cellStyle name="Плохой 63" xfId="24261"/>
    <cellStyle name="Плохой 64" xfId="24262"/>
    <cellStyle name="Плохой 65" xfId="24263"/>
    <cellStyle name="Плохой 66" xfId="24264"/>
    <cellStyle name="Плохой 67" xfId="24265"/>
    <cellStyle name="Плохой 68" xfId="24266"/>
    <cellStyle name="Плохой 69" xfId="24267"/>
    <cellStyle name="Плохой 7" xfId="24268"/>
    <cellStyle name="Плохой 7 2" xfId="24269"/>
    <cellStyle name="Плохой 7 3" xfId="24270"/>
    <cellStyle name="Плохой 7 4" xfId="24271"/>
    <cellStyle name="Плохой 7 5" xfId="24272"/>
    <cellStyle name="Плохой 70" xfId="24273"/>
    <cellStyle name="Плохой 71" xfId="24274"/>
    <cellStyle name="Плохой 72" xfId="24275"/>
    <cellStyle name="Плохой 73" xfId="24276"/>
    <cellStyle name="Плохой 74" xfId="24277"/>
    <cellStyle name="Плохой 75" xfId="24278"/>
    <cellStyle name="Плохой 76" xfId="24279"/>
    <cellStyle name="Плохой 77" xfId="24280"/>
    <cellStyle name="Плохой 78" xfId="24281"/>
    <cellStyle name="Плохой 79" xfId="24282"/>
    <cellStyle name="Плохой 8" xfId="24283"/>
    <cellStyle name="Плохой 8 2" xfId="24284"/>
    <cellStyle name="Плохой 8 3" xfId="24285"/>
    <cellStyle name="Плохой 8 4" xfId="24286"/>
    <cellStyle name="Плохой 8 5" xfId="24287"/>
    <cellStyle name="Плохой 80" xfId="24288"/>
    <cellStyle name="Плохой 81" xfId="24289"/>
    <cellStyle name="Плохой 82" xfId="24290"/>
    <cellStyle name="Плохой 83" xfId="24291"/>
    <cellStyle name="Плохой 84" xfId="24292"/>
    <cellStyle name="Плохой 85" xfId="24293"/>
    <cellStyle name="Плохой 86" xfId="24294"/>
    <cellStyle name="Плохой 87" xfId="24295"/>
    <cellStyle name="Плохой 88" xfId="24296"/>
    <cellStyle name="Плохой 89" xfId="24297"/>
    <cellStyle name="Плохой 9" xfId="24298"/>
    <cellStyle name="Плохой 9 2" xfId="24299"/>
    <cellStyle name="Плохой 9 3" xfId="24300"/>
    <cellStyle name="Плохой 9 4" xfId="24301"/>
    <cellStyle name="Плохой 9 5" xfId="24302"/>
    <cellStyle name="Плохой 90" xfId="24303"/>
    <cellStyle name="Плохой 91" xfId="24304"/>
    <cellStyle name="Плохой 92" xfId="24305"/>
    <cellStyle name="Плохой 93" xfId="24306"/>
    <cellStyle name="Плохой 94" xfId="24307"/>
    <cellStyle name="Плохой 95" xfId="24308"/>
    <cellStyle name="Плохой 96" xfId="24309"/>
    <cellStyle name="Плохой 97" xfId="24310"/>
    <cellStyle name="Плохой 98" xfId="24311"/>
    <cellStyle name="Плохой 99" xfId="24312"/>
    <cellStyle name="Пояснение" xfId="24313" builtinId="53" customBuiltin="1"/>
    <cellStyle name="Пояснение 10" xfId="24314"/>
    <cellStyle name="Пояснение 100" xfId="24315"/>
    <cellStyle name="Пояснение 101" xfId="24316"/>
    <cellStyle name="Пояснение 102" xfId="24317"/>
    <cellStyle name="Пояснение 103" xfId="24318"/>
    <cellStyle name="Пояснение 104" xfId="24319"/>
    <cellStyle name="Пояснение 105" xfId="24320"/>
    <cellStyle name="Пояснение 106" xfId="24321"/>
    <cellStyle name="Пояснение 107" xfId="24322"/>
    <cellStyle name="Пояснение 108" xfId="24323"/>
    <cellStyle name="Пояснение 109" xfId="24324"/>
    <cellStyle name="Пояснение 11" xfId="24325"/>
    <cellStyle name="Пояснение 110" xfId="24326"/>
    <cellStyle name="Пояснение 111" xfId="24327"/>
    <cellStyle name="Пояснение 112" xfId="24328"/>
    <cellStyle name="Пояснение 113" xfId="24329"/>
    <cellStyle name="Пояснение 12" xfId="24330"/>
    <cellStyle name="Пояснение 13" xfId="24331"/>
    <cellStyle name="Пояснение 14" xfId="24332"/>
    <cellStyle name="Пояснение 15" xfId="24333"/>
    <cellStyle name="Пояснение 16" xfId="24334"/>
    <cellStyle name="Пояснение 17" xfId="24335"/>
    <cellStyle name="Пояснение 18" xfId="24336"/>
    <cellStyle name="Пояснение 19" xfId="24337"/>
    <cellStyle name="Пояснение 2" xfId="24338"/>
    <cellStyle name="Пояснение 2 2" xfId="24339"/>
    <cellStyle name="Пояснение 2 3" xfId="24340"/>
    <cellStyle name="Пояснение 2 4" xfId="24341"/>
    <cellStyle name="Пояснение 2 5" xfId="24342"/>
    <cellStyle name="Пояснение 20" xfId="24343"/>
    <cellStyle name="Пояснение 21" xfId="24344"/>
    <cellStyle name="Пояснение 22" xfId="24345"/>
    <cellStyle name="Пояснение 23" xfId="24346"/>
    <cellStyle name="Пояснение 24" xfId="24347"/>
    <cellStyle name="Пояснение 25" xfId="24348"/>
    <cellStyle name="Пояснение 26" xfId="24349"/>
    <cellStyle name="Пояснение 27" xfId="24350"/>
    <cellStyle name="Пояснение 28" xfId="24351"/>
    <cellStyle name="Пояснение 29" xfId="24352"/>
    <cellStyle name="Пояснение 3" xfId="24353"/>
    <cellStyle name="Пояснение 3 2" xfId="24354"/>
    <cellStyle name="Пояснение 3 3" xfId="24355"/>
    <cellStyle name="Пояснение 3 4" xfId="24356"/>
    <cellStyle name="Пояснение 3 5" xfId="24357"/>
    <cellStyle name="Пояснение 30" xfId="24358"/>
    <cellStyle name="Пояснение 31" xfId="24359"/>
    <cellStyle name="Пояснение 32" xfId="24360"/>
    <cellStyle name="Пояснение 33" xfId="24361"/>
    <cellStyle name="Пояснение 34" xfId="24362"/>
    <cellStyle name="Пояснение 35" xfId="24363"/>
    <cellStyle name="Пояснение 36" xfId="24364"/>
    <cellStyle name="Пояснение 37" xfId="24365"/>
    <cellStyle name="Пояснение 38" xfId="24366"/>
    <cellStyle name="Пояснение 39" xfId="24367"/>
    <cellStyle name="Пояснение 4" xfId="24368"/>
    <cellStyle name="Пояснение 4 2" xfId="24369"/>
    <cellStyle name="Пояснение 4 3" xfId="24370"/>
    <cellStyle name="Пояснение 4 4" xfId="24371"/>
    <cellStyle name="Пояснение 4 5" xfId="24372"/>
    <cellStyle name="Пояснение 40" xfId="24373"/>
    <cellStyle name="Пояснение 41" xfId="24374"/>
    <cellStyle name="Пояснение 42" xfId="24375"/>
    <cellStyle name="Пояснение 43" xfId="24376"/>
    <cellStyle name="Пояснение 44" xfId="24377"/>
    <cellStyle name="Пояснение 45" xfId="24378"/>
    <cellStyle name="Пояснение 46" xfId="24379"/>
    <cellStyle name="Пояснение 47" xfId="24380"/>
    <cellStyle name="Пояснение 48" xfId="24381"/>
    <cellStyle name="Пояснение 49" xfId="24382"/>
    <cellStyle name="Пояснение 5" xfId="24383"/>
    <cellStyle name="Пояснение 5 2" xfId="24384"/>
    <cellStyle name="Пояснение 5 3" xfId="24385"/>
    <cellStyle name="Пояснение 5 4" xfId="24386"/>
    <cellStyle name="Пояснение 5 5" xfId="24387"/>
    <cellStyle name="Пояснение 50" xfId="24388"/>
    <cellStyle name="Пояснение 51" xfId="24389"/>
    <cellStyle name="Пояснение 52" xfId="24390"/>
    <cellStyle name="Пояснение 53" xfId="24391"/>
    <cellStyle name="Пояснение 54" xfId="24392"/>
    <cellStyle name="Пояснение 55" xfId="24393"/>
    <cellStyle name="Пояснение 56" xfId="24394"/>
    <cellStyle name="Пояснение 57" xfId="24395"/>
    <cellStyle name="Пояснение 58" xfId="24396"/>
    <cellStyle name="Пояснение 59" xfId="24397"/>
    <cellStyle name="Пояснение 6" xfId="24398"/>
    <cellStyle name="Пояснение 6 2" xfId="24399"/>
    <cellStyle name="Пояснение 6 3" xfId="24400"/>
    <cellStyle name="Пояснение 6 4" xfId="24401"/>
    <cellStyle name="Пояснение 6 5" xfId="24402"/>
    <cellStyle name="Пояснение 60" xfId="24403"/>
    <cellStyle name="Пояснение 61" xfId="24404"/>
    <cellStyle name="Пояснение 62" xfId="24405"/>
    <cellStyle name="Пояснение 63" xfId="24406"/>
    <cellStyle name="Пояснение 64" xfId="24407"/>
    <cellStyle name="Пояснение 65" xfId="24408"/>
    <cellStyle name="Пояснение 66" xfId="24409"/>
    <cellStyle name="Пояснение 67" xfId="24410"/>
    <cellStyle name="Пояснение 68" xfId="24411"/>
    <cellStyle name="Пояснение 69" xfId="24412"/>
    <cellStyle name="Пояснение 7" xfId="24413"/>
    <cellStyle name="Пояснение 7 2" xfId="24414"/>
    <cellStyle name="Пояснение 7 3" xfId="24415"/>
    <cellStyle name="Пояснение 7 4" xfId="24416"/>
    <cellStyle name="Пояснение 7 5" xfId="24417"/>
    <cellStyle name="Пояснение 70" xfId="24418"/>
    <cellStyle name="Пояснение 71" xfId="24419"/>
    <cellStyle name="Пояснение 72" xfId="24420"/>
    <cellStyle name="Пояснение 73" xfId="24421"/>
    <cellStyle name="Пояснение 74" xfId="24422"/>
    <cellStyle name="Пояснение 75" xfId="24423"/>
    <cellStyle name="Пояснение 76" xfId="24424"/>
    <cellStyle name="Пояснение 77" xfId="24425"/>
    <cellStyle name="Пояснение 78" xfId="24426"/>
    <cellStyle name="Пояснение 79" xfId="24427"/>
    <cellStyle name="Пояснение 8" xfId="24428"/>
    <cellStyle name="Пояснение 8 2" xfId="24429"/>
    <cellStyle name="Пояснение 8 3" xfId="24430"/>
    <cellStyle name="Пояснение 8 4" xfId="24431"/>
    <cellStyle name="Пояснение 8 5" xfId="24432"/>
    <cellStyle name="Пояснение 80" xfId="24433"/>
    <cellStyle name="Пояснение 81" xfId="24434"/>
    <cellStyle name="Пояснение 82" xfId="24435"/>
    <cellStyle name="Пояснение 83" xfId="24436"/>
    <cellStyle name="Пояснение 84" xfId="24437"/>
    <cellStyle name="Пояснение 85" xfId="24438"/>
    <cellStyle name="Пояснение 86" xfId="24439"/>
    <cellStyle name="Пояснение 87" xfId="24440"/>
    <cellStyle name="Пояснение 88" xfId="24441"/>
    <cellStyle name="Пояснение 89" xfId="24442"/>
    <cellStyle name="Пояснение 9" xfId="24443"/>
    <cellStyle name="Пояснение 9 2" xfId="24444"/>
    <cellStyle name="Пояснение 9 3" xfId="24445"/>
    <cellStyle name="Пояснение 9 4" xfId="24446"/>
    <cellStyle name="Пояснение 9 5" xfId="24447"/>
    <cellStyle name="Пояснение 90" xfId="24448"/>
    <cellStyle name="Пояснение 91" xfId="24449"/>
    <cellStyle name="Пояснение 92" xfId="24450"/>
    <cellStyle name="Пояснение 93" xfId="24451"/>
    <cellStyle name="Пояснение 94" xfId="24452"/>
    <cellStyle name="Пояснение 95" xfId="24453"/>
    <cellStyle name="Пояснение 96" xfId="24454"/>
    <cellStyle name="Пояснение 97" xfId="24455"/>
    <cellStyle name="Пояснение 98" xfId="24456"/>
    <cellStyle name="Пояснение 99" xfId="24457"/>
    <cellStyle name="Примечание" xfId="24458" builtinId="10" customBuiltin="1"/>
    <cellStyle name="Примечание 10" xfId="24459"/>
    <cellStyle name="Примечание 100" xfId="24460"/>
    <cellStyle name="Примечание 100 2" xfId="24461"/>
    <cellStyle name="Примечание 100 2 2" xfId="24462"/>
    <cellStyle name="Примечание 100 3" xfId="24463"/>
    <cellStyle name="Примечание 101" xfId="24464"/>
    <cellStyle name="Примечание 101 2" xfId="24465"/>
    <cellStyle name="Примечание 101 2 2" xfId="24466"/>
    <cellStyle name="Примечание 101 3" xfId="24467"/>
    <cellStyle name="Примечание 102" xfId="24468"/>
    <cellStyle name="Примечание 102 2" xfId="24469"/>
    <cellStyle name="Примечание 102 2 2" xfId="24470"/>
    <cellStyle name="Примечание 102 3" xfId="24471"/>
    <cellStyle name="Примечание 103" xfId="24472"/>
    <cellStyle name="Примечание 103 2" xfId="24473"/>
    <cellStyle name="Примечание 103 2 2" xfId="24474"/>
    <cellStyle name="Примечание 103 3" xfId="24475"/>
    <cellStyle name="Примечание 104" xfId="24476"/>
    <cellStyle name="Примечание 104 2" xfId="24477"/>
    <cellStyle name="Примечание 104 2 2" xfId="24478"/>
    <cellStyle name="Примечание 104 3" xfId="24479"/>
    <cellStyle name="Примечание 105" xfId="24480"/>
    <cellStyle name="Примечание 105 2" xfId="24481"/>
    <cellStyle name="Примечание 105 2 2" xfId="24482"/>
    <cellStyle name="Примечание 105 3" xfId="24483"/>
    <cellStyle name="Примечание 106" xfId="24484"/>
    <cellStyle name="Примечание 106 2" xfId="24485"/>
    <cellStyle name="Примечание 106 2 2" xfId="24486"/>
    <cellStyle name="Примечание 106 3" xfId="24487"/>
    <cellStyle name="Примечание 107" xfId="24488"/>
    <cellStyle name="Примечание 107 2" xfId="24489"/>
    <cellStyle name="Примечание 107 2 2" xfId="24490"/>
    <cellStyle name="Примечание 107 3" xfId="24491"/>
    <cellStyle name="Примечание 108" xfId="24492"/>
    <cellStyle name="Примечание 108 2" xfId="24493"/>
    <cellStyle name="Примечание 108 2 2" xfId="24494"/>
    <cellStyle name="Примечание 108 3" xfId="24495"/>
    <cellStyle name="Примечание 109" xfId="24496"/>
    <cellStyle name="Примечание 109 2" xfId="24497"/>
    <cellStyle name="Примечание 109 2 2" xfId="24498"/>
    <cellStyle name="Примечание 109 3" xfId="24499"/>
    <cellStyle name="Примечание 11" xfId="24500"/>
    <cellStyle name="Примечание 110" xfId="24501"/>
    <cellStyle name="Примечание 110 2" xfId="24502"/>
    <cellStyle name="Примечание 110 2 2" xfId="24503"/>
    <cellStyle name="Примечание 110 3" xfId="24504"/>
    <cellStyle name="Примечание 111" xfId="24505"/>
    <cellStyle name="Примечание 111 2" xfId="24506"/>
    <cellStyle name="Примечание 111 2 2" xfId="24507"/>
    <cellStyle name="Примечание 111 3" xfId="24508"/>
    <cellStyle name="Примечание 112" xfId="24509"/>
    <cellStyle name="Примечание 112 2" xfId="24510"/>
    <cellStyle name="Примечание 112 2 2" xfId="24511"/>
    <cellStyle name="Примечание 112 3" xfId="24512"/>
    <cellStyle name="Примечание 113" xfId="24513"/>
    <cellStyle name="Примечание 113 2" xfId="24514"/>
    <cellStyle name="Примечание 113 2 2" xfId="24515"/>
    <cellStyle name="Примечание 113 3" xfId="24516"/>
    <cellStyle name="Примечание 114" xfId="24517"/>
    <cellStyle name="Примечание 114 2" xfId="24518"/>
    <cellStyle name="Примечание 114 2 2" xfId="24519"/>
    <cellStyle name="Примечание 114 3" xfId="24520"/>
    <cellStyle name="Примечание 115" xfId="24521"/>
    <cellStyle name="Примечание 115 2" xfId="24522"/>
    <cellStyle name="Примечание 115 2 2" xfId="24523"/>
    <cellStyle name="Примечание 115 3" xfId="24524"/>
    <cellStyle name="Примечание 116" xfId="24525"/>
    <cellStyle name="Примечание 116 2" xfId="24526"/>
    <cellStyle name="Примечание 116 2 2" xfId="24527"/>
    <cellStyle name="Примечание 116 3" xfId="24528"/>
    <cellStyle name="Примечание 117" xfId="24529"/>
    <cellStyle name="Примечание 117 2" xfId="24530"/>
    <cellStyle name="Примечание 117 2 2" xfId="24531"/>
    <cellStyle name="Примечание 117 3" xfId="24532"/>
    <cellStyle name="Примечание 118" xfId="24533"/>
    <cellStyle name="Примечание 118 2" xfId="24534"/>
    <cellStyle name="Примечание 118 2 2" xfId="24535"/>
    <cellStyle name="Примечание 118 3" xfId="24536"/>
    <cellStyle name="Примечание 119" xfId="24537"/>
    <cellStyle name="Примечание 119 2" xfId="24538"/>
    <cellStyle name="Примечание 119 2 2" xfId="24539"/>
    <cellStyle name="Примечание 119 3" xfId="24540"/>
    <cellStyle name="Примечание 12" xfId="24541"/>
    <cellStyle name="Примечание 120" xfId="24542"/>
    <cellStyle name="Примечание 120 2" xfId="24543"/>
    <cellStyle name="Примечание 120 2 2" xfId="24544"/>
    <cellStyle name="Примечание 120 3" xfId="24545"/>
    <cellStyle name="Примечание 121" xfId="24546"/>
    <cellStyle name="Примечание 121 2" xfId="24547"/>
    <cellStyle name="Примечание 121 2 2" xfId="24548"/>
    <cellStyle name="Примечание 121 3" xfId="24549"/>
    <cellStyle name="Примечание 122" xfId="24550"/>
    <cellStyle name="Примечание 122 2" xfId="24551"/>
    <cellStyle name="Примечание 122 2 2" xfId="24552"/>
    <cellStyle name="Примечание 122 3" xfId="24553"/>
    <cellStyle name="Примечание 123" xfId="24554"/>
    <cellStyle name="Примечание 123 2" xfId="24555"/>
    <cellStyle name="Примечание 123 2 2" xfId="24556"/>
    <cellStyle name="Примечание 123 3" xfId="24557"/>
    <cellStyle name="Примечание 124" xfId="24558"/>
    <cellStyle name="Примечание 124 2" xfId="24559"/>
    <cellStyle name="Примечание 124 2 2" xfId="24560"/>
    <cellStyle name="Примечание 124 3" xfId="24561"/>
    <cellStyle name="Примечание 125" xfId="24562"/>
    <cellStyle name="Примечание 125 2" xfId="24563"/>
    <cellStyle name="Примечание 125 2 2" xfId="24564"/>
    <cellStyle name="Примечание 125 3" xfId="24565"/>
    <cellStyle name="Примечание 126" xfId="24566"/>
    <cellStyle name="Примечание 126 2" xfId="24567"/>
    <cellStyle name="Примечание 126 2 2" xfId="24568"/>
    <cellStyle name="Примечание 126 3" xfId="24569"/>
    <cellStyle name="Примечание 127" xfId="24570"/>
    <cellStyle name="Примечание 127 2" xfId="24571"/>
    <cellStyle name="Примечание 127 2 2" xfId="24572"/>
    <cellStyle name="Примечание 127 3" xfId="24573"/>
    <cellStyle name="Примечание 128" xfId="24574"/>
    <cellStyle name="Примечание 128 2" xfId="24575"/>
    <cellStyle name="Примечание 128 2 2" xfId="24576"/>
    <cellStyle name="Примечание 128 3" xfId="24577"/>
    <cellStyle name="Примечание 129" xfId="24578"/>
    <cellStyle name="Примечание 129 2" xfId="24579"/>
    <cellStyle name="Примечание 129 2 2" xfId="24580"/>
    <cellStyle name="Примечание 129 3" xfId="24581"/>
    <cellStyle name="Примечание 13" xfId="24582"/>
    <cellStyle name="Примечание 130" xfId="24583"/>
    <cellStyle name="Примечание 130 2" xfId="24584"/>
    <cellStyle name="Примечание 130 2 2" xfId="24585"/>
    <cellStyle name="Примечание 130 3" xfId="24586"/>
    <cellStyle name="Примечание 131" xfId="24587"/>
    <cellStyle name="Примечание 131 2" xfId="24588"/>
    <cellStyle name="Примечание 131 2 2" xfId="24589"/>
    <cellStyle name="Примечание 131 3" xfId="24590"/>
    <cellStyle name="Примечание 132" xfId="24591"/>
    <cellStyle name="Примечание 132 2" xfId="24592"/>
    <cellStyle name="Примечание 132 2 2" xfId="24593"/>
    <cellStyle name="Примечание 132 3" xfId="24594"/>
    <cellStyle name="Примечание 133" xfId="24595"/>
    <cellStyle name="Примечание 133 2" xfId="24596"/>
    <cellStyle name="Примечание 133 2 2" xfId="24597"/>
    <cellStyle name="Примечание 133 3" xfId="24598"/>
    <cellStyle name="Примечание 134" xfId="24599"/>
    <cellStyle name="Примечание 134 2" xfId="24600"/>
    <cellStyle name="Примечание 134 2 2" xfId="24601"/>
    <cellStyle name="Примечание 134 3" xfId="24602"/>
    <cellStyle name="Примечание 135" xfId="24603"/>
    <cellStyle name="Примечание 135 2" xfId="24604"/>
    <cellStyle name="Примечание 135 2 2" xfId="24605"/>
    <cellStyle name="Примечание 135 3" xfId="24606"/>
    <cellStyle name="Примечание 136" xfId="24607"/>
    <cellStyle name="Примечание 136 2" xfId="24608"/>
    <cellStyle name="Примечание 136 2 2" xfId="24609"/>
    <cellStyle name="Примечание 136 3" xfId="24610"/>
    <cellStyle name="Примечание 137" xfId="24611"/>
    <cellStyle name="Примечание 137 2" xfId="24612"/>
    <cellStyle name="Примечание 137 2 2" xfId="24613"/>
    <cellStyle name="Примечание 137 3" xfId="24614"/>
    <cellStyle name="Примечание 138" xfId="24615"/>
    <cellStyle name="Примечание 138 2" xfId="24616"/>
    <cellStyle name="Примечание 138 2 2" xfId="24617"/>
    <cellStyle name="Примечание 138 3" xfId="24618"/>
    <cellStyle name="Примечание 139" xfId="24619"/>
    <cellStyle name="Примечание 139 2" xfId="24620"/>
    <cellStyle name="Примечание 139 2 2" xfId="24621"/>
    <cellStyle name="Примечание 139 3" xfId="24622"/>
    <cellStyle name="Примечание 14" xfId="24623"/>
    <cellStyle name="Примечание 140" xfId="24624"/>
    <cellStyle name="Примечание 140 2" xfId="24625"/>
    <cellStyle name="Примечание 140 2 2" xfId="24626"/>
    <cellStyle name="Примечание 140 3" xfId="24627"/>
    <cellStyle name="Примечание 141" xfId="24628"/>
    <cellStyle name="Примечание 142" xfId="24629"/>
    <cellStyle name="Примечание 15" xfId="24630"/>
    <cellStyle name="Примечание 16" xfId="24631"/>
    <cellStyle name="Примечание 17" xfId="24632"/>
    <cellStyle name="Примечание 18" xfId="24633"/>
    <cellStyle name="Примечание 19" xfId="24634"/>
    <cellStyle name="Примечание 2" xfId="24635"/>
    <cellStyle name="Примечание 2 10" xfId="24636"/>
    <cellStyle name="Примечание 2 10 2" xfId="24637"/>
    <cellStyle name="Примечание 2 10 2 2" xfId="24638"/>
    <cellStyle name="Примечание 2 10 3" xfId="24639"/>
    <cellStyle name="Примечание 2 11" xfId="24640"/>
    <cellStyle name="Примечание 2 11 2" xfId="24641"/>
    <cellStyle name="Примечание 2 11 2 2" xfId="24642"/>
    <cellStyle name="Примечание 2 11 3" xfId="24643"/>
    <cellStyle name="Примечание 2 12" xfId="24644"/>
    <cellStyle name="Примечание 2 12 2" xfId="24645"/>
    <cellStyle name="Примечание 2 12 2 2" xfId="24646"/>
    <cellStyle name="Примечание 2 12 3" xfId="24647"/>
    <cellStyle name="Примечание 2 13" xfId="24648"/>
    <cellStyle name="Примечание 2 13 2" xfId="24649"/>
    <cellStyle name="Примечание 2 13 2 2" xfId="24650"/>
    <cellStyle name="Примечание 2 13 3" xfId="24651"/>
    <cellStyle name="Примечание 2 14" xfId="24652"/>
    <cellStyle name="Примечание 2 14 2" xfId="24653"/>
    <cellStyle name="Примечание 2 14 2 2" xfId="24654"/>
    <cellStyle name="Примечание 2 14 3" xfId="24655"/>
    <cellStyle name="Примечание 2 15" xfId="24656"/>
    <cellStyle name="Примечание 2 15 2" xfId="24657"/>
    <cellStyle name="Примечание 2 15 2 2" xfId="24658"/>
    <cellStyle name="Примечание 2 15 3" xfId="24659"/>
    <cellStyle name="Примечание 2 16" xfId="24660"/>
    <cellStyle name="Примечание 2 16 2" xfId="24661"/>
    <cellStyle name="Примечание 2 16 2 2" xfId="24662"/>
    <cellStyle name="Примечание 2 16 3" xfId="24663"/>
    <cellStyle name="Примечание 2 17" xfId="24664"/>
    <cellStyle name="Примечание 2 17 2" xfId="24665"/>
    <cellStyle name="Примечание 2 17 2 2" xfId="24666"/>
    <cellStyle name="Примечание 2 17 3" xfId="24667"/>
    <cellStyle name="Примечание 2 18" xfId="24668"/>
    <cellStyle name="Примечание 2 18 2" xfId="24669"/>
    <cellStyle name="Примечание 2 18 2 2" xfId="24670"/>
    <cellStyle name="Примечание 2 18 3" xfId="24671"/>
    <cellStyle name="Примечание 2 19" xfId="24672"/>
    <cellStyle name="Примечание 2 19 2" xfId="24673"/>
    <cellStyle name="Примечание 2 19 2 2" xfId="24674"/>
    <cellStyle name="Примечание 2 19 3" xfId="24675"/>
    <cellStyle name="Примечание 2 2" xfId="24676"/>
    <cellStyle name="Примечание 2 20" xfId="24677"/>
    <cellStyle name="Примечание 2 20 2" xfId="24678"/>
    <cellStyle name="Примечание 2 20 2 2" xfId="24679"/>
    <cellStyle name="Примечание 2 20 3" xfId="24680"/>
    <cellStyle name="Примечание 2 21" xfId="24681"/>
    <cellStyle name="Примечание 2 21 2" xfId="24682"/>
    <cellStyle name="Примечание 2 21 2 2" xfId="24683"/>
    <cellStyle name="Примечание 2 21 3" xfId="24684"/>
    <cellStyle name="Примечание 2 22" xfId="24685"/>
    <cellStyle name="Примечание 2 22 2" xfId="24686"/>
    <cellStyle name="Примечание 2 22 2 2" xfId="24687"/>
    <cellStyle name="Примечание 2 22 3" xfId="24688"/>
    <cellStyle name="Примечание 2 3" xfId="24689"/>
    <cellStyle name="Примечание 2 4" xfId="24690"/>
    <cellStyle name="Примечание 2 5" xfId="24691"/>
    <cellStyle name="Примечание 2 6" xfId="24692"/>
    <cellStyle name="Примечание 2 6 2" xfId="24693"/>
    <cellStyle name="Примечание 2 6 2 2" xfId="24694"/>
    <cellStyle name="Примечание 2 6 3" xfId="24695"/>
    <cellStyle name="Примечание 2 7" xfId="24696"/>
    <cellStyle name="Примечание 2 7 2" xfId="24697"/>
    <cellStyle name="Примечание 2 7 2 2" xfId="24698"/>
    <cellStyle name="Примечание 2 7 3" xfId="24699"/>
    <cellStyle name="Примечание 2 8" xfId="24700"/>
    <cellStyle name="Примечание 2 8 2" xfId="24701"/>
    <cellStyle name="Примечание 2 8 2 2" xfId="24702"/>
    <cellStyle name="Примечание 2 8 3" xfId="24703"/>
    <cellStyle name="Примечание 2 9" xfId="24704"/>
    <cellStyle name="Примечание 2 9 2" xfId="24705"/>
    <cellStyle name="Примечание 2 9 2 2" xfId="24706"/>
    <cellStyle name="Примечание 2 9 3" xfId="24707"/>
    <cellStyle name="Примечание 20" xfId="24708"/>
    <cellStyle name="Примечание 21" xfId="24709"/>
    <cellStyle name="Примечание 22" xfId="24710"/>
    <cellStyle name="Примечание 23" xfId="24711"/>
    <cellStyle name="Примечание 24" xfId="24712"/>
    <cellStyle name="Примечание 25" xfId="24713"/>
    <cellStyle name="Примечание 26" xfId="24714"/>
    <cellStyle name="Примечание 27" xfId="24715"/>
    <cellStyle name="Примечание 28" xfId="24716"/>
    <cellStyle name="Примечание 29" xfId="24717"/>
    <cellStyle name="Примечание 3" xfId="24718"/>
    <cellStyle name="Примечание 3 2" xfId="24719"/>
    <cellStyle name="Примечание 3 3" xfId="24720"/>
    <cellStyle name="Примечание 3 4" xfId="24721"/>
    <cellStyle name="Примечание 3 5" xfId="24722"/>
    <cellStyle name="Примечание 30" xfId="24723"/>
    <cellStyle name="Примечание 31" xfId="24724"/>
    <cellStyle name="Примечание 32" xfId="24725"/>
    <cellStyle name="Примечание 33" xfId="24726"/>
    <cellStyle name="Примечание 34" xfId="24727"/>
    <cellStyle name="Примечание 35" xfId="24728"/>
    <cellStyle name="Примечание 36" xfId="24729"/>
    <cellStyle name="Примечание 37" xfId="24730"/>
    <cellStyle name="Примечание 38" xfId="24731"/>
    <cellStyle name="Примечание 39" xfId="24732"/>
    <cellStyle name="Примечание 4" xfId="24733"/>
    <cellStyle name="Примечание 4 2" xfId="24734"/>
    <cellStyle name="Примечание 4 3" xfId="24735"/>
    <cellStyle name="Примечание 4 4" xfId="24736"/>
    <cellStyle name="Примечание 4 5" xfId="24737"/>
    <cellStyle name="Примечание 40" xfId="24738"/>
    <cellStyle name="Примечание 41" xfId="24739"/>
    <cellStyle name="Примечание 42" xfId="24740"/>
    <cellStyle name="Примечание 43" xfId="24741"/>
    <cellStyle name="Примечание 44" xfId="24742"/>
    <cellStyle name="Примечание 45" xfId="24743"/>
    <cellStyle name="Примечание 46" xfId="24744"/>
    <cellStyle name="Примечание 47" xfId="24745"/>
    <cellStyle name="Примечание 48" xfId="24746"/>
    <cellStyle name="Примечание 49" xfId="24747"/>
    <cellStyle name="Примечание 5" xfId="24748"/>
    <cellStyle name="Примечание 5 2" xfId="24749"/>
    <cellStyle name="Примечание 5 3" xfId="24750"/>
    <cellStyle name="Примечание 5 4" xfId="24751"/>
    <cellStyle name="Примечание 5 5" xfId="24752"/>
    <cellStyle name="Примечание 50" xfId="24753"/>
    <cellStyle name="Примечание 51" xfId="24754"/>
    <cellStyle name="Примечание 52" xfId="24755"/>
    <cellStyle name="Примечание 53" xfId="24756"/>
    <cellStyle name="Примечание 54" xfId="24757"/>
    <cellStyle name="Примечание 55" xfId="24758"/>
    <cellStyle name="Примечание 56" xfId="24759"/>
    <cellStyle name="Примечание 57" xfId="24760"/>
    <cellStyle name="Примечание 58" xfId="24761"/>
    <cellStyle name="Примечание 59" xfId="24762"/>
    <cellStyle name="Примечание 6" xfId="24763"/>
    <cellStyle name="Примечание 6 2" xfId="24764"/>
    <cellStyle name="Примечание 6 3" xfId="24765"/>
    <cellStyle name="Примечание 6 4" xfId="24766"/>
    <cellStyle name="Примечание 6 5" xfId="24767"/>
    <cellStyle name="Примечание 60" xfId="24768"/>
    <cellStyle name="Примечание 61" xfId="24769"/>
    <cellStyle name="Примечание 62" xfId="24770"/>
    <cellStyle name="Примечание 63" xfId="24771"/>
    <cellStyle name="Примечание 64" xfId="24772"/>
    <cellStyle name="Примечание 65" xfId="24773"/>
    <cellStyle name="Примечание 66" xfId="24774"/>
    <cellStyle name="Примечание 67" xfId="24775"/>
    <cellStyle name="Примечание 68" xfId="24776"/>
    <cellStyle name="Примечание 69" xfId="24777"/>
    <cellStyle name="Примечание 7" xfId="24778"/>
    <cellStyle name="Примечание 7 2" xfId="24779"/>
    <cellStyle name="Примечание 7 3" xfId="24780"/>
    <cellStyle name="Примечание 7 4" xfId="24781"/>
    <cellStyle name="Примечание 7 5" xfId="24782"/>
    <cellStyle name="Примечание 70" xfId="24783"/>
    <cellStyle name="Примечание 71" xfId="24784"/>
    <cellStyle name="Примечание 72" xfId="24785"/>
    <cellStyle name="Примечание 73" xfId="24786"/>
    <cellStyle name="Примечание 74" xfId="24787"/>
    <cellStyle name="Примечание 75" xfId="24788"/>
    <cellStyle name="Примечание 76" xfId="24789"/>
    <cellStyle name="Примечание 77" xfId="24790"/>
    <cellStyle name="Примечание 78" xfId="24791"/>
    <cellStyle name="Примечание 79" xfId="24792"/>
    <cellStyle name="Примечание 8" xfId="24793"/>
    <cellStyle name="Примечание 8 2" xfId="24794"/>
    <cellStyle name="Примечание 8 3" xfId="24795"/>
    <cellStyle name="Примечание 8 4" xfId="24796"/>
    <cellStyle name="Примечание 8 5" xfId="24797"/>
    <cellStyle name="Примечание 80" xfId="24798"/>
    <cellStyle name="Примечание 81" xfId="24799"/>
    <cellStyle name="Примечание 82" xfId="24800"/>
    <cellStyle name="Примечание 83" xfId="24801"/>
    <cellStyle name="Примечание 84" xfId="24802"/>
    <cellStyle name="Примечание 85" xfId="24803"/>
    <cellStyle name="Примечание 86" xfId="24804"/>
    <cellStyle name="Примечание 87" xfId="24805"/>
    <cellStyle name="Примечание 88" xfId="24806"/>
    <cellStyle name="Примечание 88 2" xfId="24807"/>
    <cellStyle name="Примечание 88 2 2" xfId="24808"/>
    <cellStyle name="Примечание 88 2 2 2" xfId="24809"/>
    <cellStyle name="Примечание 88 2 3" xfId="24810"/>
    <cellStyle name="Примечание 88 3" xfId="24811"/>
    <cellStyle name="Примечание 88 3 2" xfId="24812"/>
    <cellStyle name="Примечание 88 3 2 2" xfId="24813"/>
    <cellStyle name="Примечание 88 3 3" xfId="24814"/>
    <cellStyle name="Примечание 88 4" xfId="24815"/>
    <cellStyle name="Примечание 88 4 2" xfId="24816"/>
    <cellStyle name="Примечание 88 5" xfId="24817"/>
    <cellStyle name="Примечание 89" xfId="24818"/>
    <cellStyle name="Примечание 89 2" xfId="24819"/>
    <cellStyle name="Примечание 89 2 2" xfId="24820"/>
    <cellStyle name="Примечание 89 2 2 2" xfId="24821"/>
    <cellStyle name="Примечание 89 2 3" xfId="24822"/>
    <cellStyle name="Примечание 89 3" xfId="24823"/>
    <cellStyle name="Примечание 89 3 2" xfId="24824"/>
    <cellStyle name="Примечание 89 3 2 2" xfId="24825"/>
    <cellStyle name="Примечание 89 3 3" xfId="24826"/>
    <cellStyle name="Примечание 89 4" xfId="24827"/>
    <cellStyle name="Примечание 89 4 2" xfId="24828"/>
    <cellStyle name="Примечание 89 5" xfId="24829"/>
    <cellStyle name="Примечание 9" xfId="24830"/>
    <cellStyle name="Примечание 9 2" xfId="24831"/>
    <cellStyle name="Примечание 9 3" xfId="24832"/>
    <cellStyle name="Примечание 9 4" xfId="24833"/>
    <cellStyle name="Примечание 9 5" xfId="24834"/>
    <cellStyle name="Примечание 90" xfId="24835"/>
    <cellStyle name="Примечание 90 2" xfId="24836"/>
    <cellStyle name="Примечание 90 2 2" xfId="24837"/>
    <cellStyle name="Примечание 90 2 2 2" xfId="24838"/>
    <cellStyle name="Примечание 90 2 3" xfId="24839"/>
    <cellStyle name="Примечание 90 3" xfId="24840"/>
    <cellStyle name="Примечание 90 3 2" xfId="24841"/>
    <cellStyle name="Примечание 90 3 2 2" xfId="24842"/>
    <cellStyle name="Примечание 90 3 3" xfId="24843"/>
    <cellStyle name="Примечание 90 4" xfId="24844"/>
    <cellStyle name="Примечание 90 4 2" xfId="24845"/>
    <cellStyle name="Примечание 90 5" xfId="24846"/>
    <cellStyle name="Примечание 91" xfId="24847"/>
    <cellStyle name="Примечание 91 2" xfId="24848"/>
    <cellStyle name="Примечание 91 2 2" xfId="24849"/>
    <cellStyle name="Примечание 91 2 2 2" xfId="24850"/>
    <cellStyle name="Примечание 91 2 3" xfId="24851"/>
    <cellStyle name="Примечание 91 3" xfId="24852"/>
    <cellStyle name="Примечание 91 3 2" xfId="24853"/>
    <cellStyle name="Примечание 91 3 2 2" xfId="24854"/>
    <cellStyle name="Примечание 91 3 3" xfId="24855"/>
    <cellStyle name="Примечание 91 4" xfId="24856"/>
    <cellStyle name="Примечание 91 4 2" xfId="24857"/>
    <cellStyle name="Примечание 91 5" xfId="24858"/>
    <cellStyle name="Примечание 92" xfId="24859"/>
    <cellStyle name="Примечание 92 2" xfId="24860"/>
    <cellStyle name="Примечание 92 2 2" xfId="24861"/>
    <cellStyle name="Примечание 92 3" xfId="24862"/>
    <cellStyle name="Примечание 93" xfId="24863"/>
    <cellStyle name="Примечание 93 2" xfId="24864"/>
    <cellStyle name="Примечание 93 2 2" xfId="24865"/>
    <cellStyle name="Примечание 93 3" xfId="24866"/>
    <cellStyle name="Примечание 94" xfId="24867"/>
    <cellStyle name="Примечание 94 2" xfId="24868"/>
    <cellStyle name="Примечание 94 2 2" xfId="24869"/>
    <cellStyle name="Примечание 94 3" xfId="24870"/>
    <cellStyle name="Примечание 95" xfId="24871"/>
    <cellStyle name="Примечание 95 2" xfId="24872"/>
    <cellStyle name="Примечание 95 2 2" xfId="24873"/>
    <cellStyle name="Примечание 95 3" xfId="24874"/>
    <cellStyle name="Примечание 96" xfId="24875"/>
    <cellStyle name="Примечание 96 2" xfId="24876"/>
    <cellStyle name="Примечание 96 2 2" xfId="24877"/>
    <cellStyle name="Примечание 96 3" xfId="24878"/>
    <cellStyle name="Примечание 97" xfId="24879"/>
    <cellStyle name="Примечание 97 2" xfId="24880"/>
    <cellStyle name="Примечание 97 2 2" xfId="24881"/>
    <cellStyle name="Примечание 97 3" xfId="24882"/>
    <cellStyle name="Примечание 98" xfId="24883"/>
    <cellStyle name="Примечание 98 2" xfId="24884"/>
    <cellStyle name="Примечание 98 2 2" xfId="24885"/>
    <cellStyle name="Примечание 98 3" xfId="24886"/>
    <cellStyle name="Примечание 99" xfId="24887"/>
    <cellStyle name="Примечание 99 2" xfId="24888"/>
    <cellStyle name="Примечание 99 2 2" xfId="24889"/>
    <cellStyle name="Примечание 99 3" xfId="24890"/>
    <cellStyle name="Процентный" xfId="25333" builtinId="5"/>
    <cellStyle name="Связанная ячейка" xfId="24891" builtinId="24" customBuiltin="1"/>
    <cellStyle name="Связанная ячейка 10" xfId="24892"/>
    <cellStyle name="Связанная ячейка 100" xfId="24893"/>
    <cellStyle name="Связанная ячейка 101" xfId="24894"/>
    <cellStyle name="Связанная ячейка 102" xfId="24895"/>
    <cellStyle name="Связанная ячейка 103" xfId="24896"/>
    <cellStyle name="Связанная ячейка 104" xfId="24897"/>
    <cellStyle name="Связанная ячейка 105" xfId="24898"/>
    <cellStyle name="Связанная ячейка 106" xfId="24899"/>
    <cellStyle name="Связанная ячейка 107" xfId="24900"/>
    <cellStyle name="Связанная ячейка 108" xfId="24901"/>
    <cellStyle name="Связанная ячейка 109" xfId="24902"/>
    <cellStyle name="Связанная ячейка 11" xfId="24903"/>
    <cellStyle name="Связанная ячейка 110" xfId="24904"/>
    <cellStyle name="Связанная ячейка 111" xfId="24905"/>
    <cellStyle name="Связанная ячейка 112" xfId="24906"/>
    <cellStyle name="Связанная ячейка 113" xfId="24907"/>
    <cellStyle name="Связанная ячейка 12" xfId="24908"/>
    <cellStyle name="Связанная ячейка 13" xfId="24909"/>
    <cellStyle name="Связанная ячейка 14" xfId="24910"/>
    <cellStyle name="Связанная ячейка 15" xfId="24911"/>
    <cellStyle name="Связанная ячейка 16" xfId="24912"/>
    <cellStyle name="Связанная ячейка 17" xfId="24913"/>
    <cellStyle name="Связанная ячейка 18" xfId="24914"/>
    <cellStyle name="Связанная ячейка 19" xfId="24915"/>
    <cellStyle name="Связанная ячейка 2" xfId="24916"/>
    <cellStyle name="Связанная ячейка 2 2" xfId="24917"/>
    <cellStyle name="Связанная ячейка 2 3" xfId="24918"/>
    <cellStyle name="Связанная ячейка 2 4" xfId="24919"/>
    <cellStyle name="Связанная ячейка 2 5" xfId="24920"/>
    <cellStyle name="Связанная ячейка 20" xfId="24921"/>
    <cellStyle name="Связанная ячейка 21" xfId="24922"/>
    <cellStyle name="Связанная ячейка 22" xfId="24923"/>
    <cellStyle name="Связанная ячейка 23" xfId="24924"/>
    <cellStyle name="Связанная ячейка 24" xfId="24925"/>
    <cellStyle name="Связанная ячейка 25" xfId="24926"/>
    <cellStyle name="Связанная ячейка 26" xfId="24927"/>
    <cellStyle name="Связанная ячейка 27" xfId="24928"/>
    <cellStyle name="Связанная ячейка 28" xfId="24929"/>
    <cellStyle name="Связанная ячейка 29" xfId="24930"/>
    <cellStyle name="Связанная ячейка 3" xfId="24931"/>
    <cellStyle name="Связанная ячейка 3 2" xfId="24932"/>
    <cellStyle name="Связанная ячейка 3 3" xfId="24933"/>
    <cellStyle name="Связанная ячейка 3 4" xfId="24934"/>
    <cellStyle name="Связанная ячейка 3 5" xfId="24935"/>
    <cellStyle name="Связанная ячейка 30" xfId="24936"/>
    <cellStyle name="Связанная ячейка 31" xfId="24937"/>
    <cellStyle name="Связанная ячейка 32" xfId="24938"/>
    <cellStyle name="Связанная ячейка 33" xfId="24939"/>
    <cellStyle name="Связанная ячейка 34" xfId="24940"/>
    <cellStyle name="Связанная ячейка 35" xfId="24941"/>
    <cellStyle name="Связанная ячейка 36" xfId="24942"/>
    <cellStyle name="Связанная ячейка 37" xfId="24943"/>
    <cellStyle name="Связанная ячейка 38" xfId="24944"/>
    <cellStyle name="Связанная ячейка 39" xfId="24945"/>
    <cellStyle name="Связанная ячейка 4" xfId="24946"/>
    <cellStyle name="Связанная ячейка 4 2" xfId="24947"/>
    <cellStyle name="Связанная ячейка 4 3" xfId="24948"/>
    <cellStyle name="Связанная ячейка 4 4" xfId="24949"/>
    <cellStyle name="Связанная ячейка 4 5" xfId="24950"/>
    <cellStyle name="Связанная ячейка 40" xfId="24951"/>
    <cellStyle name="Связанная ячейка 41" xfId="24952"/>
    <cellStyle name="Связанная ячейка 42" xfId="24953"/>
    <cellStyle name="Связанная ячейка 43" xfId="24954"/>
    <cellStyle name="Связанная ячейка 44" xfId="24955"/>
    <cellStyle name="Связанная ячейка 45" xfId="24956"/>
    <cellStyle name="Связанная ячейка 46" xfId="24957"/>
    <cellStyle name="Связанная ячейка 47" xfId="24958"/>
    <cellStyle name="Связанная ячейка 48" xfId="24959"/>
    <cellStyle name="Связанная ячейка 49" xfId="24960"/>
    <cellStyle name="Связанная ячейка 5" xfId="24961"/>
    <cellStyle name="Связанная ячейка 5 2" xfId="24962"/>
    <cellStyle name="Связанная ячейка 5 3" xfId="24963"/>
    <cellStyle name="Связанная ячейка 5 4" xfId="24964"/>
    <cellStyle name="Связанная ячейка 5 5" xfId="24965"/>
    <cellStyle name="Связанная ячейка 50" xfId="24966"/>
    <cellStyle name="Связанная ячейка 51" xfId="24967"/>
    <cellStyle name="Связанная ячейка 52" xfId="24968"/>
    <cellStyle name="Связанная ячейка 53" xfId="24969"/>
    <cellStyle name="Связанная ячейка 54" xfId="24970"/>
    <cellStyle name="Связанная ячейка 55" xfId="24971"/>
    <cellStyle name="Связанная ячейка 56" xfId="24972"/>
    <cellStyle name="Связанная ячейка 57" xfId="24973"/>
    <cellStyle name="Связанная ячейка 58" xfId="24974"/>
    <cellStyle name="Связанная ячейка 59" xfId="24975"/>
    <cellStyle name="Связанная ячейка 6" xfId="24976"/>
    <cellStyle name="Связанная ячейка 6 2" xfId="24977"/>
    <cellStyle name="Связанная ячейка 6 3" xfId="24978"/>
    <cellStyle name="Связанная ячейка 6 4" xfId="24979"/>
    <cellStyle name="Связанная ячейка 6 5" xfId="24980"/>
    <cellStyle name="Связанная ячейка 60" xfId="24981"/>
    <cellStyle name="Связанная ячейка 61" xfId="24982"/>
    <cellStyle name="Связанная ячейка 62" xfId="24983"/>
    <cellStyle name="Связанная ячейка 63" xfId="24984"/>
    <cellStyle name="Связанная ячейка 64" xfId="24985"/>
    <cellStyle name="Связанная ячейка 65" xfId="24986"/>
    <cellStyle name="Связанная ячейка 66" xfId="24987"/>
    <cellStyle name="Связанная ячейка 67" xfId="24988"/>
    <cellStyle name="Связанная ячейка 68" xfId="24989"/>
    <cellStyle name="Связанная ячейка 69" xfId="24990"/>
    <cellStyle name="Связанная ячейка 7" xfId="24991"/>
    <cellStyle name="Связанная ячейка 7 2" xfId="24992"/>
    <cellStyle name="Связанная ячейка 7 3" xfId="24993"/>
    <cellStyle name="Связанная ячейка 7 4" xfId="24994"/>
    <cellStyle name="Связанная ячейка 7 5" xfId="24995"/>
    <cellStyle name="Связанная ячейка 70" xfId="24996"/>
    <cellStyle name="Связанная ячейка 71" xfId="24997"/>
    <cellStyle name="Связанная ячейка 72" xfId="24998"/>
    <cellStyle name="Связанная ячейка 73" xfId="24999"/>
    <cellStyle name="Связанная ячейка 74" xfId="25000"/>
    <cellStyle name="Связанная ячейка 75" xfId="25001"/>
    <cellStyle name="Связанная ячейка 76" xfId="25002"/>
    <cellStyle name="Связанная ячейка 77" xfId="25003"/>
    <cellStyle name="Связанная ячейка 78" xfId="25004"/>
    <cellStyle name="Связанная ячейка 79" xfId="25005"/>
    <cellStyle name="Связанная ячейка 8" xfId="25006"/>
    <cellStyle name="Связанная ячейка 8 2" xfId="25007"/>
    <cellStyle name="Связанная ячейка 8 3" xfId="25008"/>
    <cellStyle name="Связанная ячейка 8 4" xfId="25009"/>
    <cellStyle name="Связанная ячейка 8 5" xfId="25010"/>
    <cellStyle name="Связанная ячейка 80" xfId="25011"/>
    <cellStyle name="Связанная ячейка 81" xfId="25012"/>
    <cellStyle name="Связанная ячейка 82" xfId="25013"/>
    <cellStyle name="Связанная ячейка 83" xfId="25014"/>
    <cellStyle name="Связанная ячейка 84" xfId="25015"/>
    <cellStyle name="Связанная ячейка 85" xfId="25016"/>
    <cellStyle name="Связанная ячейка 86" xfId="25017"/>
    <cellStyle name="Связанная ячейка 87" xfId="25018"/>
    <cellStyle name="Связанная ячейка 88" xfId="25019"/>
    <cellStyle name="Связанная ячейка 89" xfId="25020"/>
    <cellStyle name="Связанная ячейка 9" xfId="25021"/>
    <cellStyle name="Связанная ячейка 9 2" xfId="25022"/>
    <cellStyle name="Связанная ячейка 9 3" xfId="25023"/>
    <cellStyle name="Связанная ячейка 9 4" xfId="25024"/>
    <cellStyle name="Связанная ячейка 9 5" xfId="25025"/>
    <cellStyle name="Связанная ячейка 90" xfId="25026"/>
    <cellStyle name="Связанная ячейка 91" xfId="25027"/>
    <cellStyle name="Связанная ячейка 92" xfId="25028"/>
    <cellStyle name="Связанная ячейка 93" xfId="25029"/>
    <cellStyle name="Связанная ячейка 94" xfId="25030"/>
    <cellStyle name="Связанная ячейка 95" xfId="25031"/>
    <cellStyle name="Связанная ячейка 96" xfId="25032"/>
    <cellStyle name="Связанная ячейка 97" xfId="25033"/>
    <cellStyle name="Связанная ячейка 98" xfId="25034"/>
    <cellStyle name="Связанная ячейка 99" xfId="25035"/>
    <cellStyle name="Текст предупреждения" xfId="25036" builtinId="11" customBuiltin="1"/>
    <cellStyle name="Текст предупреждения 10" xfId="25037"/>
    <cellStyle name="Текст предупреждения 100" xfId="25038"/>
    <cellStyle name="Текст предупреждения 101" xfId="25039"/>
    <cellStyle name="Текст предупреждения 102" xfId="25040"/>
    <cellStyle name="Текст предупреждения 103" xfId="25041"/>
    <cellStyle name="Текст предупреждения 104" xfId="25042"/>
    <cellStyle name="Текст предупреждения 105" xfId="25043"/>
    <cellStyle name="Текст предупреждения 106" xfId="25044"/>
    <cellStyle name="Текст предупреждения 107" xfId="25045"/>
    <cellStyle name="Текст предупреждения 108" xfId="25046"/>
    <cellStyle name="Текст предупреждения 109" xfId="25047"/>
    <cellStyle name="Текст предупреждения 11" xfId="25048"/>
    <cellStyle name="Текст предупреждения 110" xfId="25049"/>
    <cellStyle name="Текст предупреждения 111" xfId="25050"/>
    <cellStyle name="Текст предупреждения 112" xfId="25051"/>
    <cellStyle name="Текст предупреждения 113" xfId="25052"/>
    <cellStyle name="Текст предупреждения 12" xfId="25053"/>
    <cellStyle name="Текст предупреждения 13" xfId="25054"/>
    <cellStyle name="Текст предупреждения 14" xfId="25055"/>
    <cellStyle name="Текст предупреждения 15" xfId="25056"/>
    <cellStyle name="Текст предупреждения 16" xfId="25057"/>
    <cellStyle name="Текст предупреждения 17" xfId="25058"/>
    <cellStyle name="Текст предупреждения 18" xfId="25059"/>
    <cellStyle name="Текст предупреждения 19" xfId="25060"/>
    <cellStyle name="Текст предупреждения 2" xfId="25061"/>
    <cellStyle name="Текст предупреждения 2 2" xfId="25062"/>
    <cellStyle name="Текст предупреждения 2 3" xfId="25063"/>
    <cellStyle name="Текст предупреждения 2 4" xfId="25064"/>
    <cellStyle name="Текст предупреждения 2 5" xfId="25065"/>
    <cellStyle name="Текст предупреждения 20" xfId="25066"/>
    <cellStyle name="Текст предупреждения 21" xfId="25067"/>
    <cellStyle name="Текст предупреждения 22" xfId="25068"/>
    <cellStyle name="Текст предупреждения 23" xfId="25069"/>
    <cellStyle name="Текст предупреждения 24" xfId="25070"/>
    <cellStyle name="Текст предупреждения 25" xfId="25071"/>
    <cellStyle name="Текст предупреждения 26" xfId="25072"/>
    <cellStyle name="Текст предупреждения 27" xfId="25073"/>
    <cellStyle name="Текст предупреждения 28" xfId="25074"/>
    <cellStyle name="Текст предупреждения 29" xfId="25075"/>
    <cellStyle name="Текст предупреждения 3" xfId="25076"/>
    <cellStyle name="Текст предупреждения 3 2" xfId="25077"/>
    <cellStyle name="Текст предупреждения 3 3" xfId="25078"/>
    <cellStyle name="Текст предупреждения 3 4" xfId="25079"/>
    <cellStyle name="Текст предупреждения 3 5" xfId="25080"/>
    <cellStyle name="Текст предупреждения 30" xfId="25081"/>
    <cellStyle name="Текст предупреждения 31" xfId="25082"/>
    <cellStyle name="Текст предупреждения 32" xfId="25083"/>
    <cellStyle name="Текст предупреждения 33" xfId="25084"/>
    <cellStyle name="Текст предупреждения 34" xfId="25085"/>
    <cellStyle name="Текст предупреждения 35" xfId="25086"/>
    <cellStyle name="Текст предупреждения 36" xfId="25087"/>
    <cellStyle name="Текст предупреждения 37" xfId="25088"/>
    <cellStyle name="Текст предупреждения 38" xfId="25089"/>
    <cellStyle name="Текст предупреждения 39" xfId="25090"/>
    <cellStyle name="Текст предупреждения 4" xfId="25091"/>
    <cellStyle name="Текст предупреждения 4 2" xfId="25092"/>
    <cellStyle name="Текст предупреждения 4 3" xfId="25093"/>
    <cellStyle name="Текст предупреждения 4 4" xfId="25094"/>
    <cellStyle name="Текст предупреждения 4 5" xfId="25095"/>
    <cellStyle name="Текст предупреждения 40" xfId="25096"/>
    <cellStyle name="Текст предупреждения 41" xfId="25097"/>
    <cellStyle name="Текст предупреждения 42" xfId="25098"/>
    <cellStyle name="Текст предупреждения 43" xfId="25099"/>
    <cellStyle name="Текст предупреждения 44" xfId="25100"/>
    <cellStyle name="Текст предупреждения 45" xfId="25101"/>
    <cellStyle name="Текст предупреждения 46" xfId="25102"/>
    <cellStyle name="Текст предупреждения 47" xfId="25103"/>
    <cellStyle name="Текст предупреждения 48" xfId="25104"/>
    <cellStyle name="Текст предупреждения 49" xfId="25105"/>
    <cellStyle name="Текст предупреждения 5" xfId="25106"/>
    <cellStyle name="Текст предупреждения 5 2" xfId="25107"/>
    <cellStyle name="Текст предупреждения 5 3" xfId="25108"/>
    <cellStyle name="Текст предупреждения 5 4" xfId="25109"/>
    <cellStyle name="Текст предупреждения 5 5" xfId="25110"/>
    <cellStyle name="Текст предупреждения 50" xfId="25111"/>
    <cellStyle name="Текст предупреждения 51" xfId="25112"/>
    <cellStyle name="Текст предупреждения 52" xfId="25113"/>
    <cellStyle name="Текст предупреждения 53" xfId="25114"/>
    <cellStyle name="Текст предупреждения 54" xfId="25115"/>
    <cellStyle name="Текст предупреждения 55" xfId="25116"/>
    <cellStyle name="Текст предупреждения 56" xfId="25117"/>
    <cellStyle name="Текст предупреждения 57" xfId="25118"/>
    <cellStyle name="Текст предупреждения 58" xfId="25119"/>
    <cellStyle name="Текст предупреждения 59" xfId="25120"/>
    <cellStyle name="Текст предупреждения 6" xfId="25121"/>
    <cellStyle name="Текст предупреждения 6 2" xfId="25122"/>
    <cellStyle name="Текст предупреждения 6 3" xfId="25123"/>
    <cellStyle name="Текст предупреждения 6 4" xfId="25124"/>
    <cellStyle name="Текст предупреждения 6 5" xfId="25125"/>
    <cellStyle name="Текст предупреждения 60" xfId="25126"/>
    <cellStyle name="Текст предупреждения 61" xfId="25127"/>
    <cellStyle name="Текст предупреждения 62" xfId="25128"/>
    <cellStyle name="Текст предупреждения 63" xfId="25129"/>
    <cellStyle name="Текст предупреждения 64" xfId="25130"/>
    <cellStyle name="Текст предупреждения 65" xfId="25131"/>
    <cellStyle name="Текст предупреждения 66" xfId="25132"/>
    <cellStyle name="Текст предупреждения 67" xfId="25133"/>
    <cellStyle name="Текст предупреждения 68" xfId="25134"/>
    <cellStyle name="Текст предупреждения 69" xfId="25135"/>
    <cellStyle name="Текст предупреждения 7" xfId="25136"/>
    <cellStyle name="Текст предупреждения 7 2" xfId="25137"/>
    <cellStyle name="Текст предупреждения 7 3" xfId="25138"/>
    <cellStyle name="Текст предупреждения 7 4" xfId="25139"/>
    <cellStyle name="Текст предупреждения 7 5" xfId="25140"/>
    <cellStyle name="Текст предупреждения 70" xfId="25141"/>
    <cellStyle name="Текст предупреждения 71" xfId="25142"/>
    <cellStyle name="Текст предупреждения 72" xfId="25143"/>
    <cellStyle name="Текст предупреждения 73" xfId="25144"/>
    <cellStyle name="Текст предупреждения 74" xfId="25145"/>
    <cellStyle name="Текст предупреждения 75" xfId="25146"/>
    <cellStyle name="Текст предупреждения 76" xfId="25147"/>
    <cellStyle name="Текст предупреждения 77" xfId="25148"/>
    <cellStyle name="Текст предупреждения 78" xfId="25149"/>
    <cellStyle name="Текст предупреждения 79" xfId="25150"/>
    <cellStyle name="Текст предупреждения 8" xfId="25151"/>
    <cellStyle name="Текст предупреждения 8 2" xfId="25152"/>
    <cellStyle name="Текст предупреждения 8 3" xfId="25153"/>
    <cellStyle name="Текст предупреждения 8 4" xfId="25154"/>
    <cellStyle name="Текст предупреждения 8 5" xfId="25155"/>
    <cellStyle name="Текст предупреждения 80" xfId="25156"/>
    <cellStyle name="Текст предупреждения 81" xfId="25157"/>
    <cellStyle name="Текст предупреждения 82" xfId="25158"/>
    <cellStyle name="Текст предупреждения 83" xfId="25159"/>
    <cellStyle name="Текст предупреждения 84" xfId="25160"/>
    <cellStyle name="Текст предупреждения 85" xfId="25161"/>
    <cellStyle name="Текст предупреждения 86" xfId="25162"/>
    <cellStyle name="Текст предупреждения 87" xfId="25163"/>
    <cellStyle name="Текст предупреждения 88" xfId="25164"/>
    <cellStyle name="Текст предупреждения 89" xfId="25165"/>
    <cellStyle name="Текст предупреждения 9" xfId="25166"/>
    <cellStyle name="Текст предупреждения 9 2" xfId="25167"/>
    <cellStyle name="Текст предупреждения 9 3" xfId="25168"/>
    <cellStyle name="Текст предупреждения 9 4" xfId="25169"/>
    <cellStyle name="Текст предупреждения 9 5" xfId="25170"/>
    <cellStyle name="Текст предупреждения 90" xfId="25171"/>
    <cellStyle name="Текст предупреждения 91" xfId="25172"/>
    <cellStyle name="Текст предупреждения 92" xfId="25173"/>
    <cellStyle name="Текст предупреждения 93" xfId="25174"/>
    <cellStyle name="Текст предупреждения 94" xfId="25175"/>
    <cellStyle name="Текст предупреждения 95" xfId="25176"/>
    <cellStyle name="Текст предупреждения 96" xfId="25177"/>
    <cellStyle name="Текст предупреждения 97" xfId="25178"/>
    <cellStyle name="Текст предупреждения 98" xfId="25179"/>
    <cellStyle name="Текст предупреждения 99" xfId="25180"/>
    <cellStyle name="Финансовый" xfId="25332" builtinId="3"/>
    <cellStyle name="Финансовый 10" xfId="25181"/>
    <cellStyle name="Финансовый 2" xfId="25182"/>
    <cellStyle name="Финансовый 4 2" xfId="25183"/>
    <cellStyle name="Финансовый 4 3" xfId="25184"/>
    <cellStyle name="Финансовый 4 4" xfId="25185"/>
    <cellStyle name="Финансовый 4 5" xfId="25186"/>
    <cellStyle name="Хороший" xfId="25187" builtinId="26" customBuiltin="1"/>
    <cellStyle name="Хороший 10" xfId="25188"/>
    <cellStyle name="Хороший 100" xfId="25189"/>
    <cellStyle name="Хороший 101" xfId="25190"/>
    <cellStyle name="Хороший 102" xfId="25191"/>
    <cellStyle name="Хороший 103" xfId="25192"/>
    <cellStyle name="Хороший 104" xfId="25193"/>
    <cellStyle name="Хороший 105" xfId="25194"/>
    <cellStyle name="Хороший 106" xfId="25195"/>
    <cellStyle name="Хороший 107" xfId="25196"/>
    <cellStyle name="Хороший 108" xfId="25197"/>
    <cellStyle name="Хороший 109" xfId="25198"/>
    <cellStyle name="Хороший 11" xfId="25199"/>
    <cellStyle name="Хороший 110" xfId="25200"/>
    <cellStyle name="Хороший 111" xfId="25201"/>
    <cellStyle name="Хороший 112" xfId="25202"/>
    <cellStyle name="Хороший 113" xfId="25203"/>
    <cellStyle name="Хороший 12" xfId="25204"/>
    <cellStyle name="Хороший 13" xfId="25205"/>
    <cellStyle name="Хороший 14" xfId="25206"/>
    <cellStyle name="Хороший 15" xfId="25207"/>
    <cellStyle name="Хороший 16" xfId="25208"/>
    <cellStyle name="Хороший 17" xfId="25209"/>
    <cellStyle name="Хороший 18" xfId="25210"/>
    <cellStyle name="Хороший 19" xfId="25211"/>
    <cellStyle name="Хороший 2" xfId="25212"/>
    <cellStyle name="Хороший 2 2" xfId="25213"/>
    <cellStyle name="Хороший 2 3" xfId="25214"/>
    <cellStyle name="Хороший 2 4" xfId="25215"/>
    <cellStyle name="Хороший 2 5" xfId="25216"/>
    <cellStyle name="Хороший 20" xfId="25217"/>
    <cellStyle name="Хороший 21" xfId="25218"/>
    <cellStyle name="Хороший 22" xfId="25219"/>
    <cellStyle name="Хороший 23" xfId="25220"/>
    <cellStyle name="Хороший 24" xfId="25221"/>
    <cellStyle name="Хороший 25" xfId="25222"/>
    <cellStyle name="Хороший 26" xfId="25223"/>
    <cellStyle name="Хороший 27" xfId="25224"/>
    <cellStyle name="Хороший 28" xfId="25225"/>
    <cellStyle name="Хороший 29" xfId="25226"/>
    <cellStyle name="Хороший 3" xfId="25227"/>
    <cellStyle name="Хороший 3 2" xfId="25228"/>
    <cellStyle name="Хороший 3 3" xfId="25229"/>
    <cellStyle name="Хороший 3 4" xfId="25230"/>
    <cellStyle name="Хороший 3 5" xfId="25231"/>
    <cellStyle name="Хороший 30" xfId="25232"/>
    <cellStyle name="Хороший 31" xfId="25233"/>
    <cellStyle name="Хороший 32" xfId="25234"/>
    <cellStyle name="Хороший 33" xfId="25235"/>
    <cellStyle name="Хороший 34" xfId="25236"/>
    <cellStyle name="Хороший 35" xfId="25237"/>
    <cellStyle name="Хороший 36" xfId="25238"/>
    <cellStyle name="Хороший 37" xfId="25239"/>
    <cellStyle name="Хороший 38" xfId="25240"/>
    <cellStyle name="Хороший 39" xfId="25241"/>
    <cellStyle name="Хороший 4" xfId="25242"/>
    <cellStyle name="Хороший 4 2" xfId="25243"/>
    <cellStyle name="Хороший 4 3" xfId="25244"/>
    <cellStyle name="Хороший 4 4" xfId="25245"/>
    <cellStyle name="Хороший 4 5" xfId="25246"/>
    <cellStyle name="Хороший 40" xfId="25247"/>
    <cellStyle name="Хороший 41" xfId="25248"/>
    <cellStyle name="Хороший 42" xfId="25249"/>
    <cellStyle name="Хороший 43" xfId="25250"/>
    <cellStyle name="Хороший 44" xfId="25251"/>
    <cellStyle name="Хороший 45" xfId="25252"/>
    <cellStyle name="Хороший 46" xfId="25253"/>
    <cellStyle name="Хороший 47" xfId="25254"/>
    <cellStyle name="Хороший 48" xfId="25255"/>
    <cellStyle name="Хороший 49" xfId="25256"/>
    <cellStyle name="Хороший 5" xfId="25257"/>
    <cellStyle name="Хороший 5 2" xfId="25258"/>
    <cellStyle name="Хороший 5 3" xfId="25259"/>
    <cellStyle name="Хороший 5 4" xfId="25260"/>
    <cellStyle name="Хороший 5 5" xfId="25261"/>
    <cellStyle name="Хороший 50" xfId="25262"/>
    <cellStyle name="Хороший 51" xfId="25263"/>
    <cellStyle name="Хороший 52" xfId="25264"/>
    <cellStyle name="Хороший 53" xfId="25265"/>
    <cellStyle name="Хороший 54" xfId="25266"/>
    <cellStyle name="Хороший 55" xfId="25267"/>
    <cellStyle name="Хороший 56" xfId="25268"/>
    <cellStyle name="Хороший 57" xfId="25269"/>
    <cellStyle name="Хороший 58" xfId="25270"/>
    <cellStyle name="Хороший 59" xfId="25271"/>
    <cellStyle name="Хороший 6" xfId="25272"/>
    <cellStyle name="Хороший 6 2" xfId="25273"/>
    <cellStyle name="Хороший 6 3" xfId="25274"/>
    <cellStyle name="Хороший 6 4" xfId="25275"/>
    <cellStyle name="Хороший 6 5" xfId="25276"/>
    <cellStyle name="Хороший 60" xfId="25277"/>
    <cellStyle name="Хороший 61" xfId="25278"/>
    <cellStyle name="Хороший 62" xfId="25279"/>
    <cellStyle name="Хороший 63" xfId="25280"/>
    <cellStyle name="Хороший 64" xfId="25281"/>
    <cellStyle name="Хороший 65" xfId="25282"/>
    <cellStyle name="Хороший 66" xfId="25283"/>
    <cellStyle name="Хороший 67" xfId="25284"/>
    <cellStyle name="Хороший 68" xfId="25285"/>
    <cellStyle name="Хороший 69" xfId="25286"/>
    <cellStyle name="Хороший 7" xfId="25287"/>
    <cellStyle name="Хороший 7 2" xfId="25288"/>
    <cellStyle name="Хороший 7 3" xfId="25289"/>
    <cellStyle name="Хороший 7 4" xfId="25290"/>
    <cellStyle name="Хороший 7 5" xfId="25291"/>
    <cellStyle name="Хороший 70" xfId="25292"/>
    <cellStyle name="Хороший 71" xfId="25293"/>
    <cellStyle name="Хороший 72" xfId="25294"/>
    <cellStyle name="Хороший 73" xfId="25295"/>
    <cellStyle name="Хороший 74" xfId="25296"/>
    <cellStyle name="Хороший 75" xfId="25297"/>
    <cellStyle name="Хороший 76" xfId="25298"/>
    <cellStyle name="Хороший 77" xfId="25299"/>
    <cellStyle name="Хороший 78" xfId="25300"/>
    <cellStyle name="Хороший 79" xfId="25301"/>
    <cellStyle name="Хороший 8" xfId="25302"/>
    <cellStyle name="Хороший 8 2" xfId="25303"/>
    <cellStyle name="Хороший 8 3" xfId="25304"/>
    <cellStyle name="Хороший 8 4" xfId="25305"/>
    <cellStyle name="Хороший 8 5" xfId="25306"/>
    <cellStyle name="Хороший 80" xfId="25307"/>
    <cellStyle name="Хороший 81" xfId="25308"/>
    <cellStyle name="Хороший 82" xfId="25309"/>
    <cellStyle name="Хороший 83" xfId="25310"/>
    <cellStyle name="Хороший 84" xfId="25311"/>
    <cellStyle name="Хороший 85" xfId="25312"/>
    <cellStyle name="Хороший 86" xfId="25313"/>
    <cellStyle name="Хороший 87" xfId="25314"/>
    <cellStyle name="Хороший 88" xfId="25315"/>
    <cellStyle name="Хороший 89" xfId="25316"/>
    <cellStyle name="Хороший 9" xfId="25317"/>
    <cellStyle name="Хороший 9 2" xfId="25318"/>
    <cellStyle name="Хороший 9 3" xfId="25319"/>
    <cellStyle name="Хороший 9 4" xfId="25320"/>
    <cellStyle name="Хороший 9 5" xfId="25321"/>
    <cellStyle name="Хороший 90" xfId="25322"/>
    <cellStyle name="Хороший 91" xfId="25323"/>
    <cellStyle name="Хороший 92" xfId="25324"/>
    <cellStyle name="Хороший 93" xfId="25325"/>
    <cellStyle name="Хороший 94" xfId="25326"/>
    <cellStyle name="Хороший 95" xfId="25327"/>
    <cellStyle name="Хороший 96" xfId="25328"/>
    <cellStyle name="Хороший 97" xfId="25329"/>
    <cellStyle name="Хороший 98" xfId="25330"/>
    <cellStyle name="Хороший 99" xfId="25331"/>
  </cellStyles>
  <dxfs count="0"/>
  <tableStyles count="0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S58" sqref="B9:S58"/>
    </sheetView>
  </sheetViews>
  <sheetFormatPr defaultRowHeight="13.5" customHeight="1"/>
  <cols>
    <col min="1" max="1" width="18.140625" style="8" customWidth="1"/>
    <col min="2" max="2" width="19.85546875" style="8" customWidth="1"/>
    <col min="3" max="3" width="17.7109375" style="8" customWidth="1"/>
    <col min="4" max="4" width="10.7109375" style="8" customWidth="1"/>
    <col min="5" max="5" width="17.42578125" style="8" customWidth="1"/>
    <col min="6" max="6" width="19.85546875" style="8" customWidth="1"/>
    <col min="7" max="7" width="10.7109375" style="8" customWidth="1"/>
    <col min="8" max="8" width="14.85546875" style="8" customWidth="1"/>
    <col min="9" max="9" width="14.7109375" style="8" customWidth="1"/>
    <col min="10" max="10" width="10.7109375" style="8" customWidth="1"/>
    <col min="11" max="11" width="20.28515625" style="8" customWidth="1"/>
    <col min="12" max="13" width="14.140625" style="8" customWidth="1"/>
    <col min="14" max="14" width="20.28515625" style="8" customWidth="1"/>
    <col min="15" max="16" width="14.140625" style="8" customWidth="1"/>
    <col min="17" max="17" width="20.28515625" style="8" customWidth="1"/>
    <col min="18" max="19" width="14.140625" style="8" customWidth="1"/>
    <col min="20" max="16384" width="9.140625" style="12"/>
  </cols>
  <sheetData>
    <row r="1" spans="1:19" ht="20.25" customHeight="1">
      <c r="A1" s="53" t="s">
        <v>398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8"/>
      <c r="O1" s="28"/>
      <c r="P1" s="28"/>
      <c r="Q1" s="28"/>
      <c r="R1" s="28"/>
      <c r="S1" s="28"/>
    </row>
    <row r="2" spans="1:19" ht="33" customHeight="1">
      <c r="A2" s="69" t="s">
        <v>514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8"/>
      <c r="O2" s="28"/>
      <c r="P2" s="28"/>
      <c r="Q2" s="28"/>
      <c r="R2" s="28"/>
      <c r="S2" s="28"/>
    </row>
    <row r="3" spans="1:19" s="15" customFormat="1" ht="15.75" customHeight="1">
      <c r="A3" s="66"/>
      <c r="B3" s="60" t="s">
        <v>179</v>
      </c>
      <c r="C3" s="61"/>
      <c r="D3" s="62"/>
      <c r="E3" s="60" t="s">
        <v>180</v>
      </c>
      <c r="F3" s="61"/>
      <c r="G3" s="62"/>
      <c r="H3" s="60" t="s">
        <v>176</v>
      </c>
      <c r="I3" s="61"/>
      <c r="J3" s="62"/>
      <c r="K3" s="60" t="s">
        <v>177</v>
      </c>
      <c r="L3" s="61"/>
      <c r="M3" s="62"/>
      <c r="N3" s="60" t="s">
        <v>399</v>
      </c>
      <c r="O3" s="61"/>
      <c r="P3" s="62"/>
      <c r="Q3" s="60" t="s">
        <v>402</v>
      </c>
      <c r="R3" s="61"/>
      <c r="S3" s="62"/>
    </row>
    <row r="4" spans="1:19" s="15" customFormat="1" ht="36.75" customHeight="1">
      <c r="A4" s="67"/>
      <c r="B4" s="63"/>
      <c r="C4" s="64"/>
      <c r="D4" s="65"/>
      <c r="E4" s="63"/>
      <c r="F4" s="64"/>
      <c r="G4" s="65"/>
      <c r="H4" s="63"/>
      <c r="I4" s="64"/>
      <c r="J4" s="65"/>
      <c r="K4" s="63"/>
      <c r="L4" s="64"/>
      <c r="M4" s="65"/>
      <c r="N4" s="63"/>
      <c r="O4" s="64"/>
      <c r="P4" s="65"/>
      <c r="Q4" s="63"/>
      <c r="R4" s="64"/>
      <c r="S4" s="65"/>
    </row>
    <row r="5" spans="1:19" s="15" customFormat="1" ht="15.75" customHeight="1">
      <c r="A5" s="68"/>
      <c r="B5" s="30" t="s">
        <v>181</v>
      </c>
      <c r="C5" s="30" t="s">
        <v>182</v>
      </c>
      <c r="D5" s="30" t="s">
        <v>183</v>
      </c>
      <c r="E5" s="30" t="s">
        <v>181</v>
      </c>
      <c r="F5" s="30" t="s">
        <v>182</v>
      </c>
      <c r="G5" s="30" t="s">
        <v>183</v>
      </c>
      <c r="H5" s="30" t="s">
        <v>181</v>
      </c>
      <c r="I5" s="30" t="s">
        <v>182</v>
      </c>
      <c r="J5" s="30" t="s">
        <v>183</v>
      </c>
      <c r="K5" s="30" t="s">
        <v>181</v>
      </c>
      <c r="L5" s="30" t="s">
        <v>182</v>
      </c>
      <c r="M5" s="30" t="s">
        <v>183</v>
      </c>
      <c r="N5" s="30" t="s">
        <v>181</v>
      </c>
      <c r="O5" s="30" t="s">
        <v>182</v>
      </c>
      <c r="P5" s="30" t="s">
        <v>183</v>
      </c>
      <c r="Q5" s="30" t="s">
        <v>181</v>
      </c>
      <c r="R5" s="30" t="s">
        <v>182</v>
      </c>
      <c r="S5" s="30" t="s">
        <v>183</v>
      </c>
    </row>
    <row r="6" spans="1:19" s="15" customFormat="1" ht="15.75" customHeight="1">
      <c r="A6" s="66"/>
      <c r="B6" s="60"/>
      <c r="C6" s="61"/>
      <c r="D6" s="62"/>
      <c r="E6" s="60" t="s">
        <v>242</v>
      </c>
      <c r="F6" s="61"/>
      <c r="G6" s="62"/>
      <c r="H6" s="54" t="s">
        <v>201</v>
      </c>
      <c r="I6" s="55"/>
      <c r="J6" s="56"/>
      <c r="K6" s="54" t="s">
        <v>202</v>
      </c>
      <c r="L6" s="55"/>
      <c r="M6" s="56"/>
      <c r="N6" s="54" t="s">
        <v>400</v>
      </c>
      <c r="O6" s="55"/>
      <c r="P6" s="56"/>
      <c r="Q6" s="54" t="s">
        <v>401</v>
      </c>
      <c r="R6" s="55"/>
      <c r="S6" s="56"/>
    </row>
    <row r="7" spans="1:19" s="27" customFormat="1" ht="15.75" customHeight="1">
      <c r="A7" s="68"/>
      <c r="B7" s="63"/>
      <c r="C7" s="64"/>
      <c r="D7" s="65"/>
      <c r="E7" s="63"/>
      <c r="F7" s="64"/>
      <c r="G7" s="65"/>
      <c r="H7" s="57" t="s">
        <v>303</v>
      </c>
      <c r="I7" s="58"/>
      <c r="J7" s="59"/>
      <c r="K7" s="57" t="s">
        <v>304</v>
      </c>
      <c r="L7" s="58"/>
      <c r="M7" s="59"/>
      <c r="N7" s="57" t="s">
        <v>426</v>
      </c>
      <c r="O7" s="58"/>
      <c r="P7" s="59"/>
      <c r="Q7" s="57" t="s">
        <v>417</v>
      </c>
      <c r="R7" s="58"/>
      <c r="S7" s="59"/>
    </row>
    <row r="8" spans="1:19" ht="13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13" customFormat="1" ht="12.75">
      <c r="A9" s="7" t="s">
        <v>161</v>
      </c>
      <c r="B9" s="32">
        <f>B10+B11</f>
        <v>9861157.7108438499</v>
      </c>
      <c r="C9" s="32">
        <f>C10+C11</f>
        <v>5507462.3143700007</v>
      </c>
      <c r="D9" s="32">
        <f t="shared" ref="D9:D44" si="0">C9/B9*100</f>
        <v>55.85005813580797</v>
      </c>
      <c r="E9" s="32">
        <f>E10+E11</f>
        <v>1506770.1346600002</v>
      </c>
      <c r="F9" s="32">
        <f>F10+F11</f>
        <v>835056.73913</v>
      </c>
      <c r="G9" s="32">
        <f>F9/E9*100</f>
        <v>55.420313949773693</v>
      </c>
      <c r="H9" s="32">
        <f>H10+H11</f>
        <v>1148467.9000000001</v>
      </c>
      <c r="I9" s="32">
        <f>I10+I11</f>
        <v>729608.89999999979</v>
      </c>
      <c r="J9" s="32">
        <f>I9/H9*100</f>
        <v>63.528889227117247</v>
      </c>
      <c r="K9" s="32">
        <f>K10+K11</f>
        <v>332472.71139000001</v>
      </c>
      <c r="L9" s="32">
        <f>L10+L11</f>
        <v>105447.83913000001</v>
      </c>
      <c r="M9" s="32">
        <f>L9/K9*100</f>
        <v>31.716238812245457</v>
      </c>
      <c r="N9" s="32">
        <f>N10+N11</f>
        <v>1000</v>
      </c>
      <c r="O9" s="32">
        <f>O10+O11</f>
        <v>0</v>
      </c>
      <c r="P9" s="32">
        <f>O9/N9*100</f>
        <v>0</v>
      </c>
      <c r="Q9" s="32">
        <f>Q10+Q11</f>
        <v>24829.523270000002</v>
      </c>
      <c r="R9" s="32">
        <f>R10+R11</f>
        <v>0</v>
      </c>
      <c r="S9" s="32">
        <f>R9/Q9*100</f>
        <v>0</v>
      </c>
    </row>
    <row r="10" spans="1:19" s="13" customFormat="1" ht="12.75">
      <c r="A10" s="7" t="s">
        <v>163</v>
      </c>
      <c r="B10" s="32">
        <f>B13+B16+B19+B22+B25+B28+B31+B34+B37+B40+B43+B46+B49+B52</f>
        <v>9091848.8029500004</v>
      </c>
      <c r="C10" s="32">
        <f>C13+C16+C19+C22+C25+C28+C31+C34+C37+C40+C43+C46+C49+C52</f>
        <v>5221900.814340001</v>
      </c>
      <c r="D10" s="32">
        <f t="shared" si="0"/>
        <v>57.434972000916574</v>
      </c>
      <c r="E10" s="32">
        <f>E13+E16+E19+E22+E25+E28+E31+E34+E37+E40+E43+E46+E49+E52</f>
        <v>1506770.1346600002</v>
      </c>
      <c r="F10" s="32">
        <f>F13+F16+F19+F22+F25+F28+F31+F34+F37+F40+F43+F46+F49+F52</f>
        <v>835056.73913</v>
      </c>
      <c r="G10" s="32">
        <f>F10/E10*100</f>
        <v>55.420313949773693</v>
      </c>
      <c r="H10" s="32">
        <f>H13+H16+H19+H22+H25+H28+H31+H34+H37+H40+H43+H46+H49+H52</f>
        <v>1148467.9000000001</v>
      </c>
      <c r="I10" s="32">
        <f>I13+I16+I19+I22+I25+I28+I31+I34+I37+I40+I43+I46+I49+I52</f>
        <v>729608.89999999979</v>
      </c>
      <c r="J10" s="32">
        <f>I10/H10*100</f>
        <v>63.528889227117247</v>
      </c>
      <c r="K10" s="32">
        <f>K13+K16+K19+K22+K25+K28+K31+K34+K37+K40+K43+K46+K49+K52</f>
        <v>332472.71139000001</v>
      </c>
      <c r="L10" s="32">
        <f>L13+L16+L19+L22+L25+L28+L31+L34+L37+L40+L43+L46+L49+L52</f>
        <v>105447.83913000001</v>
      </c>
      <c r="M10" s="32">
        <f>L10/K10*100</f>
        <v>31.716238812245457</v>
      </c>
      <c r="N10" s="32">
        <f>N13+N16+N19+N22+N25+N28+N31+N34+N37+N40+N43+N46+N49+N52</f>
        <v>1000</v>
      </c>
      <c r="O10" s="32">
        <f>O13+O16+O19+O22+O25+O28+O31+O34+O37+O40+O43+O46+O49+O52</f>
        <v>0</v>
      </c>
      <c r="P10" s="32">
        <f>O10/N10*100</f>
        <v>0</v>
      </c>
      <c r="Q10" s="32">
        <f>Q13+Q16+Q19+Q22+Q25+Q28+Q31+Q34+Q37+Q40+Q43+Q46+Q49+Q52</f>
        <v>24829.523270000002</v>
      </c>
      <c r="R10" s="32">
        <f>R13+R16+R19+R22+R25+R28+R31+R34+R37+R40+R43+R46+R49+R52</f>
        <v>0</v>
      </c>
      <c r="S10" s="32">
        <f>R10/Q10*100</f>
        <v>0</v>
      </c>
    </row>
    <row r="11" spans="1:19" s="13" customFormat="1" ht="12.75">
      <c r="A11" s="7" t="s">
        <v>164</v>
      </c>
      <c r="B11" s="32">
        <f>B14+B17+B20+B23+B26+B29+B32+B35+B38+B41+B44+B47+B50+B53</f>
        <v>769308.90789385</v>
      </c>
      <c r="C11" s="32">
        <f>C14+C17+C20+C23+C26+C29+C32+C35+C38+C41+C44+C47+C50+C53</f>
        <v>285561.50003</v>
      </c>
      <c r="D11" s="32">
        <f t="shared" si="0"/>
        <v>37.11922442335765</v>
      </c>
      <c r="E11" s="32">
        <f>E14+E17+E20+E23+E26+E29+E32+E35+E38+E41+E44+E47+E50+E53</f>
        <v>0</v>
      </c>
      <c r="F11" s="32">
        <f>F14+F17+F20+F23+F26+F29+F32+F35+F38+F41+F44+F47+F50+F53</f>
        <v>0</v>
      </c>
      <c r="G11" s="32"/>
      <c r="H11" s="32">
        <f>H14+H17+H20+H23+H26+H29+H32+H35+H38+H41+H44+H47+H50+H53</f>
        <v>0</v>
      </c>
      <c r="I11" s="32">
        <f>I14+I17+I20+I23+I26+I29+I32+I35+I38+I41+I44+I47+I50+I53</f>
        <v>0</v>
      </c>
      <c r="J11" s="32"/>
      <c r="K11" s="32">
        <f>K14+K17+K20+K23+K26+K29+K32+K35+K38+K41+K44+K47+K50+K53</f>
        <v>0</v>
      </c>
      <c r="L11" s="32">
        <f>L14+L17+L20+L23+L26+L29+L32+L35+L38+L41+L44+L47+L50+L53</f>
        <v>0</v>
      </c>
      <c r="M11" s="32"/>
      <c r="N11" s="32">
        <f>N14+N17+N20+N23+N26+N29+N32+N35+N38+N41+N44+N47+N50+N53</f>
        <v>0</v>
      </c>
      <c r="O11" s="32">
        <f>O14+O17+O20+O23+O26+O29+O32+O35+O38+O41+O44+O47+O50+O53</f>
        <v>0</v>
      </c>
      <c r="P11" s="32"/>
      <c r="Q11" s="32">
        <f>Q14+Q17+Q20+Q23+Q26+Q29+Q32+Q35+Q38+Q41+Q44+Q47+Q50+Q53</f>
        <v>0</v>
      </c>
      <c r="R11" s="32">
        <f>R14+R17+R20+R23+R26+R29+R32+R35+R38+R41+R44+R47+R50+R53</f>
        <v>0</v>
      </c>
      <c r="S11" s="32"/>
    </row>
    <row r="12" spans="1:19" s="13" customFormat="1" ht="12.75">
      <c r="A12" s="7" t="s">
        <v>143</v>
      </c>
      <c r="B12" s="32">
        <f>B13+B14</f>
        <v>552894.10626999999</v>
      </c>
      <c r="C12" s="32">
        <f>C13+C14</f>
        <v>334726.36382999999</v>
      </c>
      <c r="D12" s="32">
        <f t="shared" si="0"/>
        <v>60.540772642372843</v>
      </c>
      <c r="E12" s="32">
        <f>E13+E14</f>
        <v>78816.787859999997</v>
      </c>
      <c r="F12" s="32">
        <f>F13+F14</f>
        <v>40124.6</v>
      </c>
      <c r="G12" s="32">
        <f>F12/E12*100</f>
        <v>50.908697359339449</v>
      </c>
      <c r="H12" s="32">
        <f>H13+H14</f>
        <v>67832.2</v>
      </c>
      <c r="I12" s="32">
        <f>I13+I14</f>
        <v>34917.9</v>
      </c>
      <c r="J12" s="32">
        <f>I12/H12*100</f>
        <v>51.476879711995196</v>
      </c>
      <c r="K12" s="32">
        <f>K13+K14</f>
        <v>9788.4</v>
      </c>
      <c r="L12" s="32">
        <f>L13+L14</f>
        <v>5206.7</v>
      </c>
      <c r="M12" s="32">
        <f>L12/K12*100</f>
        <v>53.192554452208739</v>
      </c>
      <c r="N12" s="32">
        <f>N13+N14</f>
        <v>0</v>
      </c>
      <c r="O12" s="32">
        <f>O13+O14</f>
        <v>0</v>
      </c>
      <c r="P12" s="32"/>
      <c r="Q12" s="32">
        <f>Q13+Q14</f>
        <v>1196.18786</v>
      </c>
      <c r="R12" s="32">
        <f>R13+R14</f>
        <v>0</v>
      </c>
      <c r="S12" s="32">
        <f>R12/Q12*100</f>
        <v>0</v>
      </c>
    </row>
    <row r="13" spans="1:19" ht="12.75">
      <c r="A13" s="3" t="s">
        <v>129</v>
      </c>
      <c r="B13" s="16">
        <f>E13+'субсидии '!B13+субвенции!B12+' иные '!B13</f>
        <v>536659.46970000002</v>
      </c>
      <c r="C13" s="16">
        <f>F13+'субсидии '!C13+субвенции!C12+' иные '!C13</f>
        <v>332129.15915999998</v>
      </c>
      <c r="D13" s="16">
        <f t="shared" si="0"/>
        <v>61.888250913687358</v>
      </c>
      <c r="E13" s="16">
        <f>H13+K13+N13+Q13</f>
        <v>78816.787859999997</v>
      </c>
      <c r="F13" s="16">
        <f>I13+L13+O13+R13</f>
        <v>40124.6</v>
      </c>
      <c r="G13" s="16">
        <f>F13/E13*100</f>
        <v>50.908697359339449</v>
      </c>
      <c r="H13" s="16">
        <v>67832.2</v>
      </c>
      <c r="I13" s="16">
        <v>34917.9</v>
      </c>
      <c r="J13" s="16">
        <f>I13/H13*100</f>
        <v>51.476879711995196</v>
      </c>
      <c r="K13" s="16">
        <v>9788.4</v>
      </c>
      <c r="L13" s="16">
        <v>5206.7</v>
      </c>
      <c r="M13" s="16">
        <f>L13/K13*100</f>
        <v>53.192554452208739</v>
      </c>
      <c r="N13" s="16"/>
      <c r="O13" s="16"/>
      <c r="P13" s="16"/>
      <c r="Q13" s="82">
        <v>1196.18786</v>
      </c>
      <c r="R13" s="16"/>
      <c r="S13" s="16">
        <f>R13/Q13*100</f>
        <v>0</v>
      </c>
    </row>
    <row r="14" spans="1:19" s="13" customFormat="1" ht="12.75">
      <c r="A14" s="7" t="s">
        <v>159</v>
      </c>
      <c r="B14" s="32">
        <f>E14+'субсидии '!B14+субвенции!B13+' иные '!B14</f>
        <v>16234.636570000001</v>
      </c>
      <c r="C14" s="32">
        <f>F14+'субсидии '!C14+субвенции!C13+' иные '!C14</f>
        <v>2597.2046700000001</v>
      </c>
      <c r="D14" s="32">
        <f t="shared" si="0"/>
        <v>15.997923075157575</v>
      </c>
      <c r="E14" s="32">
        <f>H14+K14</f>
        <v>0</v>
      </c>
      <c r="F14" s="32">
        <f>I14+L14</f>
        <v>0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s="13" customFormat="1" ht="12.75">
      <c r="A15" s="7" t="s">
        <v>144</v>
      </c>
      <c r="B15" s="32">
        <f>B16+B17</f>
        <v>806080.33182999992</v>
      </c>
      <c r="C15" s="32">
        <f>C16+C17</f>
        <v>375757.50791000004</v>
      </c>
      <c r="D15" s="32">
        <f t="shared" si="0"/>
        <v>46.615392172755087</v>
      </c>
      <c r="E15" s="32">
        <f>E16+E17</f>
        <v>174315.91277999998</v>
      </c>
      <c r="F15" s="32">
        <f>F16+F17</f>
        <v>91424</v>
      </c>
      <c r="G15" s="32">
        <f>F15/E15*100</f>
        <v>52.447305895351093</v>
      </c>
      <c r="H15" s="32">
        <f>H16+H17</f>
        <v>160926</v>
      </c>
      <c r="I15" s="32">
        <f>I16+I17</f>
        <v>86553</v>
      </c>
      <c r="J15" s="32">
        <f>I15/H15*100</f>
        <v>53.784348085455427</v>
      </c>
      <c r="K15" s="32">
        <f>K16+K17</f>
        <v>11375.971</v>
      </c>
      <c r="L15" s="32">
        <f>L16+L17</f>
        <v>4871</v>
      </c>
      <c r="M15" s="32">
        <f>L15/K15*100</f>
        <v>42.81832293700468</v>
      </c>
      <c r="N15" s="32">
        <f>N16+N17</f>
        <v>0</v>
      </c>
      <c r="O15" s="32">
        <f>O16+O17</f>
        <v>0</v>
      </c>
      <c r="P15" s="32"/>
      <c r="Q15" s="32">
        <f>Q16+Q17</f>
        <v>2013.9417800000001</v>
      </c>
      <c r="R15" s="32">
        <f>R16+R17</f>
        <v>0</v>
      </c>
      <c r="S15" s="32">
        <f>R15/Q15*100</f>
        <v>0</v>
      </c>
    </row>
    <row r="16" spans="1:19" ht="12.75">
      <c r="A16" s="3" t="s">
        <v>130</v>
      </c>
      <c r="B16" s="16">
        <f>E16+'субсидии '!B24+субвенции!B23+' иные '!B20</f>
        <v>799244.1995499999</v>
      </c>
      <c r="C16" s="16">
        <f>F16+'субсидии '!C24+субвенции!C23+' иные '!C20</f>
        <v>374145.97870000004</v>
      </c>
      <c r="D16" s="16">
        <f t="shared" si="0"/>
        <v>46.812473448122141</v>
      </c>
      <c r="E16" s="16">
        <f>H16+K16+N16+Q16</f>
        <v>174315.91277999998</v>
      </c>
      <c r="F16" s="16">
        <f>I16+L16+O16+R16</f>
        <v>91424</v>
      </c>
      <c r="G16" s="16">
        <f>F16/E16*100</f>
        <v>52.447305895351093</v>
      </c>
      <c r="H16" s="16">
        <v>160926</v>
      </c>
      <c r="I16" s="16">
        <v>86553</v>
      </c>
      <c r="J16" s="16">
        <f>I16/H16*100</f>
        <v>53.784348085455427</v>
      </c>
      <c r="K16" s="19">
        <v>11375.971</v>
      </c>
      <c r="L16" s="19">
        <v>4871</v>
      </c>
      <c r="M16" s="19">
        <f>L16/K16*100</f>
        <v>42.81832293700468</v>
      </c>
      <c r="N16" s="19"/>
      <c r="O16" s="19"/>
      <c r="P16" s="19"/>
      <c r="Q16" s="82">
        <v>2013.9417800000001</v>
      </c>
      <c r="R16" s="82"/>
      <c r="S16" s="19">
        <f>R16/Q16*100</f>
        <v>0</v>
      </c>
    </row>
    <row r="17" spans="1:19" s="13" customFormat="1" ht="12.75">
      <c r="A17" s="7" t="s">
        <v>159</v>
      </c>
      <c r="B17" s="32">
        <f>E17+'субсидии '!B25+субвенции!B24+' иные '!B21</f>
        <v>6836.132279999998</v>
      </c>
      <c r="C17" s="32">
        <f>F17+'субсидии '!C25+субвенции!C24+' иные '!C21</f>
        <v>1611.5292100000001</v>
      </c>
      <c r="D17" s="32">
        <f t="shared" si="0"/>
        <v>23.573698459796343</v>
      </c>
      <c r="E17" s="32">
        <f>H17+K17</f>
        <v>0</v>
      </c>
      <c r="F17" s="32">
        <f>I17+L17</f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s="13" customFormat="1" ht="12.75">
      <c r="A18" s="7" t="s">
        <v>145</v>
      </c>
      <c r="B18" s="32">
        <f>B19+B20</f>
        <v>1197185.8610700001</v>
      </c>
      <c r="C18" s="32">
        <f>C19+C20</f>
        <v>729815.09952000005</v>
      </c>
      <c r="D18" s="32">
        <f t="shared" si="0"/>
        <v>60.960885293760356</v>
      </c>
      <c r="E18" s="32">
        <f>E19+E20</f>
        <v>98204.09994</v>
      </c>
      <c r="F18" s="32">
        <f>F19+F20</f>
        <v>62835.3</v>
      </c>
      <c r="G18" s="32">
        <f>F18/E18*100</f>
        <v>63.984395802609704</v>
      </c>
      <c r="H18" s="32">
        <f>H19+H20</f>
        <v>65771</v>
      </c>
      <c r="I18" s="32">
        <f>I19+I20</f>
        <v>49020.3</v>
      </c>
      <c r="J18" s="32">
        <f>I18/H18*100</f>
        <v>74.53178452509465</v>
      </c>
      <c r="K18" s="32">
        <f>K19+K20</f>
        <v>30412</v>
      </c>
      <c r="L18" s="32">
        <f>L19+L20</f>
        <v>13815</v>
      </c>
      <c r="M18" s="32">
        <f>L18/K18*100</f>
        <v>45.426147573326318</v>
      </c>
      <c r="N18" s="32">
        <f>N19+N20</f>
        <v>0</v>
      </c>
      <c r="O18" s="32">
        <f>O19+O20</f>
        <v>0</v>
      </c>
      <c r="P18" s="32"/>
      <c r="Q18" s="32">
        <f>Q19+Q20</f>
        <v>2021.0999399999998</v>
      </c>
      <c r="R18" s="32">
        <f>R19+R20</f>
        <v>0</v>
      </c>
      <c r="S18" s="32">
        <f>R18/Q18*100</f>
        <v>0</v>
      </c>
    </row>
    <row r="19" spans="1:19" ht="12.75">
      <c r="A19" s="3" t="s">
        <v>132</v>
      </c>
      <c r="B19" s="16">
        <f>E19+'субсидии '!B37+субвенции!B36+' иные '!B32</f>
        <v>832889.03847000026</v>
      </c>
      <c r="C19" s="16">
        <f>F19+'субсидии '!C37+субвенции!C36+' иные '!C32</f>
        <v>524159.75799000001</v>
      </c>
      <c r="D19" s="16">
        <f t="shared" si="0"/>
        <v>62.932723781894225</v>
      </c>
      <c r="E19" s="16">
        <f>H19+K19+N19+Q19</f>
        <v>98204.09994</v>
      </c>
      <c r="F19" s="16">
        <f>I19+L19+O19+R19</f>
        <v>62835.3</v>
      </c>
      <c r="G19" s="16">
        <f>F19/E19*100</f>
        <v>63.984395802609704</v>
      </c>
      <c r="H19" s="16">
        <v>65771</v>
      </c>
      <c r="I19" s="16">
        <v>49020.3</v>
      </c>
      <c r="J19" s="16">
        <f>I19/H19*100</f>
        <v>74.53178452509465</v>
      </c>
      <c r="K19" s="16">
        <v>30412</v>
      </c>
      <c r="L19" s="16">
        <v>13815</v>
      </c>
      <c r="M19" s="16">
        <f>L19/K19*100</f>
        <v>45.426147573326318</v>
      </c>
      <c r="N19" s="16"/>
      <c r="O19" s="16"/>
      <c r="P19" s="16"/>
      <c r="Q19" s="82">
        <v>2021.0999399999998</v>
      </c>
      <c r="R19" s="16"/>
      <c r="S19" s="16">
        <f>R19/Q19*100</f>
        <v>0</v>
      </c>
    </row>
    <row r="20" spans="1:19" s="13" customFormat="1" ht="12.75">
      <c r="A20" s="7" t="s">
        <v>159</v>
      </c>
      <c r="B20" s="32">
        <f>E20+'субсидии '!B38+субвенции!B37+' иные '!B33</f>
        <v>364296.82259999996</v>
      </c>
      <c r="C20" s="32">
        <f>F20+'субсидии '!C38+субвенции!C37+' иные '!C33</f>
        <v>205655.34153000001</v>
      </c>
      <c r="D20" s="32">
        <f t="shared" si="0"/>
        <v>56.452686043822773</v>
      </c>
      <c r="E20" s="32">
        <f>H20+K20</f>
        <v>0</v>
      </c>
      <c r="F20" s="32">
        <f>I20+L20</f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s="13" customFormat="1" ht="12.75">
      <c r="A21" s="7" t="s">
        <v>146</v>
      </c>
      <c r="B21" s="32">
        <f>B22+B23</f>
        <v>464223.19795000006</v>
      </c>
      <c r="C21" s="32">
        <f>C22+C23</f>
        <v>249803.62146000002</v>
      </c>
      <c r="D21" s="32">
        <f t="shared" si="0"/>
        <v>53.811102625445606</v>
      </c>
      <c r="E21" s="32">
        <f>E22+E23</f>
        <v>119898.10857999999</v>
      </c>
      <c r="F21" s="32">
        <f>F22+F23</f>
        <v>61931.8</v>
      </c>
      <c r="G21" s="32">
        <f>F21/E21*100</f>
        <v>51.653692233749503</v>
      </c>
      <c r="H21" s="32">
        <f>H22+H23</f>
        <v>100312.9</v>
      </c>
      <c r="I21" s="32">
        <f>I22+I23</f>
        <v>57982.8</v>
      </c>
      <c r="J21" s="32">
        <f>I21/H21*100</f>
        <v>57.801937736821493</v>
      </c>
      <c r="K21" s="32">
        <f>K22+K23</f>
        <v>17895.59</v>
      </c>
      <c r="L21" s="32">
        <f>L22+L23</f>
        <v>3949</v>
      </c>
      <c r="M21" s="32">
        <f>L21/K21*100</f>
        <v>22.066889105081199</v>
      </c>
      <c r="N21" s="32">
        <f>N22+N23</f>
        <v>0</v>
      </c>
      <c r="O21" s="32">
        <f>O22+O23</f>
        <v>0</v>
      </c>
      <c r="P21" s="32"/>
      <c r="Q21" s="32">
        <f>Q22+Q23</f>
        <v>1689.6185800000001</v>
      </c>
      <c r="R21" s="32">
        <f>R22+R23</f>
        <v>0</v>
      </c>
      <c r="S21" s="32">
        <f>R21/Q21*100</f>
        <v>0</v>
      </c>
    </row>
    <row r="22" spans="1:19" ht="12.75">
      <c r="A22" s="3" t="s">
        <v>131</v>
      </c>
      <c r="B22" s="16">
        <f>E22+'субсидии '!B50+субвенции!B48+' иные '!B41</f>
        <v>441616.78467000008</v>
      </c>
      <c r="C22" s="16">
        <f>F22+'субсидии '!C50+субвенции!C48+' иные '!C41</f>
        <v>237307.69105000002</v>
      </c>
      <c r="D22" s="16">
        <f t="shared" si="0"/>
        <v>53.736112232991587</v>
      </c>
      <c r="E22" s="16">
        <f>H22+K22+N22+Q22</f>
        <v>119898.10857999999</v>
      </c>
      <c r="F22" s="16">
        <f>I22+L22+O22+R22</f>
        <v>61931.8</v>
      </c>
      <c r="G22" s="16">
        <f>F22/E22*100</f>
        <v>51.653692233749503</v>
      </c>
      <c r="H22" s="16">
        <v>100312.9</v>
      </c>
      <c r="I22" s="16">
        <v>57982.8</v>
      </c>
      <c r="J22" s="16">
        <f>I22/H22*100</f>
        <v>57.801937736821493</v>
      </c>
      <c r="K22" s="82">
        <v>17895.59</v>
      </c>
      <c r="L22" s="19">
        <v>3949</v>
      </c>
      <c r="M22" s="16">
        <f>L22/K22*100</f>
        <v>22.066889105081199</v>
      </c>
      <c r="N22" s="82"/>
      <c r="O22" s="19"/>
      <c r="P22" s="16"/>
      <c r="Q22" s="82">
        <v>1689.6185800000001</v>
      </c>
      <c r="R22" s="19"/>
      <c r="S22" s="16">
        <f>R22/Q22*100</f>
        <v>0</v>
      </c>
    </row>
    <row r="23" spans="1:19" s="13" customFormat="1" ht="12.75">
      <c r="A23" s="7" t="s">
        <v>159</v>
      </c>
      <c r="B23" s="32">
        <f>E23+'субсидии '!B51+субвенции!B49+' иные '!B42</f>
        <v>22606.413280000001</v>
      </c>
      <c r="C23" s="32">
        <f>F23+'субсидии '!C51+субвенции!C49+' иные '!C42</f>
        <v>12495.930410000001</v>
      </c>
      <c r="D23" s="32">
        <f t="shared" si="0"/>
        <v>55.276041604774207</v>
      </c>
      <c r="E23" s="32">
        <f>H23+K23</f>
        <v>0</v>
      </c>
      <c r="F23" s="32">
        <f>I23+L23</f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s="13" customFormat="1" ht="12.75">
      <c r="A24" s="7" t="s">
        <v>150</v>
      </c>
      <c r="B24" s="32">
        <f>B25+B26</f>
        <v>466187.03016999993</v>
      </c>
      <c r="C24" s="32">
        <f>C25+C26</f>
        <v>266358.20069999999</v>
      </c>
      <c r="D24" s="32">
        <f t="shared" si="0"/>
        <v>57.135480711007702</v>
      </c>
      <c r="E24" s="32">
        <f>E25+E26</f>
        <v>73888.591849999997</v>
      </c>
      <c r="F24" s="32">
        <f>F25+F26</f>
        <v>33174</v>
      </c>
      <c r="G24" s="32">
        <f>F24/E24*100</f>
        <v>44.897323347758459</v>
      </c>
      <c r="H24" s="32">
        <f>H25+H26</f>
        <v>52034.2</v>
      </c>
      <c r="I24" s="32">
        <f>I25+I26</f>
        <v>30979</v>
      </c>
      <c r="J24" s="32">
        <f>I24/H24*100</f>
        <v>59.535843733544482</v>
      </c>
      <c r="K24" s="32">
        <f>K25+K26</f>
        <v>19218.418329999997</v>
      </c>
      <c r="L24" s="32">
        <f>L25+L26</f>
        <v>2195</v>
      </c>
      <c r="M24" s="32">
        <f>L24/K24*100</f>
        <v>11.421335316515615</v>
      </c>
      <c r="N24" s="32">
        <f>N25+N26</f>
        <v>274.303</v>
      </c>
      <c r="O24" s="32">
        <f>O25+O26</f>
        <v>0</v>
      </c>
      <c r="P24" s="32">
        <f>O24/N24*100</f>
        <v>0</v>
      </c>
      <c r="Q24" s="32">
        <f>Q25+Q26</f>
        <v>2361.6705200000001</v>
      </c>
      <c r="R24" s="32">
        <f>R25+R26</f>
        <v>0</v>
      </c>
      <c r="S24" s="32">
        <f>R24/Q24*100</f>
        <v>0</v>
      </c>
    </row>
    <row r="25" spans="1:19" ht="12.75">
      <c r="A25" s="3" t="s">
        <v>151</v>
      </c>
      <c r="B25" s="16">
        <f>E25+'субсидии '!B59+субвенции!B57+' иные '!B46</f>
        <v>440189.74431999994</v>
      </c>
      <c r="C25" s="16">
        <f>F25+'субсидии '!C59+субвенции!C57+' иные '!C46</f>
        <v>258540.92073000001</v>
      </c>
      <c r="D25" s="16">
        <f t="shared" si="0"/>
        <v>58.733971898729955</v>
      </c>
      <c r="E25" s="16">
        <f>H25+K25+N25+Q25</f>
        <v>73888.591849999997</v>
      </c>
      <c r="F25" s="16">
        <f>I25+L25+O25+R25</f>
        <v>33174</v>
      </c>
      <c r="G25" s="16">
        <f>F25/E25*100</f>
        <v>44.897323347758459</v>
      </c>
      <c r="H25" s="16">
        <v>52034.2</v>
      </c>
      <c r="I25" s="16">
        <v>30979</v>
      </c>
      <c r="J25" s="16">
        <f>I25/H25*100</f>
        <v>59.535843733544482</v>
      </c>
      <c r="K25" s="82">
        <v>19218.418329999997</v>
      </c>
      <c r="L25" s="16">
        <v>2195</v>
      </c>
      <c r="M25" s="16">
        <f>L25/K25*100</f>
        <v>11.421335316515615</v>
      </c>
      <c r="N25" s="82">
        <v>274.303</v>
      </c>
      <c r="O25" s="16"/>
      <c r="P25" s="16">
        <f>O25/N25*100</f>
        <v>0</v>
      </c>
      <c r="Q25" s="82">
        <v>2361.6705200000001</v>
      </c>
      <c r="R25" s="16"/>
      <c r="S25" s="16">
        <f>R25/Q25*100</f>
        <v>0</v>
      </c>
    </row>
    <row r="26" spans="1:19" s="13" customFormat="1" ht="12.75">
      <c r="A26" s="7" t="s">
        <v>159</v>
      </c>
      <c r="B26" s="32">
        <f>E26+'субсидии '!B60+субвенции!B58+' иные '!B47</f>
        <v>25997.28585</v>
      </c>
      <c r="C26" s="32">
        <f>F26+'субсидии '!C60+субвенции!C58+' иные '!C47</f>
        <v>7817.2799699999996</v>
      </c>
      <c r="D26" s="32">
        <f t="shared" si="0"/>
        <v>30.06960040022793</v>
      </c>
      <c r="E26" s="32">
        <f>H26+K26</f>
        <v>0</v>
      </c>
      <c r="F26" s="32">
        <f>I26+L26</f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s="35" customFormat="1" ht="12" customHeight="1">
      <c r="A27" s="33" t="s">
        <v>147</v>
      </c>
      <c r="B27" s="34">
        <f>B28+B29</f>
        <v>648234.23953000002</v>
      </c>
      <c r="C27" s="34">
        <f>C28+C29</f>
        <v>386218.43079000007</v>
      </c>
      <c r="D27" s="34">
        <f t="shared" si="0"/>
        <v>59.580072640104042</v>
      </c>
      <c r="E27" s="34">
        <f>E28+E29</f>
        <v>137392.73083999997</v>
      </c>
      <c r="F27" s="34">
        <f>F28+F29</f>
        <v>76047.100000000006</v>
      </c>
      <c r="G27" s="34">
        <f>F27/E27*100</f>
        <v>55.350162657848536</v>
      </c>
      <c r="H27" s="34">
        <f>H28+H29</f>
        <v>109548.7</v>
      </c>
      <c r="I27" s="34">
        <f>I28+I29</f>
        <v>66734.100000000006</v>
      </c>
      <c r="J27" s="34">
        <f>I27/H27*100</f>
        <v>60.917290666160348</v>
      </c>
      <c r="K27" s="34">
        <f>K28+K29</f>
        <v>24657.200000000001</v>
      </c>
      <c r="L27" s="34">
        <f>L28+L29</f>
        <v>9313</v>
      </c>
      <c r="M27" s="34">
        <f>L27/K27*100</f>
        <v>37.769900880878602</v>
      </c>
      <c r="N27" s="34">
        <f>N28+N29</f>
        <v>410.27800000000002</v>
      </c>
      <c r="O27" s="34">
        <f>O28+O29</f>
        <v>0</v>
      </c>
      <c r="P27" s="34">
        <f>O27/N27*100</f>
        <v>0</v>
      </c>
      <c r="Q27" s="34">
        <f>Q28+Q29</f>
        <v>2776.5528399999998</v>
      </c>
      <c r="R27" s="34">
        <f>R28+R29</f>
        <v>0</v>
      </c>
      <c r="S27" s="34">
        <f>R27/Q27*100</f>
        <v>0</v>
      </c>
    </row>
    <row r="28" spans="1:19" ht="12.75">
      <c r="A28" s="3" t="s">
        <v>152</v>
      </c>
      <c r="B28" s="16">
        <f>E28+'субсидии '!B71+субвенции!B68+' иные '!B55</f>
        <v>618223.65433000005</v>
      </c>
      <c r="C28" s="16">
        <f>F28+'субсидии '!C71+субвенции!C68+' иные '!C55</f>
        <v>380985.39843000006</v>
      </c>
      <c r="D28" s="16">
        <f t="shared" si="0"/>
        <v>61.625820325961641</v>
      </c>
      <c r="E28" s="16">
        <f>H28+K28+N28+Q28</f>
        <v>137392.73083999997</v>
      </c>
      <c r="F28" s="16">
        <f>I28+L28+O28+R28</f>
        <v>76047.100000000006</v>
      </c>
      <c r="G28" s="16">
        <f>F28/E28*100</f>
        <v>55.350162657848536</v>
      </c>
      <c r="H28" s="16">
        <v>109548.7</v>
      </c>
      <c r="I28" s="16">
        <v>66734.100000000006</v>
      </c>
      <c r="J28" s="16">
        <f>I28/H28*100</f>
        <v>60.917290666160348</v>
      </c>
      <c r="K28" s="82">
        <v>24657.200000000001</v>
      </c>
      <c r="L28" s="16">
        <v>9313</v>
      </c>
      <c r="M28" s="16">
        <f>L28/K28*100</f>
        <v>37.769900880878602</v>
      </c>
      <c r="N28" s="82">
        <v>410.27800000000002</v>
      </c>
      <c r="O28" s="16"/>
      <c r="P28" s="16">
        <f>O28/N28*100</f>
        <v>0</v>
      </c>
      <c r="Q28" s="82">
        <v>2776.5528399999998</v>
      </c>
      <c r="R28" s="16"/>
      <c r="S28" s="16">
        <f>R28/Q28*100</f>
        <v>0</v>
      </c>
    </row>
    <row r="29" spans="1:19" s="38" customFormat="1" ht="12.75">
      <c r="A29" s="36" t="s">
        <v>159</v>
      </c>
      <c r="B29" s="32">
        <f>E29+'субсидии '!B72+субвенции!B69+' иные '!B56</f>
        <v>30010.585200000001</v>
      </c>
      <c r="C29" s="32">
        <f>F29+'субсидии '!C72+субвенции!C69+' иные '!C56</f>
        <v>5233.0323600000002</v>
      </c>
      <c r="D29" s="37">
        <f t="shared" si="0"/>
        <v>17.437288627080822</v>
      </c>
      <c r="E29" s="34">
        <f>H29+K29</f>
        <v>0</v>
      </c>
      <c r="F29" s="34">
        <f>I29+L29</f>
        <v>0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13" customFormat="1" ht="13.5" customHeight="1">
      <c r="A30" s="7" t="s">
        <v>148</v>
      </c>
      <c r="B30" s="32">
        <f>B31+B32</f>
        <v>1787518.66609</v>
      </c>
      <c r="C30" s="32">
        <f>C31+C32</f>
        <v>997455.10401999997</v>
      </c>
      <c r="D30" s="32">
        <f t="shared" si="0"/>
        <v>55.801101434192176</v>
      </c>
      <c r="E30" s="32">
        <f>E31+E32</f>
        <v>154924.18874000001</v>
      </c>
      <c r="F30" s="32">
        <f>F31+F32</f>
        <v>104858.5</v>
      </c>
      <c r="G30" s="32">
        <f>F30/E30*100</f>
        <v>67.683749615095763</v>
      </c>
      <c r="H30" s="32">
        <f>H31+H32</f>
        <v>77445.600000000006</v>
      </c>
      <c r="I30" s="32">
        <f>I31+I32</f>
        <v>77445.600000000006</v>
      </c>
      <c r="J30" s="32">
        <f>I30/H30*100</f>
        <v>100</v>
      </c>
      <c r="K30" s="32">
        <f>K31+K32</f>
        <v>75784.899999999994</v>
      </c>
      <c r="L30" s="32">
        <f>L31+L32</f>
        <v>27412.9</v>
      </c>
      <c r="M30" s="32">
        <f>L30/K30*100</f>
        <v>36.171981489716295</v>
      </c>
      <c r="N30" s="32">
        <f>N31+N32</f>
        <v>0</v>
      </c>
      <c r="O30" s="32">
        <f>O31+O32</f>
        <v>0</v>
      </c>
      <c r="P30" s="32"/>
      <c r="Q30" s="32">
        <f>Q31+Q32</f>
        <v>1693.6887400000001</v>
      </c>
      <c r="R30" s="32">
        <f>R31+R32</f>
        <v>0</v>
      </c>
      <c r="S30" s="32">
        <f>R30/Q30*100</f>
        <v>0</v>
      </c>
    </row>
    <row r="31" spans="1:19" ht="12.75">
      <c r="A31" s="3" t="s">
        <v>153</v>
      </c>
      <c r="B31" s="16">
        <f>E31+'субсидии '!B80+субвенции!B76+' иные '!B61</f>
        <v>1715528.9275499999</v>
      </c>
      <c r="C31" s="16">
        <f>F31+'субсидии '!C80+субвенции!C76+' иные '!C61</f>
        <v>976909.35555999994</v>
      </c>
      <c r="D31" s="16">
        <f t="shared" si="0"/>
        <v>56.945082060210694</v>
      </c>
      <c r="E31" s="16">
        <f>H31+K31+N31+Q31</f>
        <v>154924.18874000001</v>
      </c>
      <c r="F31" s="16">
        <f>I31+L31+O31+R31</f>
        <v>104858.5</v>
      </c>
      <c r="G31" s="16">
        <f>F31/E31*100</f>
        <v>67.683749615095763</v>
      </c>
      <c r="H31" s="16">
        <v>77445.600000000006</v>
      </c>
      <c r="I31" s="16">
        <v>77445.600000000006</v>
      </c>
      <c r="J31" s="16">
        <f>I31/H31*100</f>
        <v>100</v>
      </c>
      <c r="K31" s="16">
        <v>75784.899999999994</v>
      </c>
      <c r="L31" s="16">
        <v>27412.9</v>
      </c>
      <c r="M31" s="16">
        <f>L31/K31*100</f>
        <v>36.171981489716295</v>
      </c>
      <c r="N31" s="16"/>
      <c r="O31" s="16"/>
      <c r="P31" s="16"/>
      <c r="Q31" s="82">
        <v>1693.6887400000001</v>
      </c>
      <c r="R31" s="16"/>
      <c r="S31" s="16">
        <f>R31/Q31*100</f>
        <v>0</v>
      </c>
    </row>
    <row r="32" spans="1:19" s="13" customFormat="1" ht="12.75">
      <c r="A32" s="7" t="s">
        <v>159</v>
      </c>
      <c r="B32" s="32">
        <f>E32+'субсидии '!B81+субвенции!B77+' иные '!B62</f>
        <v>71989.738540000006</v>
      </c>
      <c r="C32" s="32">
        <f>F32+'субсидии '!C81+субвенции!C77+' иные '!C62</f>
        <v>20545.748460000003</v>
      </c>
      <c r="D32" s="32">
        <f t="shared" si="0"/>
        <v>28.539829254393069</v>
      </c>
      <c r="E32" s="32">
        <f>H32+K32</f>
        <v>0</v>
      </c>
      <c r="F32" s="32">
        <f>I32+L32</f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s="13" customFormat="1" ht="12.75">
      <c r="A33" s="7" t="s">
        <v>149</v>
      </c>
      <c r="B33" s="32">
        <f>B34+B35</f>
        <v>714521.20170999994</v>
      </c>
      <c r="C33" s="32">
        <f>C34+C35</f>
        <v>441617.51215000014</v>
      </c>
      <c r="D33" s="32">
        <f t="shared" si="0"/>
        <v>61.806075326122766</v>
      </c>
      <c r="E33" s="32">
        <f>E34+E35</f>
        <v>117836.99731000001</v>
      </c>
      <c r="F33" s="32">
        <f>F34+F35</f>
        <v>80693.600000000006</v>
      </c>
      <c r="G33" s="32">
        <f>F33/E33*100</f>
        <v>68.479002216693544</v>
      </c>
      <c r="H33" s="32">
        <f>H34+H35</f>
        <v>96908.800000000003</v>
      </c>
      <c r="I33" s="32">
        <f>I34+I35</f>
        <v>65203.6</v>
      </c>
      <c r="J33" s="32">
        <f>I33/H33*100</f>
        <v>67.283466516972652</v>
      </c>
      <c r="K33" s="32">
        <f>K34+K35</f>
        <v>18789.85326</v>
      </c>
      <c r="L33" s="32">
        <f>L34+L35</f>
        <v>15490</v>
      </c>
      <c r="M33" s="32">
        <f>L33/K33*100</f>
        <v>82.438110535835023</v>
      </c>
      <c r="N33" s="32">
        <f>N34+N35</f>
        <v>0</v>
      </c>
      <c r="O33" s="32">
        <f>O34+O35</f>
        <v>0</v>
      </c>
      <c r="P33" s="32"/>
      <c r="Q33" s="32">
        <f>Q34+Q35</f>
        <v>2138.3440499999997</v>
      </c>
      <c r="R33" s="32">
        <f>R34+R35</f>
        <v>0</v>
      </c>
      <c r="S33" s="32">
        <f>R33/Q33*100</f>
        <v>0</v>
      </c>
    </row>
    <row r="34" spans="1:19" ht="12.75">
      <c r="A34" s="3" t="s">
        <v>154</v>
      </c>
      <c r="B34" s="16">
        <f>E34+'субсидии '!B101+субвенции!B96+' иные '!B75</f>
        <v>696870.59182999993</v>
      </c>
      <c r="C34" s="16">
        <f>F34+'субсидии '!C101+субвенции!C96+' иные '!C75</f>
        <v>439431.43212000013</v>
      </c>
      <c r="D34" s="16">
        <f t="shared" si="0"/>
        <v>63.057824117106442</v>
      </c>
      <c r="E34" s="16">
        <f>H34+K34+N34+Q34</f>
        <v>117836.99731000001</v>
      </c>
      <c r="F34" s="16">
        <f>I34+L34+O34+R34</f>
        <v>80693.600000000006</v>
      </c>
      <c r="G34" s="16">
        <f>F34/E34*100</f>
        <v>68.479002216693544</v>
      </c>
      <c r="H34" s="16">
        <v>96908.800000000003</v>
      </c>
      <c r="I34" s="16">
        <v>65203.6</v>
      </c>
      <c r="J34" s="16">
        <f>I34/H34*100</f>
        <v>67.283466516972652</v>
      </c>
      <c r="K34" s="82">
        <v>18789.85326</v>
      </c>
      <c r="L34" s="16">
        <v>15490</v>
      </c>
      <c r="M34" s="16">
        <f>L34/K34*100</f>
        <v>82.438110535835023</v>
      </c>
      <c r="N34" s="82"/>
      <c r="O34" s="16"/>
      <c r="P34" s="16"/>
      <c r="Q34" s="82">
        <v>2138.3440499999997</v>
      </c>
      <c r="R34" s="16"/>
      <c r="S34" s="16">
        <f>R34/Q34*100</f>
        <v>0</v>
      </c>
    </row>
    <row r="35" spans="1:19" s="13" customFormat="1" ht="12.75">
      <c r="A35" s="7" t="s">
        <v>159</v>
      </c>
      <c r="B35" s="32">
        <f>E35+'субсидии '!B102+субвенции!B97+' иные '!B76</f>
        <v>17650.60988</v>
      </c>
      <c r="C35" s="32">
        <f>F35+'субсидии '!C102+субвенции!C97+' иные '!C76</f>
        <v>2186.0800300000001</v>
      </c>
      <c r="D35" s="32">
        <f t="shared" si="0"/>
        <v>12.385294586772659</v>
      </c>
      <c r="E35" s="32">
        <f>H35+K35</f>
        <v>0</v>
      </c>
      <c r="F35" s="32">
        <f>I35+L35</f>
        <v>0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s="13" customFormat="1" ht="12.75">
      <c r="A36" s="7" t="s">
        <v>158</v>
      </c>
      <c r="B36" s="32">
        <f>B37+B38</f>
        <v>505839.00996385003</v>
      </c>
      <c r="C36" s="32">
        <f>C37+C38</f>
        <v>267586.64970000001</v>
      </c>
      <c r="D36" s="32">
        <f t="shared" si="0"/>
        <v>52.899567733837529</v>
      </c>
      <c r="E36" s="32">
        <f>E37+E38</f>
        <v>131937.94626999999</v>
      </c>
      <c r="F36" s="32">
        <f>F37+F38</f>
        <v>65946.399999999994</v>
      </c>
      <c r="G36" s="32">
        <f>F36/E36*100</f>
        <v>49.982891097187611</v>
      </c>
      <c r="H36" s="32">
        <f>H37+H38</f>
        <v>114831.4</v>
      </c>
      <c r="I36" s="32">
        <f>I37+I38</f>
        <v>62522.7</v>
      </c>
      <c r="J36" s="32">
        <f>I36/H36*100</f>
        <v>54.447389825431024</v>
      </c>
      <c r="K36" s="32">
        <f>K37+K38</f>
        <v>14303.498</v>
      </c>
      <c r="L36" s="32">
        <f>L37+L38</f>
        <v>3423.7</v>
      </c>
      <c r="M36" s="32">
        <f>L36/K36*100</f>
        <v>23.936102902940245</v>
      </c>
      <c r="N36" s="32">
        <f>N37+N38</f>
        <v>315.41899999999998</v>
      </c>
      <c r="O36" s="32">
        <f>O37+O38</f>
        <v>0</v>
      </c>
      <c r="P36" s="32">
        <f>O36/N36*100</f>
        <v>0</v>
      </c>
      <c r="Q36" s="32">
        <f>Q37+Q38</f>
        <v>2487.6292699999999</v>
      </c>
      <c r="R36" s="32">
        <f>R37+R38</f>
        <v>0</v>
      </c>
      <c r="S36" s="32">
        <f>R36/Q36*100</f>
        <v>0</v>
      </c>
    </row>
    <row r="37" spans="1:19" ht="12.75">
      <c r="A37" s="3" t="s">
        <v>134</v>
      </c>
      <c r="B37" s="16">
        <f>E37+'субсидии '!B114+субвенции!B108+' иные '!B81</f>
        <v>479292.87570000003</v>
      </c>
      <c r="C37" s="16">
        <f>F37+'субсидии '!C114+субвенции!C108+' иные '!C81</f>
        <v>266425.43374000001</v>
      </c>
      <c r="D37" s="16">
        <f t="shared" si="0"/>
        <v>55.587188386827094</v>
      </c>
      <c r="E37" s="16">
        <f>H37+K37+N37+Q37</f>
        <v>131937.94626999999</v>
      </c>
      <c r="F37" s="16">
        <f>I37+L37+O37+R37</f>
        <v>65946.399999999994</v>
      </c>
      <c r="G37" s="16">
        <f>F37/E37*100</f>
        <v>49.982891097187611</v>
      </c>
      <c r="H37" s="16">
        <v>114831.4</v>
      </c>
      <c r="I37" s="16">
        <v>62522.7</v>
      </c>
      <c r="J37" s="16">
        <f>I37/H37*100</f>
        <v>54.447389825431024</v>
      </c>
      <c r="K37" s="82">
        <v>14303.498</v>
      </c>
      <c r="L37" s="16">
        <v>3423.7</v>
      </c>
      <c r="M37" s="16">
        <f>L37/K37*100</f>
        <v>23.936102902940245</v>
      </c>
      <c r="N37" s="82">
        <v>315.41899999999998</v>
      </c>
      <c r="O37" s="16"/>
      <c r="P37" s="16">
        <f>O37/N37*100</f>
        <v>0</v>
      </c>
      <c r="Q37" s="82">
        <v>2487.6292699999999</v>
      </c>
      <c r="R37" s="16"/>
      <c r="S37" s="16">
        <f>R37/Q37*100</f>
        <v>0</v>
      </c>
    </row>
    <row r="38" spans="1:19" s="13" customFormat="1" ht="12.75">
      <c r="A38" s="7" t="s">
        <v>159</v>
      </c>
      <c r="B38" s="32">
        <f>E38+'субсидии '!B115+субвенции!B109+' иные '!B82</f>
        <v>26546.134263849999</v>
      </c>
      <c r="C38" s="32">
        <f>F38+'субсидии '!C115+субвенции!C109+' иные '!C82</f>
        <v>1161.21596</v>
      </c>
      <c r="D38" s="32">
        <f t="shared" si="0"/>
        <v>4.3743316765383833</v>
      </c>
      <c r="E38" s="32">
        <f>H38+K38</f>
        <v>0</v>
      </c>
      <c r="F38" s="32">
        <f>I38+L38</f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s="13" customFormat="1" ht="12.75">
      <c r="A39" s="7" t="s">
        <v>136</v>
      </c>
      <c r="B39" s="32">
        <f>B40+B41</f>
        <v>580738.40925000003</v>
      </c>
      <c r="C39" s="32">
        <f>C40+C41</f>
        <v>295940.66565000004</v>
      </c>
      <c r="D39" s="32">
        <f t="shared" si="0"/>
        <v>50.959375329108212</v>
      </c>
      <c r="E39" s="32">
        <f>E40+E41</f>
        <v>93620.523820000017</v>
      </c>
      <c r="F39" s="32">
        <f>F40+F41</f>
        <v>40988.699999999997</v>
      </c>
      <c r="G39" s="32">
        <f>F39/E39*100</f>
        <v>43.781746061159765</v>
      </c>
      <c r="H39" s="32">
        <f>H40+H41</f>
        <v>67161.100000000006</v>
      </c>
      <c r="I39" s="32">
        <f>I40+I41</f>
        <v>40988.699999999997</v>
      </c>
      <c r="J39" s="32">
        <f>I39/H39*100</f>
        <v>61.030417905603088</v>
      </c>
      <c r="K39" s="32">
        <f>K40+K41</f>
        <v>25423.370800000001</v>
      </c>
      <c r="L39" s="32">
        <f>L40+L41</f>
        <v>0</v>
      </c>
      <c r="M39" s="32">
        <f>L39/K39*100</f>
        <v>0</v>
      </c>
      <c r="N39" s="32">
        <f>N40+N41</f>
        <v>0</v>
      </c>
      <c r="O39" s="32">
        <f>O40+O41</f>
        <v>0</v>
      </c>
      <c r="P39" s="32"/>
      <c r="Q39" s="32">
        <f>Q40+Q41</f>
        <v>1036.0530200000001</v>
      </c>
      <c r="R39" s="32">
        <f>R40+R41</f>
        <v>0</v>
      </c>
      <c r="S39" s="32">
        <f>R39/Q39*100</f>
        <v>0</v>
      </c>
    </row>
    <row r="40" spans="1:19" ht="12.75">
      <c r="A40" s="3" t="s">
        <v>135</v>
      </c>
      <c r="B40" s="16">
        <f>E40+'субсидии '!B122+субвенции!B115+' иные '!B87</f>
        <v>531508.34507000004</v>
      </c>
      <c r="C40" s="16">
        <f>F40+'субсидии '!C122+субвенции!C115+' иные '!C87</f>
        <v>281470.58296000003</v>
      </c>
      <c r="D40" s="16">
        <f t="shared" si="0"/>
        <v>52.956945186426033</v>
      </c>
      <c r="E40" s="16">
        <f>H40+K40+N40+Q40</f>
        <v>93620.523820000017</v>
      </c>
      <c r="F40" s="16">
        <f>I40+L40+O40+R40</f>
        <v>40988.699999999997</v>
      </c>
      <c r="G40" s="16">
        <f>F40/E40*100</f>
        <v>43.781746061159765</v>
      </c>
      <c r="H40" s="16">
        <v>67161.100000000006</v>
      </c>
      <c r="I40" s="16">
        <v>40988.699999999997</v>
      </c>
      <c r="J40" s="16">
        <f>I40/H40*100</f>
        <v>61.030417905603088</v>
      </c>
      <c r="K40" s="82">
        <v>25423.370800000001</v>
      </c>
      <c r="L40" s="16"/>
      <c r="M40" s="16">
        <f>L40/K40*100</f>
        <v>0</v>
      </c>
      <c r="N40" s="82"/>
      <c r="O40" s="16"/>
      <c r="P40" s="16"/>
      <c r="Q40" s="82">
        <v>1036.0530200000001</v>
      </c>
      <c r="R40" s="16"/>
      <c r="S40" s="16">
        <f>R40/Q40*100</f>
        <v>0</v>
      </c>
    </row>
    <row r="41" spans="1:19" s="13" customFormat="1" ht="12.75">
      <c r="A41" s="7" t="s">
        <v>159</v>
      </c>
      <c r="B41" s="32">
        <f>E41+'субсидии '!B123+субвенции!B116+' иные '!B88</f>
        <v>49230.064180000001</v>
      </c>
      <c r="C41" s="32">
        <f>F41+'субсидии '!C123+субвенции!C116+' иные '!C88</f>
        <v>14470.082689999999</v>
      </c>
      <c r="D41" s="32">
        <f t="shared" si="0"/>
        <v>29.392776408117204</v>
      </c>
      <c r="E41" s="32">
        <f>H41+K41</f>
        <v>0</v>
      </c>
      <c r="F41" s="32">
        <f>I41+L41</f>
        <v>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s="13" customFormat="1" ht="12.75">
      <c r="A42" s="7" t="s">
        <v>156</v>
      </c>
      <c r="B42" s="32">
        <f>B43+B44</f>
        <v>582139.36904999998</v>
      </c>
      <c r="C42" s="32">
        <f>C43+C44</f>
        <v>339564.00854999997</v>
      </c>
      <c r="D42" s="32">
        <f t="shared" si="0"/>
        <v>58.33036324345121</v>
      </c>
      <c r="E42" s="32">
        <f>E43+E44</f>
        <v>110260.81116</v>
      </c>
      <c r="F42" s="32">
        <f>F43+F44</f>
        <v>54172.2</v>
      </c>
      <c r="G42" s="32">
        <f>F42/E42*100</f>
        <v>49.130964510491815</v>
      </c>
      <c r="H42" s="32">
        <f>H43+H44</f>
        <v>74854.3</v>
      </c>
      <c r="I42" s="32">
        <f>I43+I44</f>
        <v>49689.2</v>
      </c>
      <c r="J42" s="32">
        <f>I42/H42*100</f>
        <v>66.381223256379386</v>
      </c>
      <c r="K42" s="32">
        <f>K43+K44</f>
        <v>33731.699999999997</v>
      </c>
      <c r="L42" s="32">
        <f>L43+L44</f>
        <v>4483</v>
      </c>
      <c r="M42" s="32">
        <f>L42/K42*100</f>
        <v>13.29016918803381</v>
      </c>
      <c r="N42" s="32">
        <f>N43+N44</f>
        <v>0</v>
      </c>
      <c r="O42" s="32">
        <f>O43+O44</f>
        <v>0</v>
      </c>
      <c r="P42" s="32"/>
      <c r="Q42" s="32">
        <f>Q43+Q44</f>
        <v>1674.81116</v>
      </c>
      <c r="R42" s="32">
        <f>R43+R44</f>
        <v>0</v>
      </c>
      <c r="S42" s="32">
        <f>R42/Q42*100</f>
        <v>0</v>
      </c>
    </row>
    <row r="43" spans="1:19" ht="12.75">
      <c r="A43" s="3" t="s">
        <v>155</v>
      </c>
      <c r="B43" s="16">
        <f>E43+'субсидии '!B129+субвенции!B121+' иные '!B94</f>
        <v>562733.95325999998</v>
      </c>
      <c r="C43" s="16">
        <f>F43+'субсидии '!C129+субвенции!C121+' иные '!C94</f>
        <v>335125.54956999997</v>
      </c>
      <c r="D43" s="16">
        <f t="shared" si="0"/>
        <v>59.553106335341724</v>
      </c>
      <c r="E43" s="16">
        <f>H43+K43+N43+Q43</f>
        <v>110260.81116</v>
      </c>
      <c r="F43" s="16">
        <f>I43+L43+O43+R43</f>
        <v>54172.2</v>
      </c>
      <c r="G43" s="16">
        <f>F43/E43*100</f>
        <v>49.130964510491815</v>
      </c>
      <c r="H43" s="16">
        <v>74854.3</v>
      </c>
      <c r="I43" s="16">
        <v>49689.2</v>
      </c>
      <c r="J43" s="16">
        <f>I43/H43*100</f>
        <v>66.381223256379386</v>
      </c>
      <c r="K43" s="82">
        <v>33731.699999999997</v>
      </c>
      <c r="L43" s="16">
        <v>4483</v>
      </c>
      <c r="M43" s="16">
        <f>L43/K43*100</f>
        <v>13.29016918803381</v>
      </c>
      <c r="N43" s="82"/>
      <c r="O43" s="16"/>
      <c r="P43" s="16"/>
      <c r="Q43" s="82">
        <v>1674.81116</v>
      </c>
      <c r="R43" s="16">
        <v>0</v>
      </c>
      <c r="S43" s="16">
        <f>R43/Q43*100</f>
        <v>0</v>
      </c>
    </row>
    <row r="44" spans="1:19" s="13" customFormat="1" ht="12.75">
      <c r="A44" s="7" t="s">
        <v>159</v>
      </c>
      <c r="B44" s="32">
        <f>E44+'субсидии '!B130+субвенции!B122+' иные '!B95</f>
        <v>19405.415790000003</v>
      </c>
      <c r="C44" s="32">
        <f>F44+'субсидии '!C130+субвенции!C122+' иные '!C95</f>
        <v>4438.4589799999994</v>
      </c>
      <c r="D44" s="32">
        <f t="shared" si="0"/>
        <v>22.87226941196089</v>
      </c>
      <c r="E44" s="32">
        <f>H44+K44</f>
        <v>0</v>
      </c>
      <c r="F44" s="32">
        <f>I44+L44</f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 spans="1:19" s="13" customFormat="1" ht="12.75">
      <c r="A45" s="7" t="s">
        <v>137</v>
      </c>
      <c r="B45" s="32">
        <f>B46+B47</f>
        <v>597988.00823000015</v>
      </c>
      <c r="C45" s="32">
        <f>C46+C47</f>
        <v>310546.06036999996</v>
      </c>
      <c r="D45" s="32">
        <f t="shared" ref="D45:D58" si="1">C45/B45*100</f>
        <v>51.931820721487895</v>
      </c>
      <c r="E45" s="32">
        <f>E46+E47</f>
        <v>65739.046979999999</v>
      </c>
      <c r="F45" s="32">
        <f>F46+F47</f>
        <v>27497.739130000002</v>
      </c>
      <c r="G45" s="32">
        <f>F45/E45*100</f>
        <v>41.828624528684948</v>
      </c>
      <c r="H45" s="32">
        <f>H46+H47</f>
        <v>32558.6</v>
      </c>
      <c r="I45" s="32">
        <f>I46+I47</f>
        <v>18694.2</v>
      </c>
      <c r="J45" s="32">
        <f>I45/H45*100</f>
        <v>57.41708795832745</v>
      </c>
      <c r="K45" s="32">
        <f>K46+K47</f>
        <v>31422.11</v>
      </c>
      <c r="L45" s="32">
        <f>L46+L47</f>
        <v>8803.5391299999992</v>
      </c>
      <c r="M45" s="32">
        <f>L45/K45*100</f>
        <v>28.017020912981334</v>
      </c>
      <c r="N45" s="32">
        <f>N46+N47</f>
        <v>0</v>
      </c>
      <c r="O45" s="32">
        <f>O46+O47</f>
        <v>0</v>
      </c>
      <c r="P45" s="32"/>
      <c r="Q45" s="32">
        <f>Q46+Q47</f>
        <v>1758.33698</v>
      </c>
      <c r="R45" s="32">
        <f>R46+R47</f>
        <v>0</v>
      </c>
      <c r="S45" s="32">
        <f>R45/Q45*100</f>
        <v>0</v>
      </c>
    </row>
    <row r="46" spans="1:19" ht="12.75">
      <c r="A46" s="3" t="s">
        <v>138</v>
      </c>
      <c r="B46" s="16">
        <f>E46+'субсидии '!B141+субвенции!B133+' иные '!B105</f>
        <v>576449.26259000017</v>
      </c>
      <c r="C46" s="16">
        <f>F46+'субсидии '!C141+субвенции!C133+' иные '!C105</f>
        <v>308954.78924999997</v>
      </c>
      <c r="D46" s="16">
        <f t="shared" si="1"/>
        <v>53.596180843715338</v>
      </c>
      <c r="E46" s="16">
        <f>H46+K46+N46+Q46</f>
        <v>65739.046979999999</v>
      </c>
      <c r="F46" s="16">
        <f>I46+L46+O46+R46</f>
        <v>27497.739130000002</v>
      </c>
      <c r="G46" s="16">
        <f>F46/E46*100</f>
        <v>41.828624528684948</v>
      </c>
      <c r="H46" s="16">
        <v>32558.6</v>
      </c>
      <c r="I46" s="16">
        <v>18694.2</v>
      </c>
      <c r="J46" s="16">
        <f>I46/H46*100</f>
        <v>57.41708795832745</v>
      </c>
      <c r="K46" s="82">
        <v>31422.11</v>
      </c>
      <c r="L46" s="83">
        <v>8803.5391299999992</v>
      </c>
      <c r="M46" s="16">
        <f>L46/K46*100</f>
        <v>28.017020912981334</v>
      </c>
      <c r="N46" s="82"/>
      <c r="O46" s="83"/>
      <c r="P46" s="16"/>
      <c r="Q46" s="82">
        <v>1758.33698</v>
      </c>
      <c r="R46" s="83"/>
      <c r="S46" s="16">
        <f>R46/Q46*100</f>
        <v>0</v>
      </c>
    </row>
    <row r="47" spans="1:19" s="13" customFormat="1" ht="12.75">
      <c r="A47" s="7" t="s">
        <v>159</v>
      </c>
      <c r="B47" s="32">
        <f>E47+'субсидии '!B142+субвенции!B134+' иные '!B106</f>
        <v>21538.745640000001</v>
      </c>
      <c r="C47" s="32">
        <f>F47+'субсидии '!C142+субвенции!C134+' иные '!C106</f>
        <v>1591.2711199999999</v>
      </c>
      <c r="D47" s="32">
        <f t="shared" si="1"/>
        <v>7.3879470355266239</v>
      </c>
      <c r="E47" s="32">
        <f>H47+K47</f>
        <v>0</v>
      </c>
      <c r="F47" s="32">
        <f>I47+L47</f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s="13" customFormat="1" ht="12.75">
      <c r="A48" s="7" t="s">
        <v>157</v>
      </c>
      <c r="B48" s="32">
        <f>B49+B50</f>
        <v>676230.98454000009</v>
      </c>
      <c r="C48" s="32">
        <f>F48+'субсидии '!C152+субвенции!C143+' иные '!C115</f>
        <v>364099.20024999999</v>
      </c>
      <c r="D48" s="32">
        <f t="shared" si="1"/>
        <v>53.842430851889333</v>
      </c>
      <c r="E48" s="32">
        <f>E49+E50</f>
        <v>102193.84445999999</v>
      </c>
      <c r="F48" s="32">
        <f>F49+F50</f>
        <v>64367.4</v>
      </c>
      <c r="G48" s="32">
        <f>F48/E48*100</f>
        <v>62.985594034672253</v>
      </c>
      <c r="H48" s="32">
        <f>H49+H50</f>
        <v>82886.5</v>
      </c>
      <c r="I48" s="32">
        <f>I49+I50</f>
        <v>58338.400000000001</v>
      </c>
      <c r="J48" s="32">
        <f>I48/H48*100</f>
        <v>70.383476199381079</v>
      </c>
      <c r="K48" s="32">
        <f>K49+K50</f>
        <v>18109.7</v>
      </c>
      <c r="L48" s="32">
        <f>L49+L50</f>
        <v>6029</v>
      </c>
      <c r="M48" s="32">
        <f>L48/K48*100</f>
        <v>33.291550936790784</v>
      </c>
      <c r="N48" s="32">
        <f>N49+N50</f>
        <v>0</v>
      </c>
      <c r="O48" s="32">
        <f>O49+O50</f>
        <v>0</v>
      </c>
      <c r="P48" s="32"/>
      <c r="Q48" s="32">
        <f>Q49+Q50</f>
        <v>1197.64446</v>
      </c>
      <c r="R48" s="32">
        <f>R49+R50</f>
        <v>0</v>
      </c>
      <c r="S48" s="32">
        <f>R48/Q48*100</f>
        <v>0</v>
      </c>
    </row>
    <row r="49" spans="1:19" ht="12.75">
      <c r="A49" s="3" t="s">
        <v>140</v>
      </c>
      <c r="B49" s="16">
        <f>E49+'субсидии '!B153+субвенции!B144+' иные '!B116</f>
        <v>585332.03502000007</v>
      </c>
      <c r="C49" s="16">
        <f>F49+'субсидии '!C153+субвенции!C144+' иные '!C116</f>
        <v>359683.84687000001</v>
      </c>
      <c r="D49" s="16">
        <f t="shared" si="1"/>
        <v>61.449540662456656</v>
      </c>
      <c r="E49" s="16">
        <f>H49+K49+N49+Q49</f>
        <v>102193.84445999999</v>
      </c>
      <c r="F49" s="16">
        <f>I49+L49+O49+R49</f>
        <v>64367.4</v>
      </c>
      <c r="G49" s="16">
        <f>F49/E49*100</f>
        <v>62.985594034672253</v>
      </c>
      <c r="H49" s="16">
        <v>82886.5</v>
      </c>
      <c r="I49" s="16">
        <v>58338.400000000001</v>
      </c>
      <c r="J49" s="16">
        <f>I49/H49*100</f>
        <v>70.383476199381079</v>
      </c>
      <c r="K49" s="16">
        <v>18109.7</v>
      </c>
      <c r="L49" s="16">
        <v>6029</v>
      </c>
      <c r="M49" s="16">
        <f>L49/K49*100</f>
        <v>33.291550936790784</v>
      </c>
      <c r="N49" s="16"/>
      <c r="O49" s="16"/>
      <c r="P49" s="16"/>
      <c r="Q49" s="82">
        <v>1197.64446</v>
      </c>
      <c r="R49" s="16"/>
      <c r="S49" s="16">
        <f>R49/Q49*100</f>
        <v>0</v>
      </c>
    </row>
    <row r="50" spans="1:19" s="13" customFormat="1" ht="12.75">
      <c r="A50" s="7" t="s">
        <v>159</v>
      </c>
      <c r="B50" s="32">
        <f>E50+'субсидии '!B154+субвенции!B145+' иные '!B117</f>
        <v>90898.949519999995</v>
      </c>
      <c r="C50" s="32">
        <f>F50+'субсидии '!C154+субвенции!C145+' иные '!C117</f>
        <v>4415.3533799999996</v>
      </c>
      <c r="D50" s="32">
        <f t="shared" si="1"/>
        <v>4.8574305900295514</v>
      </c>
      <c r="E50" s="32">
        <f>H50+K50</f>
        <v>0</v>
      </c>
      <c r="F50" s="32">
        <f>I50+L50</f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s="13" customFormat="1" ht="12.75">
      <c r="A51" s="7" t="s">
        <v>141</v>
      </c>
      <c r="B51" s="32">
        <f>B52+B53</f>
        <v>281377.29519000003</v>
      </c>
      <c r="C51" s="32">
        <f>C52+C53</f>
        <v>147973.88946999997</v>
      </c>
      <c r="D51" s="32">
        <f t="shared" si="1"/>
        <v>52.589136365846642</v>
      </c>
      <c r="E51" s="32">
        <f>E52+E53</f>
        <v>47740.544069999996</v>
      </c>
      <c r="F51" s="32">
        <f>F52+F53</f>
        <v>30995.4</v>
      </c>
      <c r="G51" s="32">
        <f>F51/E51*100</f>
        <v>64.924689493594215</v>
      </c>
      <c r="H51" s="32">
        <f>H52+H53</f>
        <v>45396.6</v>
      </c>
      <c r="I51" s="32">
        <f>I52+I53</f>
        <v>30539.4</v>
      </c>
      <c r="J51" s="32">
        <f>I51/H51*100</f>
        <v>67.272438905116246</v>
      </c>
      <c r="K51" s="32">
        <f>K52+K53</f>
        <v>1560</v>
      </c>
      <c r="L51" s="32">
        <f>L52+L53</f>
        <v>456</v>
      </c>
      <c r="M51" s="32">
        <f>L51/K51*100</f>
        <v>29.230769230769234</v>
      </c>
      <c r="N51" s="32">
        <f>N52+N53</f>
        <v>0</v>
      </c>
      <c r="O51" s="32">
        <f>O52+O53</f>
        <v>0</v>
      </c>
      <c r="P51" s="32"/>
      <c r="Q51" s="32">
        <f>Q52+Q53</f>
        <v>783.9440699999999</v>
      </c>
      <c r="R51" s="32">
        <f>R52+R53</f>
        <v>0</v>
      </c>
      <c r="S51" s="32">
        <f>R51/Q51*100</f>
        <v>0</v>
      </c>
    </row>
    <row r="52" spans="1:19" ht="12.75">
      <c r="A52" s="3" t="s">
        <v>142</v>
      </c>
      <c r="B52" s="16">
        <f>E52+'субсидии '!B164+субвенции!B154+' иные '!B125</f>
        <v>275309.92089000001</v>
      </c>
      <c r="C52" s="16">
        <f>F52+'субсидии '!C164+субвенции!C154+' иные '!C125</f>
        <v>146630.91820999997</v>
      </c>
      <c r="D52" s="16">
        <f t="shared" si="1"/>
        <v>53.260310320813431</v>
      </c>
      <c r="E52" s="16">
        <f>H52+K52+N52+Q52</f>
        <v>47740.544069999996</v>
      </c>
      <c r="F52" s="16">
        <f>I52+L52+O52+R52</f>
        <v>30995.4</v>
      </c>
      <c r="G52" s="16">
        <f>F52/E52*100</f>
        <v>64.924689493594215</v>
      </c>
      <c r="H52" s="16">
        <v>45396.6</v>
      </c>
      <c r="I52" s="16">
        <v>30539.4</v>
      </c>
      <c r="J52" s="16">
        <f>I52/H52*100</f>
        <v>67.272438905116246</v>
      </c>
      <c r="K52" s="16">
        <v>1560</v>
      </c>
      <c r="L52" s="16">
        <v>456</v>
      </c>
      <c r="M52" s="16">
        <f>L52/K52*100</f>
        <v>29.230769230769234</v>
      </c>
      <c r="N52" s="16"/>
      <c r="O52" s="16"/>
      <c r="P52" s="16"/>
      <c r="Q52" s="82">
        <v>783.9440699999999</v>
      </c>
      <c r="R52" s="16"/>
      <c r="S52" s="16">
        <f>R52/Q52*100</f>
        <v>0</v>
      </c>
    </row>
    <row r="53" spans="1:19" s="13" customFormat="1" ht="12.75">
      <c r="A53" s="7" t="s">
        <v>159</v>
      </c>
      <c r="B53" s="32">
        <f>E53+'субсидии '!B165+субвенции!B155+' иные '!B126</f>
        <v>6067.3743000000004</v>
      </c>
      <c r="C53" s="32">
        <f>F53+'субсидии '!C165+субвенции!C155+' иные '!C126</f>
        <v>1342.9712599999998</v>
      </c>
      <c r="D53" s="32">
        <f t="shared" si="1"/>
        <v>22.134307092278778</v>
      </c>
      <c r="E53" s="32">
        <f>H53+K53</f>
        <v>0</v>
      </c>
      <c r="F53" s="32">
        <f>I53+L53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s="13" customFormat="1" ht="12.75">
      <c r="A54" s="7" t="s">
        <v>6</v>
      </c>
      <c r="B54" s="32">
        <f>B55+B56+B57</f>
        <v>6903895.4856099989</v>
      </c>
      <c r="C54" s="32">
        <f>C55+C56+C57</f>
        <v>3728556.1457099998</v>
      </c>
      <c r="D54" s="32">
        <f t="shared" si="1"/>
        <v>54.006555479896001</v>
      </c>
      <c r="E54" s="32">
        <f>SUM(E55:E57)</f>
        <v>264826.45533000003</v>
      </c>
      <c r="F54" s="32">
        <f>SUM(F55:F57)</f>
        <v>132261.79752000002</v>
      </c>
      <c r="G54" s="32">
        <f>F54/E54*100</f>
        <v>49.942819102113006</v>
      </c>
      <c r="H54" s="32">
        <f>SUM(H55:H57)</f>
        <v>201876.2</v>
      </c>
      <c r="I54" s="32">
        <f>SUM(I55:I57)</f>
        <v>117800.1</v>
      </c>
      <c r="J54" s="32">
        <f>I54/H54*100</f>
        <v>58.352643848061334</v>
      </c>
      <c r="K54" s="32">
        <f>SUM(K55:K57)</f>
        <v>57779.778599999998</v>
      </c>
      <c r="L54" s="32">
        <f>SUM(L55:L57)</f>
        <v>14461.69752</v>
      </c>
      <c r="M54" s="32">
        <f>L54/K54*100</f>
        <v>25.02899434785996</v>
      </c>
      <c r="N54" s="32">
        <f>SUM(N55:N57)</f>
        <v>0</v>
      </c>
      <c r="O54" s="32">
        <f>SUM(O55:O57)</f>
        <v>0</v>
      </c>
      <c r="P54" s="32"/>
      <c r="Q54" s="32">
        <f>SUM(Q55:Q57)</f>
        <v>5170.4767300000003</v>
      </c>
      <c r="R54" s="32">
        <f>SUM(R55:R57)</f>
        <v>0</v>
      </c>
      <c r="S54" s="32">
        <f>R54/Q54*100</f>
        <v>0</v>
      </c>
    </row>
    <row r="55" spans="1:19" ht="12.75">
      <c r="A55" s="3" t="s">
        <v>1</v>
      </c>
      <c r="B55" s="16">
        <f>E55+'субсидии '!B172+субвенции!B163+' иные '!B128</f>
        <v>4973948.0074399989</v>
      </c>
      <c r="C55" s="16">
        <f>F55+'субсидии '!C172+субвенции!C163+' иные '!C128</f>
        <v>2647917.2039199998</v>
      </c>
      <c r="D55" s="16">
        <f t="shared" si="1"/>
        <v>53.235723412453495</v>
      </c>
      <c r="E55" s="16">
        <f t="shared" ref="E55:F55" si="2">H55+K55+N55+Q55</f>
        <v>15545.2335</v>
      </c>
      <c r="F55" s="16">
        <f t="shared" si="2"/>
        <v>1464.6975199999999</v>
      </c>
      <c r="G55" s="16">
        <f>F55/E55*100</f>
        <v>9.4221648069808666</v>
      </c>
      <c r="H55" s="16"/>
      <c r="I55" s="16"/>
      <c r="J55" s="16"/>
      <c r="K55" s="82">
        <v>13636.6</v>
      </c>
      <c r="L55" s="83">
        <v>1464.6975199999999</v>
      </c>
      <c r="M55" s="16">
        <f>L55/K55*100</f>
        <v>10.740928970564509</v>
      </c>
      <c r="N55" s="82"/>
      <c r="O55" s="83"/>
      <c r="P55" s="16"/>
      <c r="Q55" s="82">
        <v>1908.6334999999999</v>
      </c>
      <c r="R55" s="83"/>
      <c r="S55" s="16">
        <f>R55/Q55*100</f>
        <v>0</v>
      </c>
    </row>
    <row r="56" spans="1:19" ht="12.75">
      <c r="A56" s="3" t="s">
        <v>2</v>
      </c>
      <c r="B56" s="16">
        <f>E56+'субсидии '!B173+субвенции!B164+' иные '!B129</f>
        <v>1411712.4493399998</v>
      </c>
      <c r="C56" s="16">
        <f>F56+'субсидии '!C173+субвенции!C164+' иные '!C129</f>
        <v>831969.6433</v>
      </c>
      <c r="D56" s="16">
        <f t="shared" si="1"/>
        <v>58.933364488565665</v>
      </c>
      <c r="E56" s="16">
        <f t="shared" ref="E56:F56" si="3">H56+K56+N56+Q56</f>
        <v>160733.69023000001</v>
      </c>
      <c r="F56" s="16">
        <f t="shared" si="3"/>
        <v>79256.3</v>
      </c>
      <c r="G56" s="16">
        <f>F56/E56*100</f>
        <v>49.309077572094019</v>
      </c>
      <c r="H56" s="16">
        <v>122914.7</v>
      </c>
      <c r="I56" s="16">
        <v>68954.3</v>
      </c>
      <c r="J56" s="16">
        <f>I56/H56*100</f>
        <v>56.099311148300416</v>
      </c>
      <c r="K56" s="82">
        <v>35786.678599999999</v>
      </c>
      <c r="L56" s="16">
        <v>10302</v>
      </c>
      <c r="M56" s="16">
        <f>L56/K56*100</f>
        <v>28.787248224818494</v>
      </c>
      <c r="N56" s="82"/>
      <c r="O56" s="16"/>
      <c r="P56" s="16"/>
      <c r="Q56" s="82">
        <v>2032.3116299999999</v>
      </c>
      <c r="R56" s="16"/>
      <c r="S56" s="16">
        <f>R56/Q56*100</f>
        <v>0</v>
      </c>
    </row>
    <row r="57" spans="1:19" ht="12.75">
      <c r="A57" s="3" t="s">
        <v>3</v>
      </c>
      <c r="B57" s="16">
        <f>E57+'субсидии '!B174+субвенции!B165+' иные '!B130</f>
        <v>518235.02883000002</v>
      </c>
      <c r="C57" s="16">
        <f>F57+'субсидии '!C174+субвенции!C165+' иные '!C130</f>
        <v>248669.29849000004</v>
      </c>
      <c r="D57" s="16">
        <f t="shared" si="1"/>
        <v>47.983884657779981</v>
      </c>
      <c r="E57" s="16">
        <f t="shared" ref="E57" si="4">H57+K57+N57+Q57</f>
        <v>88547.531600000002</v>
      </c>
      <c r="F57" s="16">
        <f t="shared" ref="F57" si="5">I57+L57+O57+R57</f>
        <v>51540.800000000003</v>
      </c>
      <c r="G57" s="16">
        <f>F57/E57*100</f>
        <v>58.206930299116323</v>
      </c>
      <c r="H57" s="16">
        <v>78961.5</v>
      </c>
      <c r="I57" s="16">
        <v>48845.8</v>
      </c>
      <c r="J57" s="16">
        <f>I57/H57*100</f>
        <v>61.860273677678364</v>
      </c>
      <c r="K57" s="16">
        <v>8356.5</v>
      </c>
      <c r="L57" s="16">
        <v>2695</v>
      </c>
      <c r="M57" s="16">
        <f>L57/K57*100</f>
        <v>32.250344043558904</v>
      </c>
      <c r="N57" s="16"/>
      <c r="O57" s="16"/>
      <c r="P57" s="16"/>
      <c r="Q57" s="82">
        <v>1229.5316</v>
      </c>
      <c r="R57" s="16"/>
      <c r="S57" s="16">
        <f>R57/Q57*100</f>
        <v>0</v>
      </c>
    </row>
    <row r="58" spans="1:19" s="13" customFormat="1" ht="13.5" customHeight="1">
      <c r="A58" s="7" t="s">
        <v>5</v>
      </c>
      <c r="B58" s="32">
        <f>B54+B9</f>
        <v>16765053.196453849</v>
      </c>
      <c r="C58" s="32">
        <f>C54+C9</f>
        <v>9236018.4600800015</v>
      </c>
      <c r="D58" s="32">
        <f t="shared" si="1"/>
        <v>55.090898620194103</v>
      </c>
      <c r="E58" s="32">
        <f>E54+E51+E48+E45+E42+E39+E36+E33+E30+E27+E24+E21+E18+E15+E12</f>
        <v>1771596.58999</v>
      </c>
      <c r="F58" s="32">
        <f>F54+F9</f>
        <v>967318.53665000002</v>
      </c>
      <c r="G58" s="32">
        <f>F58/E58*100</f>
        <v>54.601512675945038</v>
      </c>
      <c r="H58" s="32">
        <f>H9+H54</f>
        <v>1350344.1</v>
      </c>
      <c r="I58" s="32">
        <f>I9+I54</f>
        <v>847408.99999999977</v>
      </c>
      <c r="J58" s="32">
        <f>I58/H58*100</f>
        <v>62.75504147424347</v>
      </c>
      <c r="K58" s="32">
        <f>K9+K54</f>
        <v>390252.48999000003</v>
      </c>
      <c r="L58" s="32">
        <f>L9+L54</f>
        <v>119909.53665000001</v>
      </c>
      <c r="M58" s="32">
        <f>L58/K58*100</f>
        <v>30.726142619377679</v>
      </c>
      <c r="N58" s="32">
        <f>N9+N54</f>
        <v>1000</v>
      </c>
      <c r="O58" s="32">
        <f>O9+O54</f>
        <v>0</v>
      </c>
      <c r="P58" s="32">
        <f>O58/N58*100</f>
        <v>0</v>
      </c>
      <c r="Q58" s="32">
        <f>Q9+Q54</f>
        <v>30000</v>
      </c>
      <c r="R58" s="32">
        <f>R9+R54</f>
        <v>0</v>
      </c>
      <c r="S58" s="32">
        <f>R58/Q58*100</f>
        <v>0</v>
      </c>
    </row>
    <row r="60" spans="1:19" ht="13.5" customHeight="1">
      <c r="A60" s="8" t="s">
        <v>199</v>
      </c>
    </row>
  </sheetData>
  <customSheetViews>
    <customSheetView guid="{23AA7850-0BCA-44C6-A8DB-6750B6FCE36A}" scale="90" showPageBreaks="1" printArea="1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1"/>
      <headerFooter alignWithMargins="0"/>
      <autoFilter ref="A7:ALW63"/>
    </customSheetView>
    <customSheetView guid="{3556436A-C311-4B70-B0DA-7F2536446A45}" scale="90" showPageBreaks="1" printArea="1" showAutoFilter="1">
      <pane xSplit="1" ySplit="7" topLeftCell="AB11" activePane="bottomRight" state="frozen"/>
      <selection pane="bottomRight" activeCell="A35" sqref="A35:XFD35"/>
      <pageMargins left="0.31496062992125984" right="0.19685039370078741" top="0.19685039370078741" bottom="0" header="0.19685039370078741" footer="0.19685039370078741"/>
      <pageSetup paperSize="9" scale="70" orientation="landscape" r:id="rId2"/>
      <headerFooter alignWithMargins="0"/>
      <autoFilter ref="A7:ALT63"/>
    </customSheetView>
    <customSheetView guid="{F005480A-D133-4FA5-B5A6-C8C7D1CE1272}" scale="90" showAutoFilter="1">
      <pane xSplit="1" ySplit="7" topLeftCell="B32" activePane="bottomRight" state="frozen"/>
      <selection pane="bottomRight" activeCell="C54" sqref="C54"/>
      <pageMargins left="0.31496062992125984" right="0.19685039370078741" top="0.19685039370078741" bottom="0" header="0.19685039370078741" footer="0.19685039370078741"/>
      <pageSetup paperSize="9" scale="70" orientation="landscape" r:id="rId3"/>
      <headerFooter alignWithMargins="0"/>
      <autoFilter ref="A7:ALY61"/>
    </customSheetView>
    <customSheetView guid="{E2495AD0-B87A-4C01-9209-9BB683D27353}" scale="90" printArea="1" showAutoFilter="1" hiddenColumns="1">
      <pane xSplit="1" ySplit="7" topLeftCell="K19" activePane="bottomRight" state="frozen"/>
      <selection pane="bottomRight" activeCell="N59" sqref="N59:N60"/>
      <pageMargins left="0.31496062992125984" right="0.19685039370078741" top="0.19685039370078741" bottom="0" header="0.19685039370078741" footer="0.19685039370078741"/>
      <pageSetup paperSize="9" scale="70" orientation="landscape" r:id="rId4"/>
      <headerFooter alignWithMargins="0"/>
      <autoFilter ref="A7:ALT63"/>
    </customSheetView>
    <customSheetView guid="{C8322F89-87C6-45E7-889E-2904A1FABC31}" scale="90" showAutoFilter="1">
      <pane xSplit="1" ySplit="7" topLeftCell="U29" activePane="bottomRight" state="frozen"/>
      <selection pane="bottomRight" activeCell="AB34" sqref="AB34"/>
      <pageMargins left="0.31496062992125984" right="0.19685039370078741" top="0.19685039370078741" bottom="0" header="0.19685039370078741" footer="0.19685039370078741"/>
      <pageSetup paperSize="9" scale="70" orientation="landscape" r:id="rId5"/>
      <headerFooter alignWithMargins="0"/>
      <autoFilter ref="A7:ALW63"/>
    </customSheetView>
  </customSheetViews>
  <mergeCells count="20">
    <mergeCell ref="N3:P4"/>
    <mergeCell ref="N6:P6"/>
    <mergeCell ref="N7:P7"/>
    <mergeCell ref="Q3:S4"/>
    <mergeCell ref="Q6:S6"/>
    <mergeCell ref="Q7:S7"/>
    <mergeCell ref="A1:M1"/>
    <mergeCell ref="K6:M6"/>
    <mergeCell ref="K7:M7"/>
    <mergeCell ref="H7:J7"/>
    <mergeCell ref="B6:D7"/>
    <mergeCell ref="K3:M4"/>
    <mergeCell ref="B3:D4"/>
    <mergeCell ref="E3:G4"/>
    <mergeCell ref="A3:A5"/>
    <mergeCell ref="H3:J4"/>
    <mergeCell ref="A6:A7"/>
    <mergeCell ref="H6:J6"/>
    <mergeCell ref="E6:G7"/>
    <mergeCell ref="A2:M2"/>
  </mergeCells>
  <pageMargins left="0.31496062992125984" right="0.19685039370078741" top="0.19685039370078741" bottom="0" header="0.19685039370078741" footer="0.19685039370078741"/>
  <pageSetup paperSize="9" scale="70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S539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R175" sqref="B8:KR175"/>
    </sheetView>
  </sheetViews>
  <sheetFormatPr defaultRowHeight="12.75"/>
  <cols>
    <col min="1" max="1" width="20.7109375" style="25" customWidth="1"/>
    <col min="2" max="2" width="17.5703125" style="25" customWidth="1"/>
    <col min="3" max="3" width="16.5703125" style="25" customWidth="1"/>
    <col min="4" max="4" width="11" style="25" customWidth="1"/>
    <col min="5" max="6" width="15.5703125" style="25" customWidth="1"/>
    <col min="7" max="7" width="15.5703125" style="21" customWidth="1"/>
    <col min="8" max="8" width="15.5703125" style="25" hidden="1" customWidth="1"/>
    <col min="9" max="10" width="15.5703125" style="25" customWidth="1"/>
    <col min="11" max="11" width="15.5703125" style="21" customWidth="1"/>
    <col min="12" max="13" width="15.5703125" style="25" customWidth="1"/>
    <col min="14" max="14" width="15.5703125" style="21" customWidth="1"/>
    <col min="15" max="16" width="15.5703125" style="25" customWidth="1"/>
    <col min="17" max="17" width="15.5703125" style="21" customWidth="1"/>
    <col min="18" max="18" width="15.7109375" style="25" customWidth="1"/>
    <col min="19" max="19" width="15.5703125" style="25" customWidth="1"/>
    <col min="20" max="20" width="15.5703125" style="21" customWidth="1"/>
    <col min="21" max="22" width="15.5703125" style="25" customWidth="1"/>
    <col min="23" max="23" width="15.5703125" style="21" customWidth="1"/>
    <col min="24" max="24" width="17" style="25" hidden="1" customWidth="1"/>
    <col min="25" max="25" width="17.42578125" style="25" customWidth="1"/>
    <col min="26" max="26" width="15.5703125" style="25" customWidth="1"/>
    <col min="27" max="27" width="15.5703125" style="21" customWidth="1"/>
    <col min="28" max="29" width="15.5703125" style="25" customWidth="1"/>
    <col min="30" max="30" width="15.5703125" style="21" customWidth="1"/>
    <col min="31" max="32" width="15.5703125" style="25" customWidth="1"/>
    <col min="33" max="33" width="16.140625" style="21" customWidth="1"/>
    <col min="34" max="34" width="15.5703125" style="25" hidden="1" customWidth="1"/>
    <col min="35" max="35" width="17" style="25" customWidth="1"/>
    <col min="36" max="36" width="15.5703125" style="25" customWidth="1"/>
    <col min="37" max="37" width="15.5703125" style="21" customWidth="1"/>
    <col min="38" max="38" width="18.7109375" style="25" customWidth="1"/>
    <col min="39" max="39" width="15.5703125" style="25" customWidth="1"/>
    <col min="40" max="40" width="15.5703125" style="21" customWidth="1"/>
    <col min="41" max="42" width="15.5703125" style="25" customWidth="1"/>
    <col min="43" max="43" width="15.5703125" style="21" customWidth="1"/>
    <col min="44" max="44" width="15.5703125" style="25" hidden="1" customWidth="1"/>
    <col min="45" max="45" width="17" style="25" customWidth="1"/>
    <col min="46" max="46" width="15.5703125" style="25" customWidth="1"/>
    <col min="47" max="47" width="15.5703125" style="21" customWidth="1"/>
    <col min="48" max="48" width="18.7109375" style="25" customWidth="1"/>
    <col min="49" max="49" width="15.5703125" style="25" customWidth="1"/>
    <col min="50" max="50" width="15.5703125" style="21" customWidth="1"/>
    <col min="51" max="52" width="15.5703125" style="25" customWidth="1"/>
    <col min="53" max="53" width="15.5703125" style="21" customWidth="1"/>
    <col min="54" max="54" width="15.5703125" style="25" hidden="1" customWidth="1"/>
    <col min="55" max="56" width="15.5703125" style="25" customWidth="1"/>
    <col min="57" max="57" width="15.5703125" style="21" customWidth="1"/>
    <col min="58" max="59" width="15.5703125" style="25" customWidth="1"/>
    <col min="60" max="60" width="15.5703125" style="21" customWidth="1"/>
    <col min="61" max="62" width="15.5703125" style="25" customWidth="1"/>
    <col min="63" max="63" width="15.5703125" style="21" customWidth="1"/>
    <col min="64" max="64" width="15.5703125" style="25" hidden="1" customWidth="1"/>
    <col min="65" max="65" width="18.5703125" style="25" customWidth="1"/>
    <col min="66" max="66" width="15.5703125" style="25" customWidth="1"/>
    <col min="67" max="67" width="15.5703125" style="21" customWidth="1"/>
    <col min="68" max="68" width="19.42578125" style="25" customWidth="1"/>
    <col min="69" max="69" width="15.5703125" style="25" customWidth="1"/>
    <col min="70" max="70" width="15.5703125" style="21" customWidth="1"/>
    <col min="71" max="72" width="15.5703125" style="25" customWidth="1"/>
    <col min="73" max="73" width="15.5703125" style="21" customWidth="1"/>
    <col min="74" max="75" width="15.5703125" style="25" customWidth="1"/>
    <col min="76" max="76" width="15.5703125" style="21" customWidth="1"/>
    <col min="77" max="78" width="15.5703125" style="25" customWidth="1"/>
    <col min="79" max="79" width="15.5703125" style="21" customWidth="1"/>
    <col min="80" max="81" width="15.5703125" style="25" customWidth="1"/>
    <col min="82" max="82" width="15.5703125" style="21" customWidth="1"/>
    <col min="83" max="84" width="15.5703125" style="25" customWidth="1"/>
    <col min="85" max="85" width="15.5703125" style="21" customWidth="1"/>
    <col min="86" max="87" width="15.5703125" style="25" customWidth="1"/>
    <col min="88" max="88" width="15.5703125" style="21" customWidth="1"/>
    <col min="89" max="90" width="15.5703125" style="25" customWidth="1"/>
    <col min="91" max="91" width="15.5703125" style="21" customWidth="1"/>
    <col min="92" max="92" width="15.5703125" style="25" hidden="1" customWidth="1"/>
    <col min="93" max="94" width="15.5703125" style="25" customWidth="1"/>
    <col min="95" max="95" width="15.5703125" style="21" customWidth="1"/>
    <col min="96" max="97" width="15.5703125" style="25" customWidth="1"/>
    <col min="98" max="98" width="15.5703125" style="21" customWidth="1"/>
    <col min="99" max="100" width="15.5703125" style="25" customWidth="1"/>
    <col min="101" max="101" width="15.7109375" style="21" customWidth="1"/>
    <col min="102" max="102" width="15.5703125" style="25" hidden="1" customWidth="1"/>
    <col min="103" max="104" width="15.5703125" style="25" customWidth="1"/>
    <col min="105" max="105" width="15.5703125" style="21" customWidth="1"/>
    <col min="106" max="107" width="15.5703125" style="25" customWidth="1"/>
    <col min="108" max="108" width="15.5703125" style="21" customWidth="1"/>
    <col min="109" max="110" width="15.5703125" style="25" customWidth="1"/>
    <col min="111" max="111" width="15.5703125" style="21" customWidth="1"/>
    <col min="112" max="112" width="15.5703125" style="25" hidden="1" customWidth="1"/>
    <col min="113" max="114" width="15.5703125" style="25" customWidth="1"/>
    <col min="115" max="115" width="15.5703125" style="21" customWidth="1"/>
    <col min="116" max="117" width="15.5703125" style="25" customWidth="1"/>
    <col min="118" max="118" width="15.5703125" style="21" customWidth="1"/>
    <col min="119" max="119" width="15.5703125" style="25" customWidth="1"/>
    <col min="120" max="120" width="13.140625" style="25" customWidth="1"/>
    <col min="121" max="121" width="15.5703125" style="21" customWidth="1"/>
    <col min="122" max="122" width="15.5703125" style="25" hidden="1" customWidth="1"/>
    <col min="123" max="123" width="20.140625" style="25" customWidth="1"/>
    <col min="124" max="124" width="15.5703125" style="25" customWidth="1"/>
    <col min="125" max="125" width="15.5703125" style="21" customWidth="1"/>
    <col min="126" max="126" width="18" style="25" customWidth="1"/>
    <col min="127" max="127" width="15.5703125" style="25" customWidth="1"/>
    <col min="128" max="128" width="15.5703125" style="21" customWidth="1"/>
    <col min="129" max="129" width="19.85546875" style="25" customWidth="1"/>
    <col min="130" max="130" width="15.5703125" style="25" customWidth="1"/>
    <col min="131" max="131" width="15.5703125" style="21" customWidth="1"/>
    <col min="132" max="132" width="15.5703125" style="25" hidden="1" customWidth="1"/>
    <col min="133" max="134" width="15.5703125" style="25" customWidth="1"/>
    <col min="135" max="135" width="15.5703125" style="21" customWidth="1"/>
    <col min="136" max="137" width="15.5703125" style="25" customWidth="1"/>
    <col min="138" max="138" width="15.5703125" style="21" customWidth="1"/>
    <col min="139" max="140" width="15.5703125" style="25" customWidth="1"/>
    <col min="141" max="141" width="15.5703125" style="21" customWidth="1"/>
    <col min="142" max="143" width="15.5703125" style="25" customWidth="1"/>
    <col min="144" max="144" width="15.5703125" style="21" customWidth="1"/>
    <col min="145" max="145" width="15.5703125" style="25" hidden="1" customWidth="1"/>
    <col min="146" max="146" width="22.28515625" style="25" customWidth="1"/>
    <col min="147" max="147" width="15.5703125" style="25" customWidth="1"/>
    <col min="148" max="148" width="15.5703125" style="21" customWidth="1"/>
    <col min="149" max="150" width="15.5703125" style="25" customWidth="1"/>
    <col min="151" max="151" width="15.5703125" style="21" customWidth="1"/>
    <col min="152" max="153" width="15.5703125" style="25" customWidth="1"/>
    <col min="154" max="154" width="15.5703125" style="21" customWidth="1"/>
    <col min="155" max="155" width="15.5703125" style="25" hidden="1" customWidth="1"/>
    <col min="156" max="157" width="15.5703125" style="25" customWidth="1"/>
    <col min="158" max="158" width="15.5703125" style="21" customWidth="1"/>
    <col min="159" max="160" width="15.5703125" style="25" customWidth="1"/>
    <col min="161" max="161" width="15.5703125" style="21" customWidth="1"/>
    <col min="162" max="163" width="15.5703125" style="25" customWidth="1"/>
    <col min="164" max="164" width="15.5703125" style="21" customWidth="1"/>
    <col min="165" max="165" width="15.5703125" style="25" hidden="1" customWidth="1"/>
    <col min="166" max="167" width="15.5703125" style="25" customWidth="1"/>
    <col min="168" max="168" width="15.5703125" style="21" customWidth="1"/>
    <col min="169" max="170" width="15.5703125" style="25" customWidth="1"/>
    <col min="171" max="171" width="15.5703125" style="21" customWidth="1"/>
    <col min="172" max="173" width="15.5703125" style="25" customWidth="1"/>
    <col min="174" max="174" width="13.5703125" style="21" customWidth="1"/>
    <col min="175" max="175" width="15.5703125" style="25" hidden="1" customWidth="1"/>
    <col min="176" max="177" width="15.5703125" style="25" customWidth="1"/>
    <col min="178" max="178" width="15.5703125" style="21" customWidth="1"/>
    <col min="179" max="180" width="15.5703125" style="25" customWidth="1"/>
    <col min="181" max="181" width="15.5703125" style="21" customWidth="1"/>
    <col min="182" max="183" width="15.5703125" style="25" customWidth="1"/>
    <col min="184" max="184" width="13.5703125" style="21" customWidth="1"/>
    <col min="185" max="185" width="15.5703125" style="25" hidden="1" customWidth="1"/>
    <col min="186" max="187" width="15.5703125" style="25" customWidth="1"/>
    <col min="188" max="188" width="15.5703125" style="21" customWidth="1"/>
    <col min="189" max="190" width="15.5703125" style="25" customWidth="1"/>
    <col min="191" max="191" width="15.5703125" style="21" customWidth="1"/>
    <col min="192" max="193" width="15.5703125" style="25" customWidth="1"/>
    <col min="194" max="194" width="13.5703125" style="21" customWidth="1"/>
    <col min="195" max="195" width="15.5703125" style="25" hidden="1" customWidth="1"/>
    <col min="196" max="197" width="15.5703125" style="25" customWidth="1"/>
    <col min="198" max="198" width="15.5703125" style="21" customWidth="1"/>
    <col min="199" max="200" width="15.5703125" style="25" customWidth="1"/>
    <col min="201" max="201" width="15.5703125" style="21" customWidth="1"/>
    <col min="202" max="203" width="15.5703125" style="25" customWidth="1"/>
    <col min="204" max="204" width="13.5703125" style="21" customWidth="1"/>
    <col min="205" max="205" width="15.5703125" style="25" hidden="1" customWidth="1"/>
    <col min="206" max="207" width="15.5703125" style="25" customWidth="1"/>
    <col min="208" max="208" width="15.5703125" style="21" customWidth="1"/>
    <col min="209" max="210" width="15.5703125" style="25" customWidth="1"/>
    <col min="211" max="211" width="15.5703125" style="21" customWidth="1"/>
    <col min="212" max="213" width="15.5703125" style="25" customWidth="1"/>
    <col min="214" max="214" width="13.5703125" style="21" customWidth="1"/>
    <col min="215" max="215" width="15.5703125" style="25" hidden="1" customWidth="1"/>
    <col min="216" max="217" width="15.5703125" style="25" customWidth="1"/>
    <col min="218" max="218" width="15.5703125" style="21" customWidth="1"/>
    <col min="219" max="220" width="15.5703125" style="25" customWidth="1"/>
    <col min="221" max="221" width="15.5703125" style="21" customWidth="1"/>
    <col min="222" max="223" width="15.5703125" style="25" customWidth="1"/>
    <col min="224" max="224" width="13.5703125" style="21" customWidth="1"/>
    <col min="225" max="225" width="15.5703125" style="25" hidden="1" customWidth="1"/>
    <col min="226" max="227" width="16.85546875" style="25" customWidth="1"/>
    <col min="228" max="228" width="16.85546875" style="19" customWidth="1"/>
    <col min="229" max="230" width="15.5703125" style="25" customWidth="1"/>
    <col min="231" max="231" width="15.5703125" style="21" customWidth="1"/>
    <col min="232" max="233" width="15.5703125" style="25" customWidth="1"/>
    <col min="234" max="234" width="13.5703125" style="21" customWidth="1"/>
    <col min="235" max="235" width="15.5703125" style="25" hidden="1" customWidth="1"/>
    <col min="236" max="237" width="16.85546875" style="25" customWidth="1"/>
    <col min="238" max="238" width="16.85546875" style="19" customWidth="1"/>
    <col min="239" max="240" width="15.5703125" style="25" customWidth="1"/>
    <col min="241" max="241" width="15.5703125" style="21" customWidth="1"/>
    <col min="242" max="243" width="15.5703125" style="25" customWidth="1"/>
    <col min="244" max="244" width="13.5703125" style="21" customWidth="1"/>
    <col min="245" max="245" width="15.5703125" style="25" hidden="1" customWidth="1"/>
    <col min="246" max="247" width="16.85546875" style="25" customWidth="1"/>
    <col min="248" max="248" width="16.85546875" style="19" customWidth="1"/>
    <col min="249" max="250" width="15.5703125" style="25" customWidth="1"/>
    <col min="251" max="251" width="15.5703125" style="21" customWidth="1"/>
    <col min="252" max="253" width="15.5703125" style="25" customWidth="1"/>
    <col min="254" max="254" width="13.5703125" style="21" customWidth="1"/>
    <col min="255" max="255" width="15.5703125" style="25" hidden="1" customWidth="1"/>
    <col min="256" max="257" width="16.85546875" style="25" customWidth="1"/>
    <col min="258" max="258" width="16.85546875" style="19" customWidth="1"/>
    <col min="259" max="260" width="15.5703125" style="25" customWidth="1"/>
    <col min="261" max="261" width="15.5703125" style="21" customWidth="1"/>
    <col min="262" max="263" width="15.5703125" style="25" customWidth="1"/>
    <col min="264" max="264" width="13.5703125" style="21" customWidth="1"/>
    <col min="265" max="265" width="15.5703125" style="25" hidden="1" customWidth="1"/>
    <col min="266" max="266" width="17" style="25" customWidth="1"/>
    <col min="267" max="267" width="15.5703125" style="25" customWidth="1"/>
    <col min="268" max="268" width="15.5703125" style="21" customWidth="1"/>
    <col min="269" max="269" width="18.7109375" style="25" customWidth="1"/>
    <col min="270" max="270" width="15.5703125" style="25" customWidth="1"/>
    <col min="271" max="271" width="15.5703125" style="21" customWidth="1"/>
    <col min="272" max="273" width="15.5703125" style="25" customWidth="1"/>
    <col min="274" max="274" width="15.5703125" style="21" customWidth="1"/>
    <col min="275" max="276" width="15.5703125" style="25" customWidth="1"/>
    <col min="277" max="277" width="15.5703125" style="21" customWidth="1"/>
    <col min="278" max="279" width="15.5703125" style="25" customWidth="1"/>
    <col min="280" max="280" width="15.5703125" style="21" customWidth="1"/>
    <col min="281" max="282" width="15.5703125" style="25" customWidth="1"/>
    <col min="283" max="283" width="15.5703125" style="21" customWidth="1"/>
    <col min="284" max="285" width="15.5703125" style="25" customWidth="1"/>
    <col min="286" max="286" width="15.5703125" style="21" customWidth="1"/>
    <col min="287" max="288" width="15.5703125" style="25" customWidth="1"/>
    <col min="289" max="289" width="15.5703125" style="21" customWidth="1"/>
    <col min="290" max="291" width="15.5703125" style="25" customWidth="1"/>
    <col min="292" max="292" width="15.5703125" style="21" customWidth="1"/>
    <col min="293" max="294" width="15.5703125" style="25" customWidth="1"/>
    <col min="295" max="295" width="15.5703125" style="21" customWidth="1"/>
    <col min="296" max="297" width="15.5703125" style="25" customWidth="1"/>
    <col min="298" max="298" width="15.5703125" style="21" customWidth="1"/>
    <col min="299" max="300" width="15.5703125" style="25" customWidth="1"/>
    <col min="301" max="301" width="15.5703125" style="21" customWidth="1"/>
    <col min="302" max="303" width="15.5703125" style="25" customWidth="1"/>
    <col min="304" max="304" width="15.5703125" style="21" customWidth="1"/>
    <col min="305" max="305" width="9.140625" style="26"/>
    <col min="306" max="16384" width="9.140625" style="25"/>
  </cols>
  <sheetData>
    <row r="1" spans="1:304" s="4" customFormat="1" ht="21" customHeight="1">
      <c r="A1" s="70"/>
      <c r="B1" s="71" t="s">
        <v>188</v>
      </c>
      <c r="C1" s="72"/>
      <c r="D1" s="73"/>
      <c r="E1" s="70" t="s">
        <v>427</v>
      </c>
      <c r="F1" s="70"/>
      <c r="G1" s="70"/>
      <c r="H1" s="70" t="s">
        <v>184</v>
      </c>
      <c r="I1" s="70" t="s">
        <v>428</v>
      </c>
      <c r="J1" s="70"/>
      <c r="K1" s="70"/>
      <c r="L1" s="70" t="s">
        <v>7</v>
      </c>
      <c r="M1" s="70"/>
      <c r="N1" s="70"/>
      <c r="O1" s="70"/>
      <c r="P1" s="70"/>
      <c r="Q1" s="70"/>
      <c r="R1" s="70" t="s">
        <v>429</v>
      </c>
      <c r="S1" s="70"/>
      <c r="T1" s="70"/>
      <c r="U1" s="70" t="s">
        <v>430</v>
      </c>
      <c r="V1" s="70"/>
      <c r="W1" s="70"/>
      <c r="X1" s="70" t="s">
        <v>184</v>
      </c>
      <c r="Y1" s="70" t="s">
        <v>431</v>
      </c>
      <c r="Z1" s="70"/>
      <c r="AA1" s="70"/>
      <c r="AB1" s="70" t="s">
        <v>7</v>
      </c>
      <c r="AC1" s="70"/>
      <c r="AD1" s="70"/>
      <c r="AE1" s="70"/>
      <c r="AF1" s="70"/>
      <c r="AG1" s="70"/>
      <c r="AH1" s="70" t="s">
        <v>184</v>
      </c>
      <c r="AI1" s="70" t="s">
        <v>432</v>
      </c>
      <c r="AJ1" s="70"/>
      <c r="AK1" s="70"/>
      <c r="AL1" s="70" t="s">
        <v>7</v>
      </c>
      <c r="AM1" s="70"/>
      <c r="AN1" s="70"/>
      <c r="AO1" s="70"/>
      <c r="AP1" s="70"/>
      <c r="AQ1" s="70"/>
      <c r="AR1" s="70" t="s">
        <v>184</v>
      </c>
      <c r="AS1" s="70" t="s">
        <v>433</v>
      </c>
      <c r="AT1" s="70"/>
      <c r="AU1" s="70"/>
      <c r="AV1" s="70" t="s">
        <v>7</v>
      </c>
      <c r="AW1" s="70"/>
      <c r="AX1" s="70"/>
      <c r="AY1" s="70"/>
      <c r="AZ1" s="70"/>
      <c r="BA1" s="70"/>
      <c r="BB1" s="70" t="s">
        <v>184</v>
      </c>
      <c r="BC1" s="70" t="s">
        <v>434</v>
      </c>
      <c r="BD1" s="70"/>
      <c r="BE1" s="70"/>
      <c r="BF1" s="70" t="s">
        <v>7</v>
      </c>
      <c r="BG1" s="70"/>
      <c r="BH1" s="70"/>
      <c r="BI1" s="70"/>
      <c r="BJ1" s="70"/>
      <c r="BK1" s="70"/>
      <c r="BL1" s="70" t="s">
        <v>184</v>
      </c>
      <c r="BM1" s="70" t="s">
        <v>435</v>
      </c>
      <c r="BN1" s="70"/>
      <c r="BO1" s="70"/>
      <c r="BP1" s="70" t="s">
        <v>7</v>
      </c>
      <c r="BQ1" s="70"/>
      <c r="BR1" s="70"/>
      <c r="BS1" s="70"/>
      <c r="BT1" s="70"/>
      <c r="BU1" s="70"/>
      <c r="BV1" s="70" t="s">
        <v>436</v>
      </c>
      <c r="BW1" s="70"/>
      <c r="BX1" s="70"/>
      <c r="BY1" s="70" t="s">
        <v>7</v>
      </c>
      <c r="BZ1" s="70"/>
      <c r="CA1" s="70"/>
      <c r="CB1" s="70"/>
      <c r="CC1" s="70"/>
      <c r="CD1" s="70"/>
      <c r="CE1" s="70" t="s">
        <v>376</v>
      </c>
      <c r="CF1" s="70"/>
      <c r="CG1" s="70"/>
      <c r="CH1" s="57" t="s">
        <v>7</v>
      </c>
      <c r="CI1" s="58"/>
      <c r="CJ1" s="58"/>
      <c r="CK1" s="58"/>
      <c r="CL1" s="58"/>
      <c r="CM1" s="58"/>
      <c r="CN1" s="77" t="s">
        <v>184</v>
      </c>
      <c r="CO1" s="71" t="s">
        <v>437</v>
      </c>
      <c r="CP1" s="72"/>
      <c r="CQ1" s="73"/>
      <c r="CR1" s="70" t="s">
        <v>7</v>
      </c>
      <c r="CS1" s="70"/>
      <c r="CT1" s="70"/>
      <c r="CU1" s="70"/>
      <c r="CV1" s="70"/>
      <c r="CW1" s="70"/>
      <c r="CX1" s="70" t="s">
        <v>184</v>
      </c>
      <c r="CY1" s="70" t="s">
        <v>438</v>
      </c>
      <c r="CZ1" s="70"/>
      <c r="DA1" s="70"/>
      <c r="DB1" s="70" t="s">
        <v>7</v>
      </c>
      <c r="DC1" s="70"/>
      <c r="DD1" s="70"/>
      <c r="DE1" s="70"/>
      <c r="DF1" s="70"/>
      <c r="DG1" s="70"/>
      <c r="DH1" s="70" t="s">
        <v>184</v>
      </c>
      <c r="DI1" s="70" t="s">
        <v>439</v>
      </c>
      <c r="DJ1" s="70"/>
      <c r="DK1" s="70"/>
      <c r="DL1" s="70" t="s">
        <v>7</v>
      </c>
      <c r="DM1" s="70"/>
      <c r="DN1" s="70"/>
      <c r="DO1" s="70"/>
      <c r="DP1" s="70"/>
      <c r="DQ1" s="70"/>
      <c r="DR1" s="70" t="s">
        <v>184</v>
      </c>
      <c r="DS1" s="70" t="s">
        <v>440</v>
      </c>
      <c r="DT1" s="70"/>
      <c r="DU1" s="70"/>
      <c r="DV1" s="70" t="s">
        <v>7</v>
      </c>
      <c r="DW1" s="70"/>
      <c r="DX1" s="70"/>
      <c r="DY1" s="70"/>
      <c r="DZ1" s="70"/>
      <c r="EA1" s="70"/>
      <c r="EB1" s="70" t="s">
        <v>184</v>
      </c>
      <c r="EC1" s="70" t="s">
        <v>441</v>
      </c>
      <c r="ED1" s="70"/>
      <c r="EE1" s="70"/>
      <c r="EF1" s="70" t="s">
        <v>7</v>
      </c>
      <c r="EG1" s="70"/>
      <c r="EH1" s="70"/>
      <c r="EI1" s="70"/>
      <c r="EJ1" s="70"/>
      <c r="EK1" s="70"/>
      <c r="EL1" s="70" t="s">
        <v>353</v>
      </c>
      <c r="EM1" s="70"/>
      <c r="EN1" s="70"/>
      <c r="EO1" s="70" t="s">
        <v>184</v>
      </c>
      <c r="EP1" s="70" t="s">
        <v>442</v>
      </c>
      <c r="EQ1" s="70"/>
      <c r="ER1" s="70"/>
      <c r="ES1" s="70" t="s">
        <v>7</v>
      </c>
      <c r="ET1" s="70"/>
      <c r="EU1" s="70"/>
      <c r="EV1" s="70"/>
      <c r="EW1" s="70"/>
      <c r="EX1" s="70"/>
      <c r="EY1" s="70" t="s">
        <v>184</v>
      </c>
      <c r="EZ1" s="70" t="s">
        <v>253</v>
      </c>
      <c r="FA1" s="70"/>
      <c r="FB1" s="70"/>
      <c r="FC1" s="70" t="s">
        <v>7</v>
      </c>
      <c r="FD1" s="70"/>
      <c r="FE1" s="70"/>
      <c r="FF1" s="70"/>
      <c r="FG1" s="70"/>
      <c r="FH1" s="70"/>
      <c r="FI1" s="70" t="s">
        <v>184</v>
      </c>
      <c r="FJ1" s="71" t="s">
        <v>443</v>
      </c>
      <c r="FK1" s="72"/>
      <c r="FL1" s="73"/>
      <c r="FM1" s="70" t="s">
        <v>7</v>
      </c>
      <c r="FN1" s="70"/>
      <c r="FO1" s="70"/>
      <c r="FP1" s="70"/>
      <c r="FQ1" s="70"/>
      <c r="FR1" s="70"/>
      <c r="FS1" s="70" t="s">
        <v>184</v>
      </c>
      <c r="FT1" s="70" t="s">
        <v>444</v>
      </c>
      <c r="FU1" s="70"/>
      <c r="FV1" s="70"/>
      <c r="FW1" s="70" t="s">
        <v>7</v>
      </c>
      <c r="FX1" s="70"/>
      <c r="FY1" s="70"/>
      <c r="FZ1" s="70"/>
      <c r="GA1" s="70"/>
      <c r="GB1" s="70"/>
      <c r="GC1" s="70" t="s">
        <v>184</v>
      </c>
      <c r="GD1" s="70" t="s">
        <v>445</v>
      </c>
      <c r="GE1" s="70"/>
      <c r="GF1" s="70"/>
      <c r="GG1" s="70" t="s">
        <v>7</v>
      </c>
      <c r="GH1" s="70"/>
      <c r="GI1" s="70"/>
      <c r="GJ1" s="70"/>
      <c r="GK1" s="70"/>
      <c r="GL1" s="70"/>
      <c r="GM1" s="70" t="s">
        <v>184</v>
      </c>
      <c r="GN1" s="70" t="s">
        <v>446</v>
      </c>
      <c r="GO1" s="70"/>
      <c r="GP1" s="70"/>
      <c r="GQ1" s="70" t="s">
        <v>7</v>
      </c>
      <c r="GR1" s="70"/>
      <c r="GS1" s="70"/>
      <c r="GT1" s="70"/>
      <c r="GU1" s="70"/>
      <c r="GV1" s="70"/>
      <c r="GW1" s="70" t="s">
        <v>184</v>
      </c>
      <c r="GX1" s="70" t="s">
        <v>447</v>
      </c>
      <c r="GY1" s="70"/>
      <c r="GZ1" s="70"/>
      <c r="HA1" s="70" t="s">
        <v>7</v>
      </c>
      <c r="HB1" s="70"/>
      <c r="HC1" s="70"/>
      <c r="HD1" s="70"/>
      <c r="HE1" s="70"/>
      <c r="HF1" s="70"/>
      <c r="HG1" s="70" t="s">
        <v>184</v>
      </c>
      <c r="HH1" s="70" t="s">
        <v>448</v>
      </c>
      <c r="HI1" s="70"/>
      <c r="HJ1" s="70"/>
      <c r="HK1" s="70" t="s">
        <v>7</v>
      </c>
      <c r="HL1" s="70"/>
      <c r="HM1" s="70"/>
      <c r="HN1" s="70"/>
      <c r="HO1" s="70"/>
      <c r="HP1" s="70"/>
      <c r="HQ1" s="70" t="s">
        <v>184</v>
      </c>
      <c r="HR1" s="70" t="s">
        <v>449</v>
      </c>
      <c r="HS1" s="70"/>
      <c r="HT1" s="70"/>
      <c r="HU1" s="70" t="s">
        <v>7</v>
      </c>
      <c r="HV1" s="70"/>
      <c r="HW1" s="70"/>
      <c r="HX1" s="70"/>
      <c r="HY1" s="70"/>
      <c r="HZ1" s="70"/>
      <c r="IA1" s="70" t="s">
        <v>184</v>
      </c>
      <c r="IB1" s="70" t="s">
        <v>450</v>
      </c>
      <c r="IC1" s="70"/>
      <c r="ID1" s="70"/>
      <c r="IE1" s="70" t="s">
        <v>7</v>
      </c>
      <c r="IF1" s="70"/>
      <c r="IG1" s="70"/>
      <c r="IH1" s="70"/>
      <c r="II1" s="70"/>
      <c r="IJ1" s="70"/>
      <c r="IK1" s="70" t="s">
        <v>184</v>
      </c>
      <c r="IL1" s="70" t="s">
        <v>451</v>
      </c>
      <c r="IM1" s="70"/>
      <c r="IN1" s="70"/>
      <c r="IO1" s="70" t="s">
        <v>7</v>
      </c>
      <c r="IP1" s="70"/>
      <c r="IQ1" s="70"/>
      <c r="IR1" s="70"/>
      <c r="IS1" s="70"/>
      <c r="IT1" s="70"/>
      <c r="IU1" s="70" t="s">
        <v>184</v>
      </c>
      <c r="IV1" s="70" t="s">
        <v>452</v>
      </c>
      <c r="IW1" s="70"/>
      <c r="IX1" s="70"/>
      <c r="IY1" s="70" t="s">
        <v>7</v>
      </c>
      <c r="IZ1" s="70"/>
      <c r="JA1" s="70"/>
      <c r="JB1" s="70"/>
      <c r="JC1" s="70"/>
      <c r="JD1" s="70"/>
      <c r="JE1" s="70" t="s">
        <v>184</v>
      </c>
      <c r="JF1" s="70" t="s">
        <v>453</v>
      </c>
      <c r="JG1" s="70"/>
      <c r="JH1" s="70"/>
      <c r="JI1" s="70" t="s">
        <v>7</v>
      </c>
      <c r="JJ1" s="70"/>
      <c r="JK1" s="70"/>
      <c r="JL1" s="70"/>
      <c r="JM1" s="70"/>
      <c r="JN1" s="70"/>
      <c r="JO1" s="70" t="s">
        <v>385</v>
      </c>
      <c r="JP1" s="70"/>
      <c r="JQ1" s="70"/>
      <c r="JR1" s="70" t="s">
        <v>387</v>
      </c>
      <c r="JS1" s="70"/>
      <c r="JT1" s="70"/>
      <c r="JU1" s="70" t="s">
        <v>390</v>
      </c>
      <c r="JV1" s="70"/>
      <c r="JW1" s="70"/>
      <c r="JX1" s="70" t="s">
        <v>403</v>
      </c>
      <c r="JY1" s="70"/>
      <c r="JZ1" s="70"/>
      <c r="KA1" s="70" t="s">
        <v>405</v>
      </c>
      <c r="KB1" s="70"/>
      <c r="KC1" s="70"/>
      <c r="KD1" s="70" t="s">
        <v>406</v>
      </c>
      <c r="KE1" s="70"/>
      <c r="KF1" s="70"/>
      <c r="KG1" s="70" t="s">
        <v>409</v>
      </c>
      <c r="KH1" s="70"/>
      <c r="KI1" s="70"/>
      <c r="KJ1" s="70" t="s">
        <v>410</v>
      </c>
      <c r="KK1" s="70"/>
      <c r="KL1" s="70"/>
      <c r="KM1" s="70" t="s">
        <v>412</v>
      </c>
      <c r="KN1" s="70"/>
      <c r="KO1" s="70"/>
      <c r="KP1" s="70" t="s">
        <v>414</v>
      </c>
      <c r="KQ1" s="70"/>
      <c r="KR1" s="70"/>
    </row>
    <row r="2" spans="1:304" s="4" customFormat="1" ht="69" customHeight="1">
      <c r="A2" s="70"/>
      <c r="B2" s="74"/>
      <c r="C2" s="75"/>
      <c r="D2" s="76"/>
      <c r="E2" s="70"/>
      <c r="F2" s="70"/>
      <c r="G2" s="70"/>
      <c r="H2" s="70"/>
      <c r="I2" s="70"/>
      <c r="J2" s="70"/>
      <c r="K2" s="70"/>
      <c r="L2" s="70" t="s">
        <v>454</v>
      </c>
      <c r="M2" s="70"/>
      <c r="N2" s="70"/>
      <c r="O2" s="70" t="s">
        <v>455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 t="s">
        <v>456</v>
      </c>
      <c r="AC2" s="70"/>
      <c r="AD2" s="70"/>
      <c r="AE2" s="70" t="s">
        <v>457</v>
      </c>
      <c r="AF2" s="70"/>
      <c r="AG2" s="70"/>
      <c r="AH2" s="70"/>
      <c r="AI2" s="70"/>
      <c r="AJ2" s="70"/>
      <c r="AK2" s="70"/>
      <c r="AL2" s="70" t="s">
        <v>458</v>
      </c>
      <c r="AM2" s="70"/>
      <c r="AN2" s="70"/>
      <c r="AO2" s="70" t="s">
        <v>459</v>
      </c>
      <c r="AP2" s="70"/>
      <c r="AQ2" s="70"/>
      <c r="AR2" s="70"/>
      <c r="AS2" s="70"/>
      <c r="AT2" s="70"/>
      <c r="AU2" s="70"/>
      <c r="AV2" s="70" t="s">
        <v>460</v>
      </c>
      <c r="AW2" s="70"/>
      <c r="AX2" s="70"/>
      <c r="AY2" s="70" t="s">
        <v>461</v>
      </c>
      <c r="AZ2" s="70"/>
      <c r="BA2" s="70"/>
      <c r="BB2" s="70"/>
      <c r="BC2" s="70"/>
      <c r="BD2" s="70"/>
      <c r="BE2" s="70"/>
      <c r="BF2" s="70" t="s">
        <v>462</v>
      </c>
      <c r="BG2" s="70"/>
      <c r="BH2" s="70"/>
      <c r="BI2" s="70" t="s">
        <v>463</v>
      </c>
      <c r="BJ2" s="70"/>
      <c r="BK2" s="70"/>
      <c r="BL2" s="70"/>
      <c r="BM2" s="70"/>
      <c r="BN2" s="70"/>
      <c r="BO2" s="70"/>
      <c r="BP2" s="70" t="s">
        <v>464</v>
      </c>
      <c r="BQ2" s="70"/>
      <c r="BR2" s="70"/>
      <c r="BS2" s="70" t="s">
        <v>465</v>
      </c>
      <c r="BT2" s="70"/>
      <c r="BU2" s="70"/>
      <c r="BV2" s="70"/>
      <c r="BW2" s="70"/>
      <c r="BX2" s="70"/>
      <c r="BY2" s="70" t="s">
        <v>298</v>
      </c>
      <c r="BZ2" s="70"/>
      <c r="CA2" s="70"/>
      <c r="CB2" s="70" t="s">
        <v>298</v>
      </c>
      <c r="CC2" s="70"/>
      <c r="CD2" s="70"/>
      <c r="CE2" s="70"/>
      <c r="CF2" s="70"/>
      <c r="CG2" s="70"/>
      <c r="CH2" s="70" t="s">
        <v>174</v>
      </c>
      <c r="CI2" s="70"/>
      <c r="CJ2" s="70"/>
      <c r="CK2" s="70" t="s">
        <v>175</v>
      </c>
      <c r="CL2" s="70"/>
      <c r="CM2" s="70"/>
      <c r="CN2" s="78"/>
      <c r="CO2" s="74"/>
      <c r="CP2" s="75"/>
      <c r="CQ2" s="76"/>
      <c r="CR2" s="57" t="s">
        <v>466</v>
      </c>
      <c r="CS2" s="58"/>
      <c r="CT2" s="59"/>
      <c r="CU2" s="57" t="s">
        <v>467</v>
      </c>
      <c r="CV2" s="58"/>
      <c r="CW2" s="59"/>
      <c r="CX2" s="70"/>
      <c r="CY2" s="70"/>
      <c r="CZ2" s="70"/>
      <c r="DA2" s="70"/>
      <c r="DB2" s="70" t="s">
        <v>468</v>
      </c>
      <c r="DC2" s="70"/>
      <c r="DD2" s="70"/>
      <c r="DE2" s="70" t="s">
        <v>469</v>
      </c>
      <c r="DF2" s="70"/>
      <c r="DG2" s="70"/>
      <c r="DH2" s="70"/>
      <c r="DI2" s="70"/>
      <c r="DJ2" s="70"/>
      <c r="DK2" s="70"/>
      <c r="DL2" s="70" t="s">
        <v>470</v>
      </c>
      <c r="DM2" s="70"/>
      <c r="DN2" s="70"/>
      <c r="DO2" s="70" t="s">
        <v>471</v>
      </c>
      <c r="DP2" s="70"/>
      <c r="DQ2" s="70"/>
      <c r="DR2" s="70"/>
      <c r="DS2" s="70"/>
      <c r="DT2" s="70"/>
      <c r="DU2" s="70"/>
      <c r="DV2" s="70" t="s">
        <v>472</v>
      </c>
      <c r="DW2" s="70"/>
      <c r="DX2" s="70"/>
      <c r="DY2" s="70" t="s">
        <v>473</v>
      </c>
      <c r="DZ2" s="70"/>
      <c r="EA2" s="70"/>
      <c r="EB2" s="70"/>
      <c r="EC2" s="70"/>
      <c r="ED2" s="70"/>
      <c r="EE2" s="70"/>
      <c r="EF2" s="70" t="s">
        <v>474</v>
      </c>
      <c r="EG2" s="70"/>
      <c r="EH2" s="70"/>
      <c r="EI2" s="70" t="s">
        <v>475</v>
      </c>
      <c r="EJ2" s="70"/>
      <c r="EK2" s="70"/>
      <c r="EL2" s="70"/>
      <c r="EM2" s="70"/>
      <c r="EN2" s="70"/>
      <c r="EO2" s="70"/>
      <c r="EP2" s="70"/>
      <c r="EQ2" s="70"/>
      <c r="ER2" s="70"/>
      <c r="ES2" s="70" t="s">
        <v>299</v>
      </c>
      <c r="ET2" s="70"/>
      <c r="EU2" s="70"/>
      <c r="EV2" s="70" t="s">
        <v>299</v>
      </c>
      <c r="EW2" s="70"/>
      <c r="EX2" s="70"/>
      <c r="EY2" s="70"/>
      <c r="EZ2" s="70"/>
      <c r="FA2" s="70"/>
      <c r="FB2" s="70"/>
      <c r="FC2" s="57" t="s">
        <v>476</v>
      </c>
      <c r="FD2" s="58"/>
      <c r="FE2" s="59"/>
      <c r="FF2" s="57" t="s">
        <v>477</v>
      </c>
      <c r="FG2" s="58"/>
      <c r="FH2" s="59"/>
      <c r="FI2" s="70"/>
      <c r="FJ2" s="74"/>
      <c r="FK2" s="75"/>
      <c r="FL2" s="76"/>
      <c r="FM2" s="70" t="s">
        <v>478</v>
      </c>
      <c r="FN2" s="70"/>
      <c r="FO2" s="70"/>
      <c r="FP2" s="70" t="s">
        <v>479</v>
      </c>
      <c r="FQ2" s="70"/>
      <c r="FR2" s="70"/>
      <c r="FS2" s="70"/>
      <c r="FT2" s="70"/>
      <c r="FU2" s="70"/>
      <c r="FV2" s="70"/>
      <c r="FW2" s="70" t="s">
        <v>480</v>
      </c>
      <c r="FX2" s="70"/>
      <c r="FY2" s="70"/>
      <c r="FZ2" s="70" t="s">
        <v>481</v>
      </c>
      <c r="GA2" s="70"/>
      <c r="GB2" s="70"/>
      <c r="GC2" s="70"/>
      <c r="GD2" s="70"/>
      <c r="GE2" s="70"/>
      <c r="GF2" s="70"/>
      <c r="GG2" s="70" t="s">
        <v>482</v>
      </c>
      <c r="GH2" s="70"/>
      <c r="GI2" s="70"/>
      <c r="GJ2" s="70" t="s">
        <v>483</v>
      </c>
      <c r="GK2" s="70"/>
      <c r="GL2" s="70"/>
      <c r="GM2" s="70"/>
      <c r="GN2" s="70"/>
      <c r="GO2" s="70"/>
      <c r="GP2" s="70"/>
      <c r="GQ2" s="70" t="s">
        <v>484</v>
      </c>
      <c r="GR2" s="70"/>
      <c r="GS2" s="70"/>
      <c r="GT2" s="70" t="s">
        <v>485</v>
      </c>
      <c r="GU2" s="70"/>
      <c r="GV2" s="70"/>
      <c r="GW2" s="70"/>
      <c r="GX2" s="70"/>
      <c r="GY2" s="70"/>
      <c r="GZ2" s="70"/>
      <c r="HA2" s="70" t="s">
        <v>486</v>
      </c>
      <c r="HB2" s="70"/>
      <c r="HC2" s="70"/>
      <c r="HD2" s="70" t="s">
        <v>487</v>
      </c>
      <c r="HE2" s="70"/>
      <c r="HF2" s="70"/>
      <c r="HG2" s="70"/>
      <c r="HH2" s="70"/>
      <c r="HI2" s="70"/>
      <c r="HJ2" s="70"/>
      <c r="HK2" s="70" t="s">
        <v>488</v>
      </c>
      <c r="HL2" s="70"/>
      <c r="HM2" s="70"/>
      <c r="HN2" s="70" t="s">
        <v>489</v>
      </c>
      <c r="HO2" s="70"/>
      <c r="HP2" s="70"/>
      <c r="HQ2" s="70"/>
      <c r="HR2" s="70"/>
      <c r="HS2" s="70"/>
      <c r="HT2" s="70"/>
      <c r="HU2" s="70" t="s">
        <v>490</v>
      </c>
      <c r="HV2" s="70"/>
      <c r="HW2" s="70"/>
      <c r="HX2" s="70" t="s">
        <v>491</v>
      </c>
      <c r="HY2" s="70"/>
      <c r="HZ2" s="70"/>
      <c r="IA2" s="70"/>
      <c r="IB2" s="70"/>
      <c r="IC2" s="70"/>
      <c r="ID2" s="70"/>
      <c r="IE2" s="70" t="s">
        <v>492</v>
      </c>
      <c r="IF2" s="70"/>
      <c r="IG2" s="70"/>
      <c r="IH2" s="70" t="s">
        <v>493</v>
      </c>
      <c r="II2" s="70"/>
      <c r="IJ2" s="70"/>
      <c r="IK2" s="70"/>
      <c r="IL2" s="70"/>
      <c r="IM2" s="70"/>
      <c r="IN2" s="70"/>
      <c r="IO2" s="70" t="s">
        <v>494</v>
      </c>
      <c r="IP2" s="70"/>
      <c r="IQ2" s="70"/>
      <c r="IR2" s="70" t="s">
        <v>495</v>
      </c>
      <c r="IS2" s="70"/>
      <c r="IT2" s="70"/>
      <c r="IU2" s="70"/>
      <c r="IV2" s="70"/>
      <c r="IW2" s="70"/>
      <c r="IX2" s="70"/>
      <c r="IY2" s="70" t="s">
        <v>496</v>
      </c>
      <c r="IZ2" s="70"/>
      <c r="JA2" s="70"/>
      <c r="JB2" s="70" t="s">
        <v>497</v>
      </c>
      <c r="JC2" s="70"/>
      <c r="JD2" s="70"/>
      <c r="JE2" s="70"/>
      <c r="JF2" s="70"/>
      <c r="JG2" s="70"/>
      <c r="JH2" s="70"/>
      <c r="JI2" s="70" t="s">
        <v>498</v>
      </c>
      <c r="JJ2" s="70"/>
      <c r="JK2" s="70"/>
      <c r="JL2" s="70" t="s">
        <v>499</v>
      </c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</row>
    <row r="3" spans="1:304" s="4" customFormat="1" ht="38.25">
      <c r="A3" s="70"/>
      <c r="B3" s="31" t="s">
        <v>181</v>
      </c>
      <c r="C3" s="31" t="s">
        <v>182</v>
      </c>
      <c r="D3" s="31" t="s">
        <v>185</v>
      </c>
      <c r="E3" s="31" t="s">
        <v>181</v>
      </c>
      <c r="F3" s="31" t="s">
        <v>182</v>
      </c>
      <c r="G3" s="18" t="s">
        <v>185</v>
      </c>
      <c r="H3" s="31" t="s">
        <v>181</v>
      </c>
      <c r="I3" s="31" t="s">
        <v>181</v>
      </c>
      <c r="J3" s="31" t="s">
        <v>182</v>
      </c>
      <c r="K3" s="18" t="s">
        <v>185</v>
      </c>
      <c r="L3" s="31" t="s">
        <v>181</v>
      </c>
      <c r="M3" s="31" t="s">
        <v>182</v>
      </c>
      <c r="N3" s="18" t="s">
        <v>185</v>
      </c>
      <c r="O3" s="31" t="s">
        <v>181</v>
      </c>
      <c r="P3" s="31" t="s">
        <v>182</v>
      </c>
      <c r="Q3" s="18" t="s">
        <v>185</v>
      </c>
      <c r="R3" s="31" t="s">
        <v>181</v>
      </c>
      <c r="S3" s="31" t="s">
        <v>182</v>
      </c>
      <c r="T3" s="18" t="s">
        <v>185</v>
      </c>
      <c r="U3" s="31" t="s">
        <v>181</v>
      </c>
      <c r="V3" s="31" t="s">
        <v>182</v>
      </c>
      <c r="W3" s="18" t="s">
        <v>185</v>
      </c>
      <c r="X3" s="31" t="s">
        <v>8</v>
      </c>
      <c r="Y3" s="31" t="s">
        <v>181</v>
      </c>
      <c r="Z3" s="31" t="s">
        <v>182</v>
      </c>
      <c r="AA3" s="18" t="s">
        <v>185</v>
      </c>
      <c r="AB3" s="31" t="s">
        <v>181</v>
      </c>
      <c r="AC3" s="31" t="s">
        <v>182</v>
      </c>
      <c r="AD3" s="18" t="s">
        <v>185</v>
      </c>
      <c r="AE3" s="31" t="s">
        <v>181</v>
      </c>
      <c r="AF3" s="31" t="s">
        <v>182</v>
      </c>
      <c r="AG3" s="18" t="s">
        <v>185</v>
      </c>
      <c r="AH3" s="31" t="s">
        <v>8</v>
      </c>
      <c r="AI3" s="31" t="s">
        <v>181</v>
      </c>
      <c r="AJ3" s="31" t="s">
        <v>182</v>
      </c>
      <c r="AK3" s="18" t="s">
        <v>185</v>
      </c>
      <c r="AL3" s="31" t="s">
        <v>181</v>
      </c>
      <c r="AM3" s="31" t="s">
        <v>182</v>
      </c>
      <c r="AN3" s="18" t="s">
        <v>185</v>
      </c>
      <c r="AO3" s="31" t="s">
        <v>181</v>
      </c>
      <c r="AP3" s="31" t="s">
        <v>182</v>
      </c>
      <c r="AQ3" s="18" t="s">
        <v>185</v>
      </c>
      <c r="AR3" s="31" t="s">
        <v>8</v>
      </c>
      <c r="AS3" s="31" t="s">
        <v>181</v>
      </c>
      <c r="AT3" s="31" t="s">
        <v>182</v>
      </c>
      <c r="AU3" s="18" t="s">
        <v>185</v>
      </c>
      <c r="AV3" s="31" t="s">
        <v>181</v>
      </c>
      <c r="AW3" s="31" t="s">
        <v>182</v>
      </c>
      <c r="AX3" s="18" t="s">
        <v>185</v>
      </c>
      <c r="AY3" s="31" t="s">
        <v>181</v>
      </c>
      <c r="AZ3" s="31" t="s">
        <v>182</v>
      </c>
      <c r="BA3" s="18" t="s">
        <v>185</v>
      </c>
      <c r="BB3" s="31" t="s">
        <v>8</v>
      </c>
      <c r="BC3" s="31" t="s">
        <v>181</v>
      </c>
      <c r="BD3" s="31" t="s">
        <v>182</v>
      </c>
      <c r="BE3" s="18" t="s">
        <v>185</v>
      </c>
      <c r="BF3" s="31" t="s">
        <v>181</v>
      </c>
      <c r="BG3" s="31" t="s">
        <v>182</v>
      </c>
      <c r="BH3" s="18" t="s">
        <v>185</v>
      </c>
      <c r="BI3" s="31" t="s">
        <v>181</v>
      </c>
      <c r="BJ3" s="31" t="s">
        <v>182</v>
      </c>
      <c r="BK3" s="18" t="s">
        <v>185</v>
      </c>
      <c r="BL3" s="31" t="s">
        <v>8</v>
      </c>
      <c r="BM3" s="31" t="s">
        <v>181</v>
      </c>
      <c r="BN3" s="31" t="s">
        <v>182</v>
      </c>
      <c r="BO3" s="18" t="s">
        <v>185</v>
      </c>
      <c r="BP3" s="31" t="s">
        <v>181</v>
      </c>
      <c r="BQ3" s="31" t="s">
        <v>182</v>
      </c>
      <c r="BR3" s="18" t="s">
        <v>185</v>
      </c>
      <c r="BS3" s="31" t="s">
        <v>181</v>
      </c>
      <c r="BT3" s="31" t="s">
        <v>182</v>
      </c>
      <c r="BU3" s="18" t="s">
        <v>185</v>
      </c>
      <c r="BV3" s="31" t="s">
        <v>181</v>
      </c>
      <c r="BW3" s="31" t="s">
        <v>182</v>
      </c>
      <c r="BX3" s="18" t="s">
        <v>185</v>
      </c>
      <c r="BY3" s="31" t="s">
        <v>181</v>
      </c>
      <c r="BZ3" s="31" t="s">
        <v>182</v>
      </c>
      <c r="CA3" s="18" t="s">
        <v>185</v>
      </c>
      <c r="CB3" s="31" t="s">
        <v>181</v>
      </c>
      <c r="CC3" s="31" t="s">
        <v>182</v>
      </c>
      <c r="CD3" s="18" t="s">
        <v>185</v>
      </c>
      <c r="CE3" s="31" t="s">
        <v>181</v>
      </c>
      <c r="CF3" s="31" t="s">
        <v>182</v>
      </c>
      <c r="CG3" s="18" t="s">
        <v>185</v>
      </c>
      <c r="CH3" s="31" t="s">
        <v>181</v>
      </c>
      <c r="CI3" s="31" t="s">
        <v>182</v>
      </c>
      <c r="CJ3" s="18" t="s">
        <v>185</v>
      </c>
      <c r="CK3" s="31" t="s">
        <v>181</v>
      </c>
      <c r="CL3" s="31" t="s">
        <v>182</v>
      </c>
      <c r="CM3" s="18" t="s">
        <v>185</v>
      </c>
      <c r="CN3" s="31"/>
      <c r="CO3" s="31" t="s">
        <v>181</v>
      </c>
      <c r="CP3" s="31" t="s">
        <v>182</v>
      </c>
      <c r="CQ3" s="18" t="s">
        <v>185</v>
      </c>
      <c r="CR3" s="31" t="s">
        <v>181</v>
      </c>
      <c r="CS3" s="31" t="s">
        <v>182</v>
      </c>
      <c r="CT3" s="18" t="s">
        <v>185</v>
      </c>
      <c r="CU3" s="31" t="s">
        <v>181</v>
      </c>
      <c r="CV3" s="31" t="s">
        <v>182</v>
      </c>
      <c r="CW3" s="18" t="s">
        <v>185</v>
      </c>
      <c r="CX3" s="31"/>
      <c r="CY3" s="31" t="s">
        <v>181</v>
      </c>
      <c r="CZ3" s="31" t="s">
        <v>182</v>
      </c>
      <c r="DA3" s="18" t="s">
        <v>185</v>
      </c>
      <c r="DB3" s="31" t="s">
        <v>181</v>
      </c>
      <c r="DC3" s="31" t="s">
        <v>182</v>
      </c>
      <c r="DD3" s="18" t="s">
        <v>185</v>
      </c>
      <c r="DE3" s="31" t="s">
        <v>181</v>
      </c>
      <c r="DF3" s="31" t="s">
        <v>182</v>
      </c>
      <c r="DG3" s="18" t="s">
        <v>185</v>
      </c>
      <c r="DH3" s="31" t="s">
        <v>181</v>
      </c>
      <c r="DI3" s="31" t="s">
        <v>181</v>
      </c>
      <c r="DJ3" s="31" t="s">
        <v>182</v>
      </c>
      <c r="DK3" s="18" t="s">
        <v>185</v>
      </c>
      <c r="DL3" s="31" t="s">
        <v>181</v>
      </c>
      <c r="DM3" s="31" t="s">
        <v>182</v>
      </c>
      <c r="DN3" s="18" t="s">
        <v>185</v>
      </c>
      <c r="DO3" s="31" t="s">
        <v>181</v>
      </c>
      <c r="DP3" s="31" t="s">
        <v>182</v>
      </c>
      <c r="DQ3" s="18" t="s">
        <v>185</v>
      </c>
      <c r="DR3" s="31" t="s">
        <v>8</v>
      </c>
      <c r="DS3" s="31" t="s">
        <v>181</v>
      </c>
      <c r="DT3" s="31" t="s">
        <v>182</v>
      </c>
      <c r="DU3" s="18" t="s">
        <v>185</v>
      </c>
      <c r="DV3" s="31" t="s">
        <v>181</v>
      </c>
      <c r="DW3" s="31" t="s">
        <v>182</v>
      </c>
      <c r="DX3" s="18" t="s">
        <v>185</v>
      </c>
      <c r="DY3" s="31" t="s">
        <v>181</v>
      </c>
      <c r="DZ3" s="31" t="s">
        <v>182</v>
      </c>
      <c r="EA3" s="18" t="s">
        <v>185</v>
      </c>
      <c r="EB3" s="31" t="s">
        <v>8</v>
      </c>
      <c r="EC3" s="31" t="s">
        <v>181</v>
      </c>
      <c r="ED3" s="31" t="s">
        <v>182</v>
      </c>
      <c r="EE3" s="18" t="s">
        <v>185</v>
      </c>
      <c r="EF3" s="31" t="s">
        <v>181</v>
      </c>
      <c r="EG3" s="31" t="s">
        <v>182</v>
      </c>
      <c r="EH3" s="18" t="s">
        <v>185</v>
      </c>
      <c r="EI3" s="31" t="s">
        <v>181</v>
      </c>
      <c r="EJ3" s="31" t="s">
        <v>182</v>
      </c>
      <c r="EK3" s="18" t="s">
        <v>185</v>
      </c>
      <c r="EL3" s="31" t="s">
        <v>181</v>
      </c>
      <c r="EM3" s="31" t="s">
        <v>182</v>
      </c>
      <c r="EN3" s="18" t="s">
        <v>185</v>
      </c>
      <c r="EO3" s="31"/>
      <c r="EP3" s="31" t="s">
        <v>181</v>
      </c>
      <c r="EQ3" s="31" t="s">
        <v>182</v>
      </c>
      <c r="ER3" s="18" t="s">
        <v>185</v>
      </c>
      <c r="ES3" s="31" t="s">
        <v>181</v>
      </c>
      <c r="ET3" s="31" t="s">
        <v>182</v>
      </c>
      <c r="EU3" s="18" t="s">
        <v>185</v>
      </c>
      <c r="EV3" s="31" t="s">
        <v>181</v>
      </c>
      <c r="EW3" s="31" t="s">
        <v>182</v>
      </c>
      <c r="EX3" s="18" t="s">
        <v>185</v>
      </c>
      <c r="EY3" s="31"/>
      <c r="EZ3" s="31" t="s">
        <v>181</v>
      </c>
      <c r="FA3" s="31" t="s">
        <v>182</v>
      </c>
      <c r="FB3" s="18" t="s">
        <v>185</v>
      </c>
      <c r="FC3" s="31" t="s">
        <v>181</v>
      </c>
      <c r="FD3" s="31" t="s">
        <v>182</v>
      </c>
      <c r="FE3" s="18" t="s">
        <v>185</v>
      </c>
      <c r="FF3" s="31" t="s">
        <v>181</v>
      </c>
      <c r="FG3" s="31" t="s">
        <v>182</v>
      </c>
      <c r="FH3" s="18" t="s">
        <v>185</v>
      </c>
      <c r="FI3" s="31"/>
      <c r="FJ3" s="31" t="s">
        <v>181</v>
      </c>
      <c r="FK3" s="31" t="s">
        <v>182</v>
      </c>
      <c r="FL3" s="18" t="s">
        <v>185</v>
      </c>
      <c r="FM3" s="31" t="s">
        <v>181</v>
      </c>
      <c r="FN3" s="31" t="s">
        <v>182</v>
      </c>
      <c r="FO3" s="18" t="s">
        <v>185</v>
      </c>
      <c r="FP3" s="31" t="s">
        <v>181</v>
      </c>
      <c r="FQ3" s="31" t="s">
        <v>182</v>
      </c>
      <c r="FR3" s="18" t="s">
        <v>185</v>
      </c>
      <c r="FS3" s="31"/>
      <c r="FT3" s="31" t="s">
        <v>181</v>
      </c>
      <c r="FU3" s="31" t="s">
        <v>182</v>
      </c>
      <c r="FV3" s="18" t="s">
        <v>185</v>
      </c>
      <c r="FW3" s="31" t="s">
        <v>181</v>
      </c>
      <c r="FX3" s="31" t="s">
        <v>182</v>
      </c>
      <c r="FY3" s="18" t="s">
        <v>185</v>
      </c>
      <c r="FZ3" s="31" t="s">
        <v>181</v>
      </c>
      <c r="GA3" s="31" t="s">
        <v>182</v>
      </c>
      <c r="GB3" s="18" t="s">
        <v>185</v>
      </c>
      <c r="GC3" s="31"/>
      <c r="GD3" s="31" t="s">
        <v>181</v>
      </c>
      <c r="GE3" s="31" t="s">
        <v>182</v>
      </c>
      <c r="GF3" s="18" t="s">
        <v>185</v>
      </c>
      <c r="GG3" s="31" t="s">
        <v>181</v>
      </c>
      <c r="GH3" s="31" t="s">
        <v>182</v>
      </c>
      <c r="GI3" s="18" t="s">
        <v>185</v>
      </c>
      <c r="GJ3" s="31" t="s">
        <v>181</v>
      </c>
      <c r="GK3" s="31" t="s">
        <v>182</v>
      </c>
      <c r="GL3" s="18" t="s">
        <v>185</v>
      </c>
      <c r="GM3" s="31"/>
      <c r="GN3" s="31" t="s">
        <v>181</v>
      </c>
      <c r="GO3" s="31" t="s">
        <v>182</v>
      </c>
      <c r="GP3" s="18" t="s">
        <v>185</v>
      </c>
      <c r="GQ3" s="31" t="s">
        <v>181</v>
      </c>
      <c r="GR3" s="31" t="s">
        <v>182</v>
      </c>
      <c r="GS3" s="18" t="s">
        <v>185</v>
      </c>
      <c r="GT3" s="31" t="s">
        <v>181</v>
      </c>
      <c r="GU3" s="31" t="s">
        <v>182</v>
      </c>
      <c r="GV3" s="18" t="s">
        <v>185</v>
      </c>
      <c r="GW3" s="31"/>
      <c r="GX3" s="31" t="s">
        <v>181</v>
      </c>
      <c r="GY3" s="31" t="s">
        <v>182</v>
      </c>
      <c r="GZ3" s="18" t="s">
        <v>185</v>
      </c>
      <c r="HA3" s="31" t="s">
        <v>181</v>
      </c>
      <c r="HB3" s="31" t="s">
        <v>182</v>
      </c>
      <c r="HC3" s="18" t="s">
        <v>185</v>
      </c>
      <c r="HD3" s="31" t="s">
        <v>181</v>
      </c>
      <c r="HE3" s="31" t="s">
        <v>182</v>
      </c>
      <c r="HF3" s="18" t="s">
        <v>185</v>
      </c>
      <c r="HG3" s="31"/>
      <c r="HH3" s="31" t="s">
        <v>181</v>
      </c>
      <c r="HI3" s="31" t="s">
        <v>182</v>
      </c>
      <c r="HJ3" s="18" t="s">
        <v>185</v>
      </c>
      <c r="HK3" s="31" t="s">
        <v>181</v>
      </c>
      <c r="HL3" s="31" t="s">
        <v>182</v>
      </c>
      <c r="HM3" s="18" t="s">
        <v>185</v>
      </c>
      <c r="HN3" s="31" t="s">
        <v>181</v>
      </c>
      <c r="HO3" s="31" t="s">
        <v>182</v>
      </c>
      <c r="HP3" s="18" t="s">
        <v>185</v>
      </c>
      <c r="HQ3" s="31"/>
      <c r="HR3" s="31" t="s">
        <v>181</v>
      </c>
      <c r="HS3" s="29" t="s">
        <v>182</v>
      </c>
      <c r="HT3" s="18" t="s">
        <v>185</v>
      </c>
      <c r="HU3" s="31" t="s">
        <v>181</v>
      </c>
      <c r="HV3" s="31" t="s">
        <v>182</v>
      </c>
      <c r="HW3" s="18" t="s">
        <v>185</v>
      </c>
      <c r="HX3" s="31" t="s">
        <v>181</v>
      </c>
      <c r="HY3" s="31" t="s">
        <v>182</v>
      </c>
      <c r="HZ3" s="18" t="s">
        <v>185</v>
      </c>
      <c r="IA3" s="31"/>
      <c r="IB3" s="31" t="s">
        <v>181</v>
      </c>
      <c r="IC3" s="29" t="s">
        <v>182</v>
      </c>
      <c r="ID3" s="18" t="s">
        <v>185</v>
      </c>
      <c r="IE3" s="31" t="s">
        <v>181</v>
      </c>
      <c r="IF3" s="31" t="s">
        <v>182</v>
      </c>
      <c r="IG3" s="18" t="s">
        <v>185</v>
      </c>
      <c r="IH3" s="31" t="s">
        <v>181</v>
      </c>
      <c r="II3" s="31" t="s">
        <v>182</v>
      </c>
      <c r="IJ3" s="18" t="s">
        <v>185</v>
      </c>
      <c r="IK3" s="31"/>
      <c r="IL3" s="31" t="s">
        <v>181</v>
      </c>
      <c r="IM3" s="29" t="s">
        <v>182</v>
      </c>
      <c r="IN3" s="18" t="s">
        <v>185</v>
      </c>
      <c r="IO3" s="31" t="s">
        <v>181</v>
      </c>
      <c r="IP3" s="31" t="s">
        <v>182</v>
      </c>
      <c r="IQ3" s="18" t="s">
        <v>185</v>
      </c>
      <c r="IR3" s="31" t="s">
        <v>181</v>
      </c>
      <c r="IS3" s="31" t="s">
        <v>182</v>
      </c>
      <c r="IT3" s="18" t="s">
        <v>185</v>
      </c>
      <c r="IU3" s="31"/>
      <c r="IV3" s="31" t="s">
        <v>181</v>
      </c>
      <c r="IW3" s="29" t="s">
        <v>182</v>
      </c>
      <c r="IX3" s="18" t="s">
        <v>185</v>
      </c>
      <c r="IY3" s="31" t="s">
        <v>181</v>
      </c>
      <c r="IZ3" s="31" t="s">
        <v>182</v>
      </c>
      <c r="JA3" s="18" t="s">
        <v>185</v>
      </c>
      <c r="JB3" s="31" t="s">
        <v>181</v>
      </c>
      <c r="JC3" s="31" t="s">
        <v>182</v>
      </c>
      <c r="JD3" s="18" t="s">
        <v>185</v>
      </c>
      <c r="JE3" s="31" t="s">
        <v>8</v>
      </c>
      <c r="JF3" s="31" t="s">
        <v>181</v>
      </c>
      <c r="JG3" s="31" t="s">
        <v>182</v>
      </c>
      <c r="JH3" s="18" t="s">
        <v>185</v>
      </c>
      <c r="JI3" s="31" t="s">
        <v>181</v>
      </c>
      <c r="JJ3" s="31" t="s">
        <v>182</v>
      </c>
      <c r="JK3" s="18" t="s">
        <v>185</v>
      </c>
      <c r="JL3" s="31" t="s">
        <v>181</v>
      </c>
      <c r="JM3" s="31" t="s">
        <v>182</v>
      </c>
      <c r="JN3" s="18" t="s">
        <v>185</v>
      </c>
      <c r="JO3" s="31" t="s">
        <v>181</v>
      </c>
      <c r="JP3" s="31" t="s">
        <v>182</v>
      </c>
      <c r="JQ3" s="18" t="s">
        <v>185</v>
      </c>
      <c r="JR3" s="31" t="s">
        <v>181</v>
      </c>
      <c r="JS3" s="31" t="s">
        <v>182</v>
      </c>
      <c r="JT3" s="18" t="s">
        <v>185</v>
      </c>
      <c r="JU3" s="31" t="s">
        <v>181</v>
      </c>
      <c r="JV3" s="31" t="s">
        <v>182</v>
      </c>
      <c r="JW3" s="18" t="s">
        <v>185</v>
      </c>
      <c r="JX3" s="31" t="s">
        <v>181</v>
      </c>
      <c r="JY3" s="31" t="s">
        <v>182</v>
      </c>
      <c r="JZ3" s="18" t="s">
        <v>185</v>
      </c>
      <c r="KA3" s="31" t="s">
        <v>181</v>
      </c>
      <c r="KB3" s="31" t="s">
        <v>182</v>
      </c>
      <c r="KC3" s="18" t="s">
        <v>185</v>
      </c>
      <c r="KD3" s="31" t="s">
        <v>181</v>
      </c>
      <c r="KE3" s="31" t="s">
        <v>182</v>
      </c>
      <c r="KF3" s="18" t="s">
        <v>185</v>
      </c>
      <c r="KG3" s="31" t="s">
        <v>181</v>
      </c>
      <c r="KH3" s="31" t="s">
        <v>182</v>
      </c>
      <c r="KI3" s="18" t="s">
        <v>185</v>
      </c>
      <c r="KJ3" s="31" t="s">
        <v>181</v>
      </c>
      <c r="KK3" s="31" t="s">
        <v>182</v>
      </c>
      <c r="KL3" s="18" t="s">
        <v>185</v>
      </c>
      <c r="KM3" s="31" t="s">
        <v>181</v>
      </c>
      <c r="KN3" s="31" t="s">
        <v>182</v>
      </c>
      <c r="KO3" s="18" t="s">
        <v>185</v>
      </c>
      <c r="KP3" s="31" t="s">
        <v>181</v>
      </c>
      <c r="KQ3" s="31" t="s">
        <v>182</v>
      </c>
      <c r="KR3" s="18" t="s">
        <v>185</v>
      </c>
    </row>
    <row r="4" spans="1:304" s="4" customFormat="1" ht="55.5" customHeight="1">
      <c r="A4" s="70"/>
      <c r="B4" s="70" t="s">
        <v>248</v>
      </c>
      <c r="C4" s="70"/>
      <c r="D4" s="70"/>
      <c r="E4" s="70" t="s">
        <v>200</v>
      </c>
      <c r="F4" s="70"/>
      <c r="G4" s="70"/>
      <c r="H4" s="31"/>
      <c r="I4" s="70" t="s">
        <v>203</v>
      </c>
      <c r="J4" s="70"/>
      <c r="K4" s="70"/>
      <c r="L4" s="70" t="s">
        <v>203</v>
      </c>
      <c r="M4" s="70"/>
      <c r="N4" s="70"/>
      <c r="O4" s="70" t="s">
        <v>203</v>
      </c>
      <c r="P4" s="70"/>
      <c r="Q4" s="70"/>
      <c r="R4" s="70" t="s">
        <v>204</v>
      </c>
      <c r="S4" s="70"/>
      <c r="T4" s="70"/>
      <c r="U4" s="70" t="s">
        <v>205</v>
      </c>
      <c r="V4" s="70"/>
      <c r="W4" s="70"/>
      <c r="X4" s="31"/>
      <c r="Y4" s="70" t="s">
        <v>206</v>
      </c>
      <c r="Z4" s="70"/>
      <c r="AA4" s="70"/>
      <c r="AB4" s="70" t="s">
        <v>206</v>
      </c>
      <c r="AC4" s="70"/>
      <c r="AD4" s="70"/>
      <c r="AE4" s="70" t="s">
        <v>206</v>
      </c>
      <c r="AF4" s="70"/>
      <c r="AG4" s="70"/>
      <c r="AH4" s="31"/>
      <c r="AI4" s="70" t="s">
        <v>207</v>
      </c>
      <c r="AJ4" s="70"/>
      <c r="AK4" s="70"/>
      <c r="AL4" s="70" t="s">
        <v>207</v>
      </c>
      <c r="AM4" s="70"/>
      <c r="AN4" s="70"/>
      <c r="AO4" s="70" t="s">
        <v>207</v>
      </c>
      <c r="AP4" s="70"/>
      <c r="AQ4" s="70"/>
      <c r="AR4" s="31"/>
      <c r="AS4" s="70" t="s">
        <v>290</v>
      </c>
      <c r="AT4" s="70"/>
      <c r="AU4" s="70"/>
      <c r="AV4" s="70" t="s">
        <v>290</v>
      </c>
      <c r="AW4" s="70"/>
      <c r="AX4" s="70"/>
      <c r="AY4" s="70" t="s">
        <v>290</v>
      </c>
      <c r="AZ4" s="70"/>
      <c r="BA4" s="70"/>
      <c r="BB4" s="31"/>
      <c r="BC4" s="70" t="s">
        <v>377</v>
      </c>
      <c r="BD4" s="70"/>
      <c r="BE4" s="70"/>
      <c r="BF4" s="70" t="s">
        <v>393</v>
      </c>
      <c r="BG4" s="70"/>
      <c r="BH4" s="70"/>
      <c r="BI4" s="70" t="s">
        <v>300</v>
      </c>
      <c r="BJ4" s="70"/>
      <c r="BK4" s="70"/>
      <c r="BL4" s="31"/>
      <c r="BM4" s="70" t="s">
        <v>208</v>
      </c>
      <c r="BN4" s="70"/>
      <c r="BO4" s="70"/>
      <c r="BP4" s="70" t="s">
        <v>208</v>
      </c>
      <c r="BQ4" s="70"/>
      <c r="BR4" s="70"/>
      <c r="BS4" s="70" t="s">
        <v>208</v>
      </c>
      <c r="BT4" s="70"/>
      <c r="BU4" s="70"/>
      <c r="BV4" s="70" t="s">
        <v>251</v>
      </c>
      <c r="BW4" s="70"/>
      <c r="BX4" s="70"/>
      <c r="BY4" s="70" t="s">
        <v>209</v>
      </c>
      <c r="BZ4" s="70"/>
      <c r="CA4" s="70"/>
      <c r="CB4" s="70" t="s">
        <v>210</v>
      </c>
      <c r="CC4" s="70"/>
      <c r="CD4" s="70"/>
      <c r="CE4" s="70" t="s">
        <v>379</v>
      </c>
      <c r="CF4" s="70"/>
      <c r="CG4" s="70"/>
      <c r="CH4" s="70" t="s">
        <v>211</v>
      </c>
      <c r="CI4" s="70"/>
      <c r="CJ4" s="70"/>
      <c r="CK4" s="70" t="s">
        <v>212</v>
      </c>
      <c r="CL4" s="70"/>
      <c r="CM4" s="70"/>
      <c r="CN4" s="31"/>
      <c r="CO4" s="57" t="s">
        <v>213</v>
      </c>
      <c r="CP4" s="58"/>
      <c r="CQ4" s="59"/>
      <c r="CR4" s="70" t="s">
        <v>213</v>
      </c>
      <c r="CS4" s="70"/>
      <c r="CT4" s="70"/>
      <c r="CU4" s="70" t="s">
        <v>213</v>
      </c>
      <c r="CV4" s="70"/>
      <c r="CW4" s="70"/>
      <c r="CX4" s="31"/>
      <c r="CY4" s="70" t="s">
        <v>214</v>
      </c>
      <c r="CZ4" s="70"/>
      <c r="DA4" s="70"/>
      <c r="DB4" s="70" t="s">
        <v>215</v>
      </c>
      <c r="DC4" s="70"/>
      <c r="DD4" s="70"/>
      <c r="DE4" s="70" t="s">
        <v>215</v>
      </c>
      <c r="DF4" s="70"/>
      <c r="DG4" s="70"/>
      <c r="DH4" s="31"/>
      <c r="DI4" s="70" t="s">
        <v>302</v>
      </c>
      <c r="DJ4" s="70"/>
      <c r="DK4" s="70"/>
      <c r="DL4" s="70" t="s">
        <v>302</v>
      </c>
      <c r="DM4" s="70"/>
      <c r="DN4" s="70"/>
      <c r="DO4" s="70" t="s">
        <v>302</v>
      </c>
      <c r="DP4" s="70"/>
      <c r="DQ4" s="70"/>
      <c r="DR4" s="31"/>
      <c r="DS4" s="70" t="s">
        <v>216</v>
      </c>
      <c r="DT4" s="70"/>
      <c r="DU4" s="70"/>
      <c r="DV4" s="70" t="s">
        <v>216</v>
      </c>
      <c r="DW4" s="70"/>
      <c r="DX4" s="70"/>
      <c r="DY4" s="70" t="s">
        <v>216</v>
      </c>
      <c r="DZ4" s="70"/>
      <c r="EA4" s="70"/>
      <c r="EB4" s="31"/>
      <c r="EC4" s="70" t="s">
        <v>357</v>
      </c>
      <c r="ED4" s="70"/>
      <c r="EE4" s="70"/>
      <c r="EF4" s="70" t="s">
        <v>357</v>
      </c>
      <c r="EG4" s="70"/>
      <c r="EH4" s="70"/>
      <c r="EI4" s="70" t="s">
        <v>357</v>
      </c>
      <c r="EJ4" s="70"/>
      <c r="EK4" s="70"/>
      <c r="EL4" s="70" t="s">
        <v>354</v>
      </c>
      <c r="EM4" s="70"/>
      <c r="EN4" s="70"/>
      <c r="EO4" s="31"/>
      <c r="EP4" s="70" t="s">
        <v>238</v>
      </c>
      <c r="EQ4" s="70"/>
      <c r="ER4" s="70"/>
      <c r="ES4" s="70" t="s">
        <v>256</v>
      </c>
      <c r="ET4" s="70"/>
      <c r="EU4" s="70"/>
      <c r="EV4" s="70" t="s">
        <v>257</v>
      </c>
      <c r="EW4" s="70"/>
      <c r="EX4" s="70"/>
      <c r="EY4" s="31"/>
      <c r="EZ4" s="70" t="s">
        <v>254</v>
      </c>
      <c r="FA4" s="70"/>
      <c r="FB4" s="70"/>
      <c r="FC4" s="70" t="s">
        <v>254</v>
      </c>
      <c r="FD4" s="70"/>
      <c r="FE4" s="70"/>
      <c r="FF4" s="70" t="s">
        <v>254</v>
      </c>
      <c r="FG4" s="70"/>
      <c r="FH4" s="70"/>
      <c r="FI4" s="31"/>
      <c r="FJ4" s="70" t="s">
        <v>296</v>
      </c>
      <c r="FK4" s="70"/>
      <c r="FL4" s="70"/>
      <c r="FM4" s="70" t="s">
        <v>294</v>
      </c>
      <c r="FN4" s="70"/>
      <c r="FO4" s="70"/>
      <c r="FP4" s="70" t="s">
        <v>294</v>
      </c>
      <c r="FQ4" s="70"/>
      <c r="FR4" s="70"/>
      <c r="FS4" s="31"/>
      <c r="FT4" s="70" t="s">
        <v>301</v>
      </c>
      <c r="FU4" s="70"/>
      <c r="FV4" s="70"/>
      <c r="FW4" s="70" t="s">
        <v>301</v>
      </c>
      <c r="FX4" s="70"/>
      <c r="FY4" s="70"/>
      <c r="FZ4" s="70" t="s">
        <v>301</v>
      </c>
      <c r="GA4" s="70"/>
      <c r="GB4" s="70"/>
      <c r="GC4" s="31"/>
      <c r="GD4" s="70" t="s">
        <v>239</v>
      </c>
      <c r="GE4" s="70"/>
      <c r="GF4" s="70"/>
      <c r="GG4" s="70" t="s">
        <v>239</v>
      </c>
      <c r="GH4" s="70"/>
      <c r="GI4" s="70"/>
      <c r="GJ4" s="70" t="s">
        <v>239</v>
      </c>
      <c r="GK4" s="70"/>
      <c r="GL4" s="70"/>
      <c r="GM4" s="31"/>
      <c r="GN4" s="70" t="s">
        <v>240</v>
      </c>
      <c r="GO4" s="70"/>
      <c r="GP4" s="70"/>
      <c r="GQ4" s="70" t="s">
        <v>240</v>
      </c>
      <c r="GR4" s="70"/>
      <c r="GS4" s="70"/>
      <c r="GT4" s="70" t="s">
        <v>240</v>
      </c>
      <c r="GU4" s="70"/>
      <c r="GV4" s="70"/>
      <c r="GW4" s="31"/>
      <c r="GX4" s="70" t="s">
        <v>297</v>
      </c>
      <c r="GY4" s="70"/>
      <c r="GZ4" s="70"/>
      <c r="HA4" s="70" t="s">
        <v>297</v>
      </c>
      <c r="HB4" s="70"/>
      <c r="HC4" s="70"/>
      <c r="HD4" s="70" t="s">
        <v>297</v>
      </c>
      <c r="HE4" s="70"/>
      <c r="HF4" s="70"/>
      <c r="HG4" s="31"/>
      <c r="HH4" s="70" t="s">
        <v>244</v>
      </c>
      <c r="HI4" s="70"/>
      <c r="HJ4" s="70"/>
      <c r="HK4" s="70" t="s">
        <v>244</v>
      </c>
      <c r="HL4" s="70"/>
      <c r="HM4" s="70"/>
      <c r="HN4" s="70" t="s">
        <v>244</v>
      </c>
      <c r="HO4" s="70"/>
      <c r="HP4" s="70"/>
      <c r="HQ4" s="31"/>
      <c r="HR4" s="57" t="s">
        <v>378</v>
      </c>
      <c r="HS4" s="58"/>
      <c r="HT4" s="59"/>
      <c r="HU4" s="57" t="s">
        <v>378</v>
      </c>
      <c r="HV4" s="58"/>
      <c r="HW4" s="59"/>
      <c r="HX4" s="57" t="s">
        <v>378</v>
      </c>
      <c r="HY4" s="58"/>
      <c r="HZ4" s="59"/>
      <c r="IA4" s="31"/>
      <c r="IB4" s="70" t="s">
        <v>291</v>
      </c>
      <c r="IC4" s="70"/>
      <c r="ID4" s="70"/>
      <c r="IE4" s="70" t="s">
        <v>291</v>
      </c>
      <c r="IF4" s="70"/>
      <c r="IG4" s="70"/>
      <c r="IH4" s="70" t="s">
        <v>291</v>
      </c>
      <c r="II4" s="70"/>
      <c r="IJ4" s="70"/>
      <c r="IK4" s="31"/>
      <c r="IL4" s="70" t="s">
        <v>292</v>
      </c>
      <c r="IM4" s="70"/>
      <c r="IN4" s="70"/>
      <c r="IO4" s="70" t="s">
        <v>292</v>
      </c>
      <c r="IP4" s="70"/>
      <c r="IQ4" s="70"/>
      <c r="IR4" s="70" t="s">
        <v>292</v>
      </c>
      <c r="IS4" s="70"/>
      <c r="IT4" s="70"/>
      <c r="IU4" s="31"/>
      <c r="IV4" s="70" t="s">
        <v>292</v>
      </c>
      <c r="IW4" s="70"/>
      <c r="IX4" s="70"/>
      <c r="IY4" s="70" t="s">
        <v>292</v>
      </c>
      <c r="IZ4" s="70"/>
      <c r="JA4" s="70"/>
      <c r="JB4" s="70" t="s">
        <v>292</v>
      </c>
      <c r="JC4" s="70"/>
      <c r="JD4" s="70"/>
      <c r="JE4" s="31"/>
      <c r="JF4" s="70" t="s">
        <v>295</v>
      </c>
      <c r="JG4" s="70"/>
      <c r="JH4" s="70"/>
      <c r="JI4" s="70" t="s">
        <v>293</v>
      </c>
      <c r="JJ4" s="70"/>
      <c r="JK4" s="70"/>
      <c r="JL4" s="70" t="s">
        <v>293</v>
      </c>
      <c r="JM4" s="70"/>
      <c r="JN4" s="70"/>
      <c r="JO4" s="70" t="s">
        <v>384</v>
      </c>
      <c r="JP4" s="70"/>
      <c r="JQ4" s="70"/>
      <c r="JR4" s="70" t="s">
        <v>386</v>
      </c>
      <c r="JS4" s="70"/>
      <c r="JT4" s="70"/>
      <c r="JU4" s="70" t="s">
        <v>391</v>
      </c>
      <c r="JV4" s="70"/>
      <c r="JW4" s="70"/>
      <c r="JX4" s="70" t="s">
        <v>404</v>
      </c>
      <c r="JY4" s="70"/>
      <c r="JZ4" s="70"/>
      <c r="KA4" s="70" t="s">
        <v>404</v>
      </c>
      <c r="KB4" s="70"/>
      <c r="KC4" s="70"/>
      <c r="KD4" s="70" t="s">
        <v>407</v>
      </c>
      <c r="KE4" s="70"/>
      <c r="KF4" s="70"/>
      <c r="KG4" s="70" t="s">
        <v>408</v>
      </c>
      <c r="KH4" s="70"/>
      <c r="KI4" s="70"/>
      <c r="KJ4" s="70" t="s">
        <v>411</v>
      </c>
      <c r="KK4" s="70"/>
      <c r="KL4" s="70"/>
      <c r="KM4" s="70" t="s">
        <v>413</v>
      </c>
      <c r="KN4" s="70"/>
      <c r="KO4" s="70"/>
      <c r="KP4" s="70" t="s">
        <v>415</v>
      </c>
      <c r="KQ4" s="70"/>
      <c r="KR4" s="70"/>
    </row>
    <row r="5" spans="1:304" s="4" customFormat="1" ht="30.75" customHeight="1">
      <c r="A5" s="70"/>
      <c r="B5" s="70"/>
      <c r="C5" s="70"/>
      <c r="D5" s="70"/>
      <c r="E5" s="70" t="s">
        <v>311</v>
      </c>
      <c r="F5" s="70"/>
      <c r="G5" s="70"/>
      <c r="H5" s="31"/>
      <c r="I5" s="70" t="s">
        <v>305</v>
      </c>
      <c r="J5" s="70"/>
      <c r="K5" s="70"/>
      <c r="L5" s="70" t="s">
        <v>305</v>
      </c>
      <c r="M5" s="70"/>
      <c r="N5" s="70"/>
      <c r="O5" s="70" t="s">
        <v>305</v>
      </c>
      <c r="P5" s="70"/>
      <c r="Q5" s="70"/>
      <c r="R5" s="70" t="s">
        <v>306</v>
      </c>
      <c r="S5" s="70"/>
      <c r="T5" s="70"/>
      <c r="U5" s="70" t="s">
        <v>341</v>
      </c>
      <c r="V5" s="70"/>
      <c r="W5" s="70"/>
      <c r="X5" s="31"/>
      <c r="Y5" s="70" t="s">
        <v>307</v>
      </c>
      <c r="Z5" s="70"/>
      <c r="AA5" s="70"/>
      <c r="AB5" s="70" t="s">
        <v>307</v>
      </c>
      <c r="AC5" s="70"/>
      <c r="AD5" s="70"/>
      <c r="AE5" s="70" t="s">
        <v>307</v>
      </c>
      <c r="AF5" s="70"/>
      <c r="AG5" s="70"/>
      <c r="AH5" s="31"/>
      <c r="AI5" s="70" t="s">
        <v>337</v>
      </c>
      <c r="AJ5" s="70"/>
      <c r="AK5" s="70"/>
      <c r="AL5" s="70" t="s">
        <v>337</v>
      </c>
      <c r="AM5" s="70"/>
      <c r="AN5" s="70"/>
      <c r="AO5" s="70" t="s">
        <v>337</v>
      </c>
      <c r="AP5" s="70"/>
      <c r="AQ5" s="70"/>
      <c r="AR5" s="31"/>
      <c r="AS5" s="70" t="s">
        <v>308</v>
      </c>
      <c r="AT5" s="70"/>
      <c r="AU5" s="70"/>
      <c r="AV5" s="70" t="s">
        <v>308</v>
      </c>
      <c r="AW5" s="70"/>
      <c r="AX5" s="70"/>
      <c r="AY5" s="70" t="s">
        <v>308</v>
      </c>
      <c r="AZ5" s="70"/>
      <c r="BA5" s="70"/>
      <c r="BB5" s="31"/>
      <c r="BC5" s="70" t="s">
        <v>348</v>
      </c>
      <c r="BD5" s="70"/>
      <c r="BE5" s="70"/>
      <c r="BF5" s="70" t="s">
        <v>348</v>
      </c>
      <c r="BG5" s="70"/>
      <c r="BH5" s="70"/>
      <c r="BI5" s="70" t="s">
        <v>348</v>
      </c>
      <c r="BJ5" s="70"/>
      <c r="BK5" s="70"/>
      <c r="BL5" s="31"/>
      <c r="BM5" s="70" t="s">
        <v>373</v>
      </c>
      <c r="BN5" s="70"/>
      <c r="BO5" s="70"/>
      <c r="BP5" s="70" t="s">
        <v>373</v>
      </c>
      <c r="BQ5" s="70"/>
      <c r="BR5" s="70"/>
      <c r="BS5" s="70" t="s">
        <v>373</v>
      </c>
      <c r="BT5" s="70"/>
      <c r="BU5" s="70"/>
      <c r="BV5" s="70" t="s">
        <v>372</v>
      </c>
      <c r="BW5" s="70"/>
      <c r="BX5" s="70"/>
      <c r="BY5" s="70" t="s">
        <v>372</v>
      </c>
      <c r="BZ5" s="70"/>
      <c r="CA5" s="70"/>
      <c r="CB5" s="70" t="s">
        <v>372</v>
      </c>
      <c r="CC5" s="70"/>
      <c r="CD5" s="70"/>
      <c r="CE5" s="70" t="s">
        <v>371</v>
      </c>
      <c r="CF5" s="70"/>
      <c r="CG5" s="70"/>
      <c r="CH5" s="70" t="s">
        <v>309</v>
      </c>
      <c r="CI5" s="70"/>
      <c r="CJ5" s="70"/>
      <c r="CK5" s="70" t="s">
        <v>310</v>
      </c>
      <c r="CL5" s="70"/>
      <c r="CM5" s="70"/>
      <c r="CN5" s="29"/>
      <c r="CO5" s="70" t="s">
        <v>370</v>
      </c>
      <c r="CP5" s="70"/>
      <c r="CQ5" s="70"/>
      <c r="CR5" s="70" t="s">
        <v>370</v>
      </c>
      <c r="CS5" s="70"/>
      <c r="CT5" s="70"/>
      <c r="CU5" s="70" t="s">
        <v>370</v>
      </c>
      <c r="CV5" s="70"/>
      <c r="CW5" s="70"/>
      <c r="CX5" s="29"/>
      <c r="CY5" s="70" t="s">
        <v>349</v>
      </c>
      <c r="CZ5" s="70"/>
      <c r="DA5" s="70"/>
      <c r="DB5" s="70" t="s">
        <v>349</v>
      </c>
      <c r="DC5" s="70"/>
      <c r="DD5" s="70"/>
      <c r="DE5" s="70" t="s">
        <v>349</v>
      </c>
      <c r="DF5" s="70"/>
      <c r="DG5" s="70"/>
      <c r="DH5" s="31"/>
      <c r="DI5" s="70" t="s">
        <v>369</v>
      </c>
      <c r="DJ5" s="70"/>
      <c r="DK5" s="70"/>
      <c r="DL5" s="70" t="s">
        <v>338</v>
      </c>
      <c r="DM5" s="70"/>
      <c r="DN5" s="70"/>
      <c r="DO5" s="70" t="s">
        <v>339</v>
      </c>
      <c r="DP5" s="70"/>
      <c r="DQ5" s="70"/>
      <c r="DR5" s="31"/>
      <c r="DS5" s="70" t="s">
        <v>368</v>
      </c>
      <c r="DT5" s="70"/>
      <c r="DU5" s="70"/>
      <c r="DV5" s="70" t="s">
        <v>368</v>
      </c>
      <c r="DW5" s="70"/>
      <c r="DX5" s="70"/>
      <c r="DY5" s="70" t="s">
        <v>368</v>
      </c>
      <c r="DZ5" s="70"/>
      <c r="EA5" s="70"/>
      <c r="EB5" s="31"/>
      <c r="EC5" s="70" t="s">
        <v>356</v>
      </c>
      <c r="ED5" s="70"/>
      <c r="EE5" s="70"/>
      <c r="EF5" s="70" t="s">
        <v>356</v>
      </c>
      <c r="EG5" s="70"/>
      <c r="EH5" s="70"/>
      <c r="EI5" s="70" t="s">
        <v>356</v>
      </c>
      <c r="EJ5" s="70"/>
      <c r="EK5" s="70"/>
      <c r="EL5" s="70" t="s">
        <v>355</v>
      </c>
      <c r="EM5" s="70"/>
      <c r="EN5" s="70"/>
      <c r="EO5" s="31"/>
      <c r="EP5" s="70" t="s">
        <v>350</v>
      </c>
      <c r="EQ5" s="70"/>
      <c r="ER5" s="70"/>
      <c r="ES5" s="70" t="s">
        <v>350</v>
      </c>
      <c r="ET5" s="70"/>
      <c r="EU5" s="70"/>
      <c r="EV5" s="70" t="s">
        <v>350</v>
      </c>
      <c r="EW5" s="70"/>
      <c r="EX5" s="70"/>
      <c r="EY5" s="31"/>
      <c r="EZ5" s="57" t="s">
        <v>367</v>
      </c>
      <c r="FA5" s="58"/>
      <c r="FB5" s="59"/>
      <c r="FC5" s="57" t="s">
        <v>367</v>
      </c>
      <c r="FD5" s="58"/>
      <c r="FE5" s="59"/>
      <c r="FF5" s="57" t="s">
        <v>367</v>
      </c>
      <c r="FG5" s="58"/>
      <c r="FH5" s="59"/>
      <c r="FI5" s="31"/>
      <c r="FJ5" s="70" t="s">
        <v>366</v>
      </c>
      <c r="FK5" s="70"/>
      <c r="FL5" s="70"/>
      <c r="FM5" s="70" t="s">
        <v>366</v>
      </c>
      <c r="FN5" s="70"/>
      <c r="FO5" s="70"/>
      <c r="FP5" s="70" t="s">
        <v>366</v>
      </c>
      <c r="FQ5" s="70"/>
      <c r="FR5" s="70"/>
      <c r="FS5" s="31"/>
      <c r="FT5" s="70" t="s">
        <v>365</v>
      </c>
      <c r="FU5" s="70"/>
      <c r="FV5" s="70"/>
      <c r="FW5" s="70" t="s">
        <v>365</v>
      </c>
      <c r="FX5" s="70"/>
      <c r="FY5" s="70"/>
      <c r="FZ5" s="70" t="s">
        <v>365</v>
      </c>
      <c r="GA5" s="70"/>
      <c r="GB5" s="70"/>
      <c r="GC5" s="31"/>
      <c r="GD5" s="70" t="s">
        <v>364</v>
      </c>
      <c r="GE5" s="70"/>
      <c r="GF5" s="70"/>
      <c r="GG5" s="70" t="s">
        <v>364</v>
      </c>
      <c r="GH5" s="70"/>
      <c r="GI5" s="70"/>
      <c r="GJ5" s="70" t="s">
        <v>364</v>
      </c>
      <c r="GK5" s="70"/>
      <c r="GL5" s="70"/>
      <c r="GM5" s="31"/>
      <c r="GN5" s="70" t="s">
        <v>351</v>
      </c>
      <c r="GO5" s="70"/>
      <c r="GP5" s="70"/>
      <c r="GQ5" s="70" t="s">
        <v>351</v>
      </c>
      <c r="GR5" s="70"/>
      <c r="GS5" s="70"/>
      <c r="GT5" s="70" t="s">
        <v>351</v>
      </c>
      <c r="GU5" s="70"/>
      <c r="GV5" s="70"/>
      <c r="GW5" s="31"/>
      <c r="GX5" s="70" t="s">
        <v>363</v>
      </c>
      <c r="GY5" s="70"/>
      <c r="GZ5" s="70"/>
      <c r="HA5" s="70" t="s">
        <v>363</v>
      </c>
      <c r="HB5" s="70"/>
      <c r="HC5" s="70"/>
      <c r="HD5" s="70" t="s">
        <v>363</v>
      </c>
      <c r="HE5" s="70"/>
      <c r="HF5" s="70"/>
      <c r="HG5" s="31"/>
      <c r="HH5" s="70" t="s">
        <v>312</v>
      </c>
      <c r="HI5" s="70"/>
      <c r="HJ5" s="70"/>
      <c r="HK5" s="70" t="s">
        <v>312</v>
      </c>
      <c r="HL5" s="70"/>
      <c r="HM5" s="70"/>
      <c r="HN5" s="70" t="s">
        <v>312</v>
      </c>
      <c r="HO5" s="70"/>
      <c r="HP5" s="70"/>
      <c r="HQ5" s="31"/>
      <c r="HR5" s="70" t="s">
        <v>362</v>
      </c>
      <c r="HS5" s="70"/>
      <c r="HT5" s="70"/>
      <c r="HU5" s="70" t="s">
        <v>362</v>
      </c>
      <c r="HV5" s="70"/>
      <c r="HW5" s="70"/>
      <c r="HX5" s="70" t="s">
        <v>362</v>
      </c>
      <c r="HY5" s="70"/>
      <c r="HZ5" s="70"/>
      <c r="IA5" s="31"/>
      <c r="IB5" s="70" t="s">
        <v>352</v>
      </c>
      <c r="IC5" s="70"/>
      <c r="ID5" s="70"/>
      <c r="IE5" s="70" t="s">
        <v>352</v>
      </c>
      <c r="IF5" s="70"/>
      <c r="IG5" s="70"/>
      <c r="IH5" s="70" t="s">
        <v>352</v>
      </c>
      <c r="II5" s="70"/>
      <c r="IJ5" s="70"/>
      <c r="IK5" s="31"/>
      <c r="IL5" s="57" t="s">
        <v>361</v>
      </c>
      <c r="IM5" s="58"/>
      <c r="IN5" s="59"/>
      <c r="IO5" s="57" t="s">
        <v>361</v>
      </c>
      <c r="IP5" s="58"/>
      <c r="IQ5" s="59"/>
      <c r="IR5" s="57" t="s">
        <v>361</v>
      </c>
      <c r="IS5" s="58"/>
      <c r="IT5" s="59"/>
      <c r="IU5" s="31"/>
      <c r="IV5" s="70" t="s">
        <v>360</v>
      </c>
      <c r="IW5" s="70"/>
      <c r="IX5" s="70"/>
      <c r="IY5" s="70" t="s">
        <v>360</v>
      </c>
      <c r="IZ5" s="70"/>
      <c r="JA5" s="70"/>
      <c r="JB5" s="70" t="s">
        <v>359</v>
      </c>
      <c r="JC5" s="70"/>
      <c r="JD5" s="70"/>
      <c r="JE5" s="31"/>
      <c r="JF5" s="57" t="s">
        <v>358</v>
      </c>
      <c r="JG5" s="58"/>
      <c r="JH5" s="59"/>
      <c r="JI5" s="57" t="s">
        <v>358</v>
      </c>
      <c r="JJ5" s="58"/>
      <c r="JK5" s="59"/>
      <c r="JL5" s="57" t="s">
        <v>340</v>
      </c>
      <c r="JM5" s="58"/>
      <c r="JN5" s="59"/>
      <c r="JO5" s="57" t="s">
        <v>389</v>
      </c>
      <c r="JP5" s="58"/>
      <c r="JQ5" s="59"/>
      <c r="JR5" s="57" t="s">
        <v>388</v>
      </c>
      <c r="JS5" s="58"/>
      <c r="JT5" s="59"/>
      <c r="JU5" s="57" t="s">
        <v>396</v>
      </c>
      <c r="JV5" s="58"/>
      <c r="JW5" s="59"/>
      <c r="JX5" s="57" t="s">
        <v>423</v>
      </c>
      <c r="JY5" s="58"/>
      <c r="JZ5" s="59"/>
      <c r="KA5" s="57" t="s">
        <v>422</v>
      </c>
      <c r="KB5" s="58"/>
      <c r="KC5" s="59"/>
      <c r="KD5" s="57" t="s">
        <v>424</v>
      </c>
      <c r="KE5" s="58"/>
      <c r="KF5" s="59"/>
      <c r="KG5" s="57" t="s">
        <v>420</v>
      </c>
      <c r="KH5" s="58"/>
      <c r="KI5" s="59"/>
      <c r="KJ5" s="57" t="s">
        <v>421</v>
      </c>
      <c r="KK5" s="58"/>
      <c r="KL5" s="59"/>
      <c r="KM5" s="57" t="s">
        <v>419</v>
      </c>
      <c r="KN5" s="58"/>
      <c r="KO5" s="59"/>
      <c r="KP5" s="57" t="s">
        <v>418</v>
      </c>
      <c r="KQ5" s="58"/>
      <c r="KR5" s="59"/>
    </row>
    <row r="6" spans="1:304" s="4" customFormat="1" ht="18.75" hidden="1" customHeight="1">
      <c r="A6" s="31"/>
      <c r="B6" s="31"/>
      <c r="C6" s="31"/>
      <c r="D6" s="31"/>
      <c r="E6" s="31"/>
      <c r="F6" s="31"/>
      <c r="G6" s="18"/>
      <c r="H6" s="31"/>
      <c r="I6" s="31"/>
      <c r="J6" s="31"/>
      <c r="K6" s="18"/>
      <c r="L6" s="31"/>
      <c r="M6" s="31"/>
      <c r="N6" s="18"/>
      <c r="O6" s="31"/>
      <c r="P6" s="31"/>
      <c r="Q6" s="18"/>
      <c r="R6" s="31"/>
      <c r="S6" s="31"/>
      <c r="T6" s="18"/>
      <c r="U6" s="31"/>
      <c r="V6" s="31"/>
      <c r="W6" s="18"/>
      <c r="X6" s="31"/>
      <c r="Y6" s="31"/>
      <c r="Z6" s="31"/>
      <c r="AA6" s="18"/>
      <c r="AB6" s="31"/>
      <c r="AC6" s="31"/>
      <c r="AD6" s="18"/>
      <c r="AE6" s="31"/>
      <c r="AF6" s="31"/>
      <c r="AG6" s="18"/>
      <c r="AH6" s="31"/>
      <c r="AI6" s="31"/>
      <c r="AJ6" s="31"/>
      <c r="AK6" s="18"/>
      <c r="AL6" s="31"/>
      <c r="AM6" s="31"/>
      <c r="AN6" s="18"/>
      <c r="AO6" s="31"/>
      <c r="AP6" s="31"/>
      <c r="AQ6" s="18"/>
      <c r="AR6" s="31"/>
      <c r="AS6" s="31"/>
      <c r="AT6" s="31"/>
      <c r="AU6" s="18"/>
      <c r="AV6" s="31"/>
      <c r="AW6" s="31"/>
      <c r="AX6" s="18"/>
      <c r="AY6" s="31"/>
      <c r="AZ6" s="31"/>
      <c r="BA6" s="18"/>
      <c r="BB6" s="31"/>
      <c r="BC6" s="31"/>
      <c r="BD6" s="31"/>
      <c r="BE6" s="17"/>
      <c r="BF6" s="31"/>
      <c r="BG6" s="31"/>
      <c r="BH6" s="18"/>
      <c r="BI6" s="31"/>
      <c r="BJ6" s="31"/>
      <c r="BK6" s="18"/>
      <c r="BL6" s="31"/>
      <c r="BM6" s="31"/>
      <c r="BN6" s="31"/>
      <c r="BO6" s="18"/>
      <c r="BP6" s="31"/>
      <c r="BQ6" s="31"/>
      <c r="BR6" s="18"/>
      <c r="BS6" s="31"/>
      <c r="BT6" s="31"/>
      <c r="BU6" s="18"/>
      <c r="BV6" s="31"/>
      <c r="BW6" s="31"/>
      <c r="BX6" s="18"/>
      <c r="BY6" s="31"/>
      <c r="BZ6" s="31"/>
      <c r="CA6" s="18"/>
      <c r="CB6" s="31"/>
      <c r="CC6" s="31"/>
      <c r="CD6" s="18"/>
      <c r="CE6" s="31"/>
      <c r="CF6" s="31"/>
      <c r="CG6" s="18"/>
      <c r="CH6" s="31"/>
      <c r="CI6" s="31"/>
      <c r="CJ6" s="18"/>
      <c r="CK6" s="31"/>
      <c r="CL6" s="31"/>
      <c r="CM6" s="18"/>
      <c r="CN6" s="31"/>
      <c r="CO6" s="31"/>
      <c r="CP6" s="31"/>
      <c r="CQ6" s="18"/>
      <c r="CR6" s="31"/>
      <c r="CS6" s="31"/>
      <c r="CT6" s="18"/>
      <c r="CU6" s="31"/>
      <c r="CV6" s="31"/>
      <c r="CW6" s="18"/>
      <c r="CX6" s="31"/>
      <c r="CY6" s="31"/>
      <c r="CZ6" s="31"/>
      <c r="DA6" s="18"/>
      <c r="DB6" s="31"/>
      <c r="DC6" s="31"/>
      <c r="DD6" s="18"/>
      <c r="DE6" s="31"/>
      <c r="DF6" s="31"/>
      <c r="DG6" s="18"/>
      <c r="DH6" s="31"/>
      <c r="DI6" s="31"/>
      <c r="DJ6" s="31"/>
      <c r="DK6" s="18"/>
      <c r="DL6" s="31"/>
      <c r="DM6" s="31"/>
      <c r="DN6" s="18"/>
      <c r="DO6" s="31"/>
      <c r="DP6" s="31"/>
      <c r="DQ6" s="18"/>
      <c r="DR6" s="31"/>
      <c r="DS6" s="31"/>
      <c r="DT6" s="31"/>
      <c r="DU6" s="18">
        <f>DT6/100*100</f>
        <v>0</v>
      </c>
      <c r="DV6" s="31"/>
      <c r="DW6" s="31"/>
      <c r="DX6" s="18"/>
      <c r="DY6" s="31"/>
      <c r="DZ6" s="31"/>
      <c r="EA6" s="18"/>
      <c r="EB6" s="31"/>
      <c r="EC6" s="31"/>
      <c r="ED6" s="31"/>
      <c r="EE6" s="18"/>
      <c r="EF6" s="31"/>
      <c r="EG6" s="31"/>
      <c r="EH6" s="18"/>
      <c r="EI6" s="31"/>
      <c r="EJ6" s="31"/>
      <c r="EK6" s="18"/>
      <c r="EL6" s="31"/>
      <c r="EM6" s="31"/>
      <c r="EN6" s="18"/>
      <c r="EO6" s="31"/>
      <c r="EP6" s="31"/>
      <c r="EQ6" s="31"/>
      <c r="ER6" s="18"/>
      <c r="ES6" s="31"/>
      <c r="ET6" s="31"/>
      <c r="EU6" s="18"/>
      <c r="EV6" s="31"/>
      <c r="EW6" s="31"/>
      <c r="EX6" s="18"/>
      <c r="EY6" s="31"/>
      <c r="EZ6" s="31"/>
      <c r="FA6" s="31"/>
      <c r="FB6" s="18"/>
      <c r="FC6" s="31"/>
      <c r="FD6" s="31"/>
      <c r="FE6" s="18"/>
      <c r="FF6" s="31"/>
      <c r="FG6" s="31"/>
      <c r="FH6" s="18"/>
      <c r="FI6" s="39"/>
      <c r="FJ6" s="39"/>
      <c r="FK6" s="39"/>
      <c r="FL6" s="40"/>
      <c r="FM6" s="39"/>
      <c r="FN6" s="39"/>
      <c r="FO6" s="40"/>
      <c r="FP6" s="39"/>
      <c r="FQ6" s="39"/>
      <c r="FR6" s="40"/>
      <c r="FS6" s="31"/>
      <c r="FT6" s="31"/>
      <c r="FU6" s="31"/>
      <c r="FV6" s="18"/>
      <c r="FW6" s="39"/>
      <c r="FX6" s="39"/>
      <c r="FY6" s="40"/>
      <c r="FZ6" s="39"/>
      <c r="GA6" s="39"/>
      <c r="GB6" s="40"/>
      <c r="GC6" s="31"/>
      <c r="GD6" s="31"/>
      <c r="GE6" s="31"/>
      <c r="GF6" s="18"/>
      <c r="GG6" s="39"/>
      <c r="GH6" s="39"/>
      <c r="GI6" s="40"/>
      <c r="GJ6" s="39"/>
      <c r="GK6" s="39"/>
      <c r="GL6" s="40"/>
      <c r="GM6" s="31"/>
      <c r="GN6" s="31"/>
      <c r="GO6" s="31"/>
      <c r="GP6" s="18"/>
      <c r="GQ6" s="39"/>
      <c r="GR6" s="39"/>
      <c r="GS6" s="40"/>
      <c r="GT6" s="39"/>
      <c r="GU6" s="39"/>
      <c r="GV6" s="40"/>
      <c r="GW6" s="31"/>
      <c r="GX6" s="31"/>
      <c r="GY6" s="31"/>
      <c r="GZ6" s="18"/>
      <c r="HA6" s="39"/>
      <c r="HB6" s="39"/>
      <c r="HC6" s="40"/>
      <c r="HD6" s="39"/>
      <c r="HE6" s="39"/>
      <c r="HF6" s="40"/>
      <c r="HG6" s="31"/>
      <c r="HH6" s="31"/>
      <c r="HI6" s="31"/>
      <c r="HJ6" s="18"/>
      <c r="HK6" s="39"/>
      <c r="HL6" s="39"/>
      <c r="HM6" s="40"/>
      <c r="HN6" s="39"/>
      <c r="HO6" s="39"/>
      <c r="HP6" s="40"/>
      <c r="HQ6" s="31"/>
      <c r="HR6" s="31"/>
      <c r="HS6" s="29"/>
      <c r="HT6" s="18"/>
      <c r="HU6" s="39"/>
      <c r="HV6" s="39"/>
      <c r="HW6" s="40"/>
      <c r="HX6" s="39"/>
      <c r="HY6" s="39"/>
      <c r="HZ6" s="40"/>
      <c r="IA6" s="31"/>
      <c r="IB6" s="31"/>
      <c r="IC6" s="29"/>
      <c r="ID6" s="18"/>
      <c r="IE6" s="39"/>
      <c r="IF6" s="39"/>
      <c r="IG6" s="40"/>
      <c r="IH6" s="39"/>
      <c r="II6" s="39"/>
      <c r="IJ6" s="40"/>
      <c r="IK6" s="31"/>
      <c r="IL6" s="31"/>
      <c r="IM6" s="29"/>
      <c r="IN6" s="18"/>
      <c r="IO6" s="39"/>
      <c r="IP6" s="39"/>
      <c r="IQ6" s="40"/>
      <c r="IR6" s="39"/>
      <c r="IS6" s="39"/>
      <c r="IT6" s="40"/>
      <c r="IU6" s="31"/>
      <c r="IV6" s="31"/>
      <c r="IW6" s="29"/>
      <c r="IX6" s="18"/>
      <c r="IY6" s="39"/>
      <c r="IZ6" s="39"/>
      <c r="JA6" s="40"/>
      <c r="JB6" s="39"/>
      <c r="JC6" s="39"/>
      <c r="JD6" s="40"/>
      <c r="JE6" s="31"/>
      <c r="JF6" s="31"/>
      <c r="JG6" s="31"/>
      <c r="JH6" s="18"/>
      <c r="JI6" s="31"/>
      <c r="JJ6" s="31"/>
      <c r="JK6" s="18"/>
      <c r="JL6" s="31"/>
      <c r="JM6" s="31"/>
      <c r="JN6" s="18"/>
      <c r="JO6" s="31"/>
      <c r="JP6" s="31"/>
      <c r="JQ6" s="18"/>
      <c r="JR6" s="31"/>
      <c r="JS6" s="31"/>
      <c r="JT6" s="18"/>
      <c r="JU6" s="31"/>
      <c r="JV6" s="31"/>
      <c r="JW6" s="18"/>
      <c r="JX6" s="31"/>
      <c r="JY6" s="31"/>
      <c r="JZ6" s="18"/>
      <c r="KA6" s="31"/>
      <c r="KB6" s="31"/>
      <c r="KC6" s="18"/>
      <c r="KD6" s="31"/>
      <c r="KE6" s="31"/>
      <c r="KF6" s="18"/>
      <c r="KG6" s="31"/>
      <c r="KH6" s="31"/>
      <c r="KI6" s="18"/>
      <c r="KJ6" s="31"/>
      <c r="KK6" s="31"/>
      <c r="KL6" s="18"/>
      <c r="KM6" s="31"/>
      <c r="KN6" s="31"/>
      <c r="KO6" s="18"/>
      <c r="KP6" s="31"/>
      <c r="KQ6" s="31"/>
      <c r="KR6" s="18"/>
    </row>
    <row r="7" spans="1:304" s="4" customFormat="1" ht="18.75" customHeight="1">
      <c r="A7" s="31"/>
      <c r="B7" s="31"/>
      <c r="C7" s="31"/>
      <c r="D7" s="31"/>
      <c r="E7" s="31"/>
      <c r="F7" s="31"/>
      <c r="G7" s="18"/>
      <c r="H7" s="31"/>
      <c r="I7" s="31"/>
      <c r="J7" s="31"/>
      <c r="K7" s="18"/>
      <c r="L7" s="31"/>
      <c r="M7" s="31"/>
      <c r="N7" s="18"/>
      <c r="O7" s="31"/>
      <c r="P7" s="31"/>
      <c r="Q7" s="18"/>
      <c r="R7" s="31"/>
      <c r="S7" s="31"/>
      <c r="T7" s="18"/>
      <c r="U7" s="31"/>
      <c r="V7" s="31"/>
      <c r="W7" s="18"/>
      <c r="X7" s="31"/>
      <c r="Y7" s="31"/>
      <c r="Z7" s="31"/>
      <c r="AA7" s="18"/>
      <c r="AB7" s="31"/>
      <c r="AC7" s="31"/>
      <c r="AD7" s="18"/>
      <c r="AE7" s="31"/>
      <c r="AF7" s="31"/>
      <c r="AG7" s="18"/>
      <c r="AH7" s="31"/>
      <c r="AI7" s="31"/>
      <c r="AJ7" s="31"/>
      <c r="AK7" s="18"/>
      <c r="AL7" s="31"/>
      <c r="AM7" s="31"/>
      <c r="AN7" s="18"/>
      <c r="AO7" s="31"/>
      <c r="AP7" s="31"/>
      <c r="AQ7" s="18"/>
      <c r="AR7" s="31"/>
      <c r="AS7" s="31"/>
      <c r="AT7" s="31"/>
      <c r="AU7" s="18"/>
      <c r="AV7" s="31"/>
      <c r="AW7" s="31"/>
      <c r="AX7" s="18"/>
      <c r="AY7" s="31"/>
      <c r="AZ7" s="31"/>
      <c r="BA7" s="18"/>
      <c r="BB7" s="31"/>
      <c r="BC7" s="31"/>
      <c r="BD7" s="31"/>
      <c r="BE7" s="17"/>
      <c r="BF7" s="31"/>
      <c r="BG7" s="31"/>
      <c r="BH7" s="18"/>
      <c r="BI7" s="31"/>
      <c r="BJ7" s="31"/>
      <c r="BK7" s="18"/>
      <c r="BL7" s="31"/>
      <c r="BM7" s="31"/>
      <c r="BN7" s="31"/>
      <c r="BO7" s="18"/>
      <c r="BP7" s="31"/>
      <c r="BQ7" s="31"/>
      <c r="BR7" s="18"/>
      <c r="BS7" s="31"/>
      <c r="BT7" s="31"/>
      <c r="BU7" s="18"/>
      <c r="BV7" s="31"/>
      <c r="BW7" s="31"/>
      <c r="BX7" s="18"/>
      <c r="BY7" s="31"/>
      <c r="BZ7" s="31"/>
      <c r="CA7" s="18"/>
      <c r="CB7" s="31"/>
      <c r="CC7" s="31"/>
      <c r="CD7" s="18"/>
      <c r="CE7" s="31"/>
      <c r="CF7" s="31"/>
      <c r="CG7" s="18"/>
      <c r="CH7" s="31"/>
      <c r="CI7" s="31"/>
      <c r="CJ7" s="18"/>
      <c r="CK7" s="31"/>
      <c r="CL7" s="31"/>
      <c r="CM7" s="18"/>
      <c r="CN7" s="31"/>
      <c r="CO7" s="31"/>
      <c r="CP7" s="31"/>
      <c r="CQ7" s="18"/>
      <c r="CR7" s="31"/>
      <c r="CS7" s="31"/>
      <c r="CT7" s="18"/>
      <c r="CU7" s="31"/>
      <c r="CV7" s="31"/>
      <c r="CW7" s="18"/>
      <c r="CX7" s="31"/>
      <c r="CY7" s="31"/>
      <c r="CZ7" s="31"/>
      <c r="DA7" s="18"/>
      <c r="DB7" s="31"/>
      <c r="DC7" s="31"/>
      <c r="DD7" s="18"/>
      <c r="DE7" s="31"/>
      <c r="DF7" s="31"/>
      <c r="DG7" s="18"/>
      <c r="DH7" s="31"/>
      <c r="DI7" s="31"/>
      <c r="DJ7" s="31"/>
      <c r="DK7" s="18"/>
      <c r="DL7" s="31"/>
      <c r="DM7" s="31"/>
      <c r="DN7" s="18"/>
      <c r="DO7" s="31"/>
      <c r="DP7" s="31"/>
      <c r="DQ7" s="18"/>
      <c r="DR7" s="31"/>
      <c r="DS7" s="31"/>
      <c r="DT7" s="31"/>
      <c r="DU7" s="18"/>
      <c r="DV7" s="31"/>
      <c r="DW7" s="31"/>
      <c r="DX7" s="18"/>
      <c r="DY7" s="31"/>
      <c r="DZ7" s="31"/>
      <c r="EA7" s="18"/>
      <c r="EB7" s="31"/>
      <c r="EC7" s="31"/>
      <c r="ED7" s="31"/>
      <c r="EE7" s="18"/>
      <c r="EF7" s="31"/>
      <c r="EG7" s="31"/>
      <c r="EH7" s="18"/>
      <c r="EI7" s="31"/>
      <c r="EJ7" s="31"/>
      <c r="EK7" s="18"/>
      <c r="EL7" s="31"/>
      <c r="EM7" s="31"/>
      <c r="EN7" s="18"/>
      <c r="EO7" s="31"/>
      <c r="EP7" s="31"/>
      <c r="EQ7" s="31"/>
      <c r="ER7" s="18"/>
      <c r="ES7" s="31"/>
      <c r="ET7" s="31"/>
      <c r="EU7" s="18"/>
      <c r="EV7" s="31"/>
      <c r="EW7" s="31"/>
      <c r="EX7" s="18"/>
      <c r="EY7" s="31"/>
      <c r="EZ7" s="31"/>
      <c r="FA7" s="31"/>
      <c r="FB7" s="18"/>
      <c r="FC7" s="31"/>
      <c r="FD7" s="31"/>
      <c r="FE7" s="18"/>
      <c r="FF7" s="31"/>
      <c r="FG7" s="31"/>
      <c r="FH7" s="18"/>
      <c r="FI7" s="39"/>
      <c r="FJ7" s="39"/>
      <c r="FK7" s="39"/>
      <c r="FL7" s="40"/>
      <c r="FM7" s="39"/>
      <c r="FN7" s="39"/>
      <c r="FO7" s="40"/>
      <c r="FP7" s="39"/>
      <c r="FQ7" s="39"/>
      <c r="FR7" s="40"/>
      <c r="FS7" s="31"/>
      <c r="FT7" s="31"/>
      <c r="FU7" s="31"/>
      <c r="FV7" s="18"/>
      <c r="FW7" s="39"/>
      <c r="FX7" s="39"/>
      <c r="FY7" s="40"/>
      <c r="FZ7" s="39"/>
      <c r="GA7" s="39"/>
      <c r="GB7" s="40"/>
      <c r="GC7" s="31"/>
      <c r="GD7" s="31"/>
      <c r="GE7" s="31"/>
      <c r="GF7" s="18"/>
      <c r="GG7" s="39"/>
      <c r="GH7" s="39"/>
      <c r="GI7" s="40"/>
      <c r="GJ7" s="39"/>
      <c r="GK7" s="39"/>
      <c r="GL7" s="40"/>
      <c r="GM7" s="31"/>
      <c r="GN7" s="31"/>
      <c r="GO7" s="31"/>
      <c r="GP7" s="18"/>
      <c r="GQ7" s="39"/>
      <c r="GR7" s="39"/>
      <c r="GS7" s="40"/>
      <c r="GT7" s="39"/>
      <c r="GU7" s="39"/>
      <c r="GV7" s="40"/>
      <c r="GW7" s="31"/>
      <c r="GX7" s="31"/>
      <c r="GY7" s="31"/>
      <c r="GZ7" s="18"/>
      <c r="HA7" s="39"/>
      <c r="HB7" s="39"/>
      <c r="HC7" s="40"/>
      <c r="HD7" s="39"/>
      <c r="HE7" s="39"/>
      <c r="HF7" s="40"/>
      <c r="HG7" s="31"/>
      <c r="HH7" s="31"/>
      <c r="HI7" s="31"/>
      <c r="HJ7" s="18"/>
      <c r="HK7" s="39"/>
      <c r="HL7" s="39"/>
      <c r="HM7" s="40"/>
      <c r="HN7" s="39"/>
      <c r="HO7" s="39"/>
      <c r="HP7" s="40"/>
      <c r="HQ7" s="31"/>
      <c r="HS7" s="29"/>
      <c r="HT7" s="18"/>
      <c r="HU7" s="39"/>
      <c r="HV7" s="39"/>
      <c r="HW7" s="40"/>
      <c r="HX7" s="39"/>
      <c r="HY7" s="39"/>
      <c r="HZ7" s="40"/>
      <c r="IA7" s="31"/>
      <c r="IB7" s="31"/>
      <c r="IC7" s="29"/>
      <c r="ID7" s="18"/>
      <c r="IE7" s="39"/>
      <c r="IF7" s="39"/>
      <c r="IG7" s="40"/>
      <c r="IH7" s="39"/>
      <c r="II7" s="39"/>
      <c r="IJ7" s="40"/>
      <c r="IK7" s="31"/>
      <c r="IL7" s="31"/>
      <c r="IM7" s="29"/>
      <c r="IN7" s="18"/>
      <c r="IO7" s="39"/>
      <c r="IP7" s="39"/>
      <c r="IQ7" s="40"/>
      <c r="IR7" s="39"/>
      <c r="IS7" s="39"/>
      <c r="IT7" s="40"/>
      <c r="IU7" s="31"/>
      <c r="IV7" s="31"/>
      <c r="IW7" s="29"/>
      <c r="IX7" s="18"/>
      <c r="IY7" s="39"/>
      <c r="IZ7" s="39"/>
      <c r="JA7" s="40"/>
      <c r="JB7" s="39"/>
      <c r="JC7" s="39"/>
      <c r="JD7" s="40"/>
      <c r="JE7" s="31"/>
      <c r="JF7" s="31"/>
      <c r="JG7" s="31"/>
      <c r="JH7" s="18"/>
      <c r="JI7" s="31"/>
      <c r="JJ7" s="31"/>
      <c r="JK7" s="18"/>
      <c r="JL7" s="31"/>
      <c r="JM7" s="31"/>
      <c r="JN7" s="18"/>
      <c r="JO7" s="31"/>
      <c r="JP7" s="31"/>
      <c r="JQ7" s="18"/>
      <c r="JR7" s="31"/>
      <c r="JS7" s="31"/>
      <c r="JT7" s="18"/>
      <c r="JU7" s="31"/>
      <c r="JV7" s="31"/>
      <c r="JW7" s="18"/>
      <c r="JX7" s="31"/>
      <c r="JY7" s="31"/>
      <c r="JZ7" s="18"/>
      <c r="KA7" s="31"/>
      <c r="KB7" s="31"/>
      <c r="KC7" s="18"/>
      <c r="KD7" s="31"/>
      <c r="KE7" s="31"/>
      <c r="KF7" s="18"/>
      <c r="KG7" s="31"/>
      <c r="KH7" s="31"/>
      <c r="KI7" s="18"/>
      <c r="KJ7" s="31"/>
      <c r="KK7" s="31"/>
      <c r="KL7" s="18"/>
      <c r="KM7" s="31"/>
      <c r="KN7" s="31"/>
      <c r="KO7" s="18"/>
      <c r="KP7" s="31"/>
      <c r="KQ7" s="31"/>
      <c r="KR7" s="18"/>
    </row>
    <row r="8" spans="1:304" s="6" customFormat="1">
      <c r="A8" s="2" t="s">
        <v>161</v>
      </c>
      <c r="B8" s="23">
        <f>B9+B10</f>
        <v>3158951.1008738498</v>
      </c>
      <c r="C8" s="23">
        <f>C9+C10</f>
        <v>1382522.9595699999</v>
      </c>
      <c r="D8" s="23">
        <f>C8/B8*100</f>
        <v>43.765253573806739</v>
      </c>
      <c r="E8" s="23">
        <f>E9+E10</f>
        <v>136210</v>
      </c>
      <c r="F8" s="23">
        <f>F9+F10</f>
        <v>67986.799999999988</v>
      </c>
      <c r="G8" s="23">
        <f>F8/E8*100</f>
        <v>49.913222230379553</v>
      </c>
      <c r="H8" s="23">
        <f>H9+H10</f>
        <v>12308.181819999998</v>
      </c>
      <c r="I8" s="23">
        <f>I9+I10</f>
        <v>12308.181819999998</v>
      </c>
      <c r="J8" s="23">
        <f>J9+J10</f>
        <v>12308.181819999998</v>
      </c>
      <c r="K8" s="23">
        <f>J8/I8*100</f>
        <v>100</v>
      </c>
      <c r="L8" s="23">
        <f>L9+L10</f>
        <v>12185.100000000002</v>
      </c>
      <c r="M8" s="23">
        <f>M9+M10</f>
        <v>12185.100000000002</v>
      </c>
      <c r="N8" s="23">
        <f>M8/L8*100</f>
        <v>100</v>
      </c>
      <c r="O8" s="23">
        <f>O9+O10</f>
        <v>123.08182000000001</v>
      </c>
      <c r="P8" s="23">
        <f>P9+P10</f>
        <v>123.08182000000001</v>
      </c>
      <c r="Q8" s="23">
        <f>P8/O8*100</f>
        <v>100</v>
      </c>
      <c r="R8" s="23">
        <f>R9+R10</f>
        <v>9067.0999999999985</v>
      </c>
      <c r="S8" s="23">
        <f>S9+S10</f>
        <v>9064.7219299999997</v>
      </c>
      <c r="T8" s="23">
        <f>S8/R8*100</f>
        <v>99.973772540283008</v>
      </c>
      <c r="U8" s="23">
        <f>U9+U10</f>
        <v>20132.059999999998</v>
      </c>
      <c r="V8" s="23">
        <f>V9+V10</f>
        <v>0</v>
      </c>
      <c r="W8" s="23">
        <f>V8/U8*100</f>
        <v>0</v>
      </c>
      <c r="X8" s="23">
        <f>X9+X10</f>
        <v>96011.313299999994</v>
      </c>
      <c r="Y8" s="23">
        <f>Y9+Y10</f>
        <v>96011.313299999994</v>
      </c>
      <c r="Z8" s="23">
        <f>Z9+Z10</f>
        <v>65707.223400000003</v>
      </c>
      <c r="AA8" s="23">
        <f>Z8/Y8*100</f>
        <v>68.436959293212794</v>
      </c>
      <c r="AB8" s="23">
        <f>AB9+AB10</f>
        <v>60559.267919999998</v>
      </c>
      <c r="AC8" s="23">
        <f>AC9+AC10</f>
        <v>41444.92153</v>
      </c>
      <c r="AD8" s="23">
        <f>AC8/AB8*100</f>
        <v>68.436959285488001</v>
      </c>
      <c r="AE8" s="23">
        <f>AE9+AE10</f>
        <v>35452.045380000003</v>
      </c>
      <c r="AF8" s="23">
        <f>AF9+AF10</f>
        <v>24262.301870000003</v>
      </c>
      <c r="AG8" s="23">
        <f>AF8/AE8*100</f>
        <v>68.436959306408298</v>
      </c>
      <c r="AH8" s="23">
        <f>AH9+AH10</f>
        <v>0</v>
      </c>
      <c r="AI8" s="23">
        <f>AI9+AI10</f>
        <v>0</v>
      </c>
      <c r="AJ8" s="23">
        <f>AJ9+AJ10</f>
        <v>0</v>
      </c>
      <c r="AK8" s="23"/>
      <c r="AL8" s="23">
        <f>AL9+AL10</f>
        <v>0</v>
      </c>
      <c r="AM8" s="23">
        <f>AM9+AM10</f>
        <v>0</v>
      </c>
      <c r="AN8" s="23"/>
      <c r="AO8" s="23">
        <f>AO9+AO10</f>
        <v>0</v>
      </c>
      <c r="AP8" s="23">
        <f>AP9+AP10</f>
        <v>0</v>
      </c>
      <c r="AQ8" s="23"/>
      <c r="AR8" s="23">
        <f>AR9+AR10</f>
        <v>46097.653060000011</v>
      </c>
      <c r="AS8" s="23">
        <f>AS9+AS10</f>
        <v>46097.653060000011</v>
      </c>
      <c r="AT8" s="23">
        <f>AT9+AT10</f>
        <v>14265.05336</v>
      </c>
      <c r="AU8" s="23"/>
      <c r="AV8" s="23">
        <f>AV9+AV10</f>
        <v>45175.7</v>
      </c>
      <c r="AW8" s="23">
        <f>AW9+AW10</f>
        <v>13979.752280000001</v>
      </c>
      <c r="AX8" s="23"/>
      <c r="AY8" s="23">
        <f>AY9+AY10</f>
        <v>921.95305999999982</v>
      </c>
      <c r="AZ8" s="23">
        <f>AZ9+AZ10</f>
        <v>285.30107999999996</v>
      </c>
      <c r="BA8" s="23"/>
      <c r="BB8" s="23">
        <f>BB9+BB10</f>
        <v>8037.8571499999998</v>
      </c>
      <c r="BC8" s="23">
        <f>BC9+BC10</f>
        <v>8037.8571499999998</v>
      </c>
      <c r="BD8" s="23">
        <f>BD9+BD10</f>
        <v>5048.3163399999994</v>
      </c>
      <c r="BE8" s="23">
        <f>BD8/BC8*100</f>
        <v>62.806743710293475</v>
      </c>
      <c r="BF8" s="23">
        <f>BF9+BF10</f>
        <v>7877.0999999999995</v>
      </c>
      <c r="BG8" s="23">
        <f>BG9+BG10</f>
        <v>4947.3499999999995</v>
      </c>
      <c r="BH8" s="23">
        <f>BG8/BF8*100</f>
        <v>62.806743598532456</v>
      </c>
      <c r="BI8" s="23">
        <f>BI9+BI10</f>
        <v>160.75715</v>
      </c>
      <c r="BJ8" s="23">
        <f>BJ9+BJ10</f>
        <v>100.96634</v>
      </c>
      <c r="BK8" s="23">
        <f>BJ8/BI8*100</f>
        <v>62.806749186583623</v>
      </c>
      <c r="BL8" s="23">
        <f>BL9+BL10</f>
        <v>73466.188009999998</v>
      </c>
      <c r="BM8" s="23">
        <f>BM9+BM10</f>
        <v>73466.188009999998</v>
      </c>
      <c r="BN8" s="23">
        <f>BN9+BN10</f>
        <v>26838.459419999999</v>
      </c>
      <c r="BO8" s="23">
        <f>BN8/BM8*100</f>
        <v>36.531716354123105</v>
      </c>
      <c r="BP8" s="23">
        <f>BP9+BP10</f>
        <v>71996.86421</v>
      </c>
      <c r="BQ8" s="23">
        <f>BQ9+BQ10</f>
        <v>23952.464339999999</v>
      </c>
      <c r="BR8" s="23">
        <f>BQ8/BP8*100</f>
        <v>33.268760525646783</v>
      </c>
      <c r="BS8" s="23">
        <f>BS9+BS10</f>
        <v>1469.3237999999999</v>
      </c>
      <c r="BT8" s="23">
        <f>BT9+BT10</f>
        <v>488.82580999999999</v>
      </c>
      <c r="BU8" s="23">
        <f>BT8/BS8*100</f>
        <v>33.26876009222746</v>
      </c>
      <c r="BV8" s="23">
        <f>BV9+BV10</f>
        <v>41330.493063850008</v>
      </c>
      <c r="BW8" s="23">
        <f>BW9+BW10</f>
        <v>8751.2438000000002</v>
      </c>
      <c r="BX8" s="23">
        <f>BW8/BV8*100</f>
        <v>21.173819016580602</v>
      </c>
      <c r="BY8" s="23">
        <f>BY9+BY10</f>
        <v>39210.238343850011</v>
      </c>
      <c r="BZ8" s="23">
        <f>BZ9+BZ10</f>
        <v>8473.0627999999997</v>
      </c>
      <c r="CA8" s="23">
        <f>BZ8/BY8*100</f>
        <v>21.609312153872612</v>
      </c>
      <c r="CB8" s="23">
        <f>CB9+CB10</f>
        <v>2120.2547199999999</v>
      </c>
      <c r="CC8" s="23">
        <f>CC9+CC10</f>
        <v>278.18099999999998</v>
      </c>
      <c r="CD8" s="23">
        <f>CC8/CB8*100</f>
        <v>13.120168882350136</v>
      </c>
      <c r="CE8" s="23">
        <f>CE9+CE10</f>
        <v>436703.15823</v>
      </c>
      <c r="CF8" s="23">
        <f>CF9+CF10</f>
        <v>282473.79673</v>
      </c>
      <c r="CG8" s="23">
        <f>CF8/CE8*100</f>
        <v>64.683250259717269</v>
      </c>
      <c r="CH8" s="23">
        <f>CH9+CH10</f>
        <v>407802.52542000002</v>
      </c>
      <c r="CI8" s="23">
        <f>CI9+CI10</f>
        <v>265752.81594999996</v>
      </c>
      <c r="CJ8" s="23">
        <f>CI8/CH8*100</f>
        <v>65.16703536259331</v>
      </c>
      <c r="CK8" s="23">
        <f>CK9+CK10</f>
        <v>28900.632809999996</v>
      </c>
      <c r="CL8" s="23">
        <f>CL9+CL10</f>
        <v>16720.980779999998</v>
      </c>
      <c r="CM8" s="23">
        <f>CL8/CK8*100</f>
        <v>57.856798119016695</v>
      </c>
      <c r="CN8" s="23">
        <f>CN9+CN10</f>
        <v>1445.3242</v>
      </c>
      <c r="CO8" s="23">
        <f>CO9+CO10</f>
        <v>1445.3242</v>
      </c>
      <c r="CP8" s="23">
        <f>CP9+CP10</f>
        <v>1331.9091999999998</v>
      </c>
      <c r="CQ8" s="23">
        <f>CP8/CO8*100</f>
        <v>92.152971630863163</v>
      </c>
      <c r="CR8" s="23">
        <f>CR9+CR10</f>
        <v>1430.8</v>
      </c>
      <c r="CS8" s="23">
        <f>CS9+CS10</f>
        <v>1318.5247199999999</v>
      </c>
      <c r="CT8" s="23">
        <f>CS8/CR8*100</f>
        <v>92.152971764048075</v>
      </c>
      <c r="CU8" s="23">
        <f>CU9+CU10</f>
        <v>14.5242</v>
      </c>
      <c r="CV8" s="23">
        <f>CV9+CV10</f>
        <v>13.38448</v>
      </c>
      <c r="CW8" s="23">
        <f>CV8/CU8*100</f>
        <v>92.152958510623648</v>
      </c>
      <c r="CX8" s="23">
        <f>CX9+CX10</f>
        <v>157912.91008999999</v>
      </c>
      <c r="CY8" s="23">
        <f>CY9+CY10</f>
        <v>157912.91008999999</v>
      </c>
      <c r="CZ8" s="23">
        <f>CZ9+CZ10</f>
        <v>74217.15400000001</v>
      </c>
      <c r="DA8" s="23">
        <f>CZ8/CY8*100</f>
        <v>46.998788102696039</v>
      </c>
      <c r="DB8" s="23">
        <f>DB9+DB10</f>
        <v>154754.30000000002</v>
      </c>
      <c r="DC8" s="23">
        <f>DC9+DC10</f>
        <v>72732.655579999991</v>
      </c>
      <c r="DD8" s="23">
        <f>DC8/DB8*100</f>
        <v>46.998794592460428</v>
      </c>
      <c r="DE8" s="23">
        <f>DE9+DE10</f>
        <v>3158.6100900000001</v>
      </c>
      <c r="DF8" s="23">
        <f>DF9+DF10</f>
        <v>1484.4984199999999</v>
      </c>
      <c r="DG8" s="23">
        <f>DF8/DE8*100</f>
        <v>46.998470140390133</v>
      </c>
      <c r="DH8" s="23">
        <f>DH9+DH10</f>
        <v>0</v>
      </c>
      <c r="DI8" s="23">
        <f>DI9+DI10</f>
        <v>0</v>
      </c>
      <c r="DJ8" s="23">
        <f>DJ9+DJ10</f>
        <v>0</v>
      </c>
      <c r="DK8" s="23" t="e">
        <f>DJ8/DI8*100</f>
        <v>#DIV/0!</v>
      </c>
      <c r="DL8" s="23">
        <f>DL9+DL10</f>
        <v>0</v>
      </c>
      <c r="DM8" s="23">
        <f>DM9+DM10</f>
        <v>0</v>
      </c>
      <c r="DN8" s="23" t="e">
        <f>DM8/DL8*100</f>
        <v>#DIV/0!</v>
      </c>
      <c r="DO8" s="23">
        <f>DO9+DO10</f>
        <v>0</v>
      </c>
      <c r="DP8" s="23">
        <f>DP9+DP10</f>
        <v>0</v>
      </c>
      <c r="DQ8" s="23" t="e">
        <f>DP8/DO8*100</f>
        <v>#DIV/0!</v>
      </c>
      <c r="DR8" s="23">
        <f>DR9+DR10</f>
        <v>163539.08163999999</v>
      </c>
      <c r="DS8" s="23">
        <f>DS9+DS10</f>
        <v>163539.08163999999</v>
      </c>
      <c r="DT8" s="23">
        <f>DT9+DT10</f>
        <v>78919.126900000003</v>
      </c>
      <c r="DU8" s="23">
        <f>DT8/DS8*100</f>
        <v>48.257044193097137</v>
      </c>
      <c r="DV8" s="23">
        <f>DV9+DV10</f>
        <v>160268.29999999999</v>
      </c>
      <c r="DW8" s="23">
        <f>DW9+DW10</f>
        <v>77340.744359999997</v>
      </c>
      <c r="DX8" s="23">
        <f>DW8/DV8*100</f>
        <v>48.257044194017155</v>
      </c>
      <c r="DY8" s="23">
        <f>DY9+DY10</f>
        <v>3270.7816400000002</v>
      </c>
      <c r="DZ8" s="23">
        <f>DZ9+DZ10</f>
        <v>1578.3825400000001</v>
      </c>
      <c r="EA8" s="23">
        <f>DZ8/DY8*100</f>
        <v>48.25704414801595</v>
      </c>
      <c r="EB8" s="23">
        <f>EB9+EB10</f>
        <v>56718.36735</v>
      </c>
      <c r="EC8" s="23">
        <f>EC9+EC10</f>
        <v>56718.36735</v>
      </c>
      <c r="ED8" s="23">
        <f>ED9+ED10</f>
        <v>56718.36735</v>
      </c>
      <c r="EE8" s="23">
        <f>ED8/EC8*100</f>
        <v>100</v>
      </c>
      <c r="EF8" s="23">
        <f>EF9+EF10</f>
        <v>55584</v>
      </c>
      <c r="EG8" s="23">
        <f>EG9+EG10</f>
        <v>55584</v>
      </c>
      <c r="EH8" s="23">
        <f>EG8/EF8*100</f>
        <v>100</v>
      </c>
      <c r="EI8" s="23">
        <f>EI9+EI10</f>
        <v>1134.36735</v>
      </c>
      <c r="EJ8" s="23">
        <f>EJ9+EJ10</f>
        <v>1134.36735</v>
      </c>
      <c r="EK8" s="23">
        <f>EJ8/EI8*100</f>
        <v>100</v>
      </c>
      <c r="EL8" s="23">
        <f>EL9+EL10</f>
        <v>191947.31734000001</v>
      </c>
      <c r="EM8" s="23">
        <f>EM9+EM10</f>
        <v>18989.187760000001</v>
      </c>
      <c r="EN8" s="23">
        <f>EM8/EL8*100</f>
        <v>9.8929164643463512</v>
      </c>
      <c r="EO8" s="23">
        <f>EO9+EO10</f>
        <v>348911.20700000005</v>
      </c>
      <c r="EP8" s="23">
        <f>EP9+EP10</f>
        <v>348911.20700000005</v>
      </c>
      <c r="EQ8" s="23">
        <f>EQ9+EQ10</f>
        <v>45071.891799999998</v>
      </c>
      <c r="ER8" s="23">
        <f>EQ8/EP8*100</f>
        <v>12.917868757365536</v>
      </c>
      <c r="ES8" s="23">
        <f>ES9+ES10</f>
        <v>135643.09486000001</v>
      </c>
      <c r="ET8" s="23">
        <f>ET9+ET10</f>
        <v>5133.3699799999995</v>
      </c>
      <c r="EU8" s="23">
        <f>ET8/ES8*100</f>
        <v>3.7844683397251102</v>
      </c>
      <c r="EV8" s="23">
        <f>EV9+EV10</f>
        <v>213268.11213999998</v>
      </c>
      <c r="EW8" s="23">
        <f>EW9+EW10</f>
        <v>36938.521820000002</v>
      </c>
      <c r="EX8" s="23">
        <f>EW8/EV8*100</f>
        <v>17.320227318255476</v>
      </c>
      <c r="EY8" s="23">
        <f>EY9+EY10</f>
        <v>5943.6734799999995</v>
      </c>
      <c r="EZ8" s="23">
        <f>EZ9+EZ10</f>
        <v>5943.6734800000004</v>
      </c>
      <c r="FA8" s="23">
        <f>FA9+FA10</f>
        <v>4079.6914299999999</v>
      </c>
      <c r="FB8" s="23">
        <f>FA8/EZ8*100</f>
        <v>68.639225282610909</v>
      </c>
      <c r="FC8" s="23">
        <f>FC9+FC10</f>
        <v>5824.8</v>
      </c>
      <c r="FD8" s="23">
        <f>FD9+FD10</f>
        <v>3998.0976000000001</v>
      </c>
      <c r="FE8" s="23">
        <f>FD8/FC8*100</f>
        <v>68.639225381128966</v>
      </c>
      <c r="FF8" s="23">
        <f>FF9+FF10</f>
        <v>118.87348</v>
      </c>
      <c r="FG8" s="23">
        <f>FG9+FG10</f>
        <v>81.593829999999997</v>
      </c>
      <c r="FH8" s="23">
        <f>FG8/FF8*100</f>
        <v>68.639220455226848</v>
      </c>
      <c r="FI8" s="23">
        <f>FI9+FI10</f>
        <v>53455.135209999993</v>
      </c>
      <c r="FJ8" s="23">
        <f>FJ9+FJ10</f>
        <v>53455.13521</v>
      </c>
      <c r="FK8" s="23">
        <f>FK9+FK10</f>
        <v>26187.542229999999</v>
      </c>
      <c r="FL8" s="23">
        <f>FK8/FJ8*100</f>
        <v>48.989759593950147</v>
      </c>
      <c r="FM8" s="23">
        <f>FM9+FM10</f>
        <v>52401.217529999994</v>
      </c>
      <c r="FN8" s="23">
        <f>FN9+FN10</f>
        <v>25676.483730671898</v>
      </c>
      <c r="FO8" s="23">
        <f>FN8/FM8*100</f>
        <v>48.999784625179679</v>
      </c>
      <c r="FP8" s="23">
        <f>FP9+FP10</f>
        <v>1053.91768</v>
      </c>
      <c r="FQ8" s="23">
        <f>FQ9+FQ10</f>
        <v>511.05849932809997</v>
      </c>
      <c r="FR8" s="23">
        <f>FQ8/FP8*100</f>
        <v>48.491310946420398</v>
      </c>
      <c r="FS8" s="23">
        <f>FS9+FS10</f>
        <v>48165.277000000002</v>
      </c>
      <c r="FT8" s="23">
        <f>FT9+FT10</f>
        <v>48165.277000000002</v>
      </c>
      <c r="FU8" s="23">
        <f>FU9+FU10</f>
        <v>15174.08052</v>
      </c>
      <c r="FV8" s="23">
        <f>FU8/FS8*100</f>
        <v>31.504190290445127</v>
      </c>
      <c r="FW8" s="23">
        <f>FW9+FW10</f>
        <v>45085.4</v>
      </c>
      <c r="FX8" s="23">
        <f>FX9+FX10</f>
        <v>14203.790209999999</v>
      </c>
      <c r="FY8" s="23">
        <f>FX8/FW8*100</f>
        <v>31.504190292201017</v>
      </c>
      <c r="FZ8" s="23">
        <f>FZ9+FZ10</f>
        <v>3079.877</v>
      </c>
      <c r="GA8" s="23">
        <f>GA9+GA10</f>
        <v>970.29030999999998</v>
      </c>
      <c r="GB8" s="23">
        <f>GA8/FZ8*100</f>
        <v>31.504190264741094</v>
      </c>
      <c r="GC8" s="23">
        <f>GC9+GC10</f>
        <v>30474.897960000002</v>
      </c>
      <c r="GD8" s="23">
        <f>GD9+GD10</f>
        <v>30474.897960000002</v>
      </c>
      <c r="GE8" s="23">
        <f>GE9+GE10</f>
        <v>24635.27706</v>
      </c>
      <c r="GF8" s="23">
        <f>GE8/GC8*100</f>
        <v>80.837931245365198</v>
      </c>
      <c r="GG8" s="23">
        <f>GG9+GG10</f>
        <v>29865.4</v>
      </c>
      <c r="GH8" s="23">
        <f>GH9+GH10</f>
        <v>24142.571519999998</v>
      </c>
      <c r="GI8" s="23">
        <f>GH8/GG8*100</f>
        <v>80.837931251548596</v>
      </c>
      <c r="GJ8" s="23">
        <f>GJ9+GJ10</f>
        <v>609.49796000000003</v>
      </c>
      <c r="GK8" s="23">
        <f>GK9+GK10</f>
        <v>492.70553999999998</v>
      </c>
      <c r="GL8" s="23">
        <f>GK8/GJ8*100</f>
        <v>80.837930942377554</v>
      </c>
      <c r="GM8" s="23">
        <f>GM9+GM10</f>
        <v>183434.98563000004</v>
      </c>
      <c r="GN8" s="23">
        <f>GN9+GN10</f>
        <v>183434.98563000001</v>
      </c>
      <c r="GO8" s="23">
        <f>GO9+GO10</f>
        <v>92765.410350000006</v>
      </c>
      <c r="GP8" s="23">
        <f>GO8/GM8*100</f>
        <v>50.571274629755578</v>
      </c>
      <c r="GQ8" s="23">
        <f>GQ9+GQ10</f>
        <v>181600.63576999999</v>
      </c>
      <c r="GR8" s="23">
        <f>GR9+GR10</f>
        <v>91837.762570000006</v>
      </c>
      <c r="GS8" s="23">
        <f>GR8/GQ8*100</f>
        <v>50.57127811287728</v>
      </c>
      <c r="GT8" s="23">
        <f>GT9+GT10</f>
        <v>1834.3498600000005</v>
      </c>
      <c r="GU8" s="23">
        <f>GU9+GU10</f>
        <v>927.64778000000331</v>
      </c>
      <c r="GV8" s="23">
        <f>GU8/GT8*100</f>
        <v>50.570929800708967</v>
      </c>
      <c r="GW8" s="23">
        <f>GW9+GW10</f>
        <v>0</v>
      </c>
      <c r="GX8" s="23">
        <f>GX9+GX10</f>
        <v>0</v>
      </c>
      <c r="GY8" s="23">
        <f>GY9+GY10</f>
        <v>0</v>
      </c>
      <c r="GZ8" s="23"/>
      <c r="HA8" s="23">
        <f>HA9+HA10</f>
        <v>0</v>
      </c>
      <c r="HB8" s="23">
        <f>HB9+HB10</f>
        <v>0</v>
      </c>
      <c r="HC8" s="23" t="e">
        <f>HB8/HA8*100</f>
        <v>#DIV/0!</v>
      </c>
      <c r="HD8" s="23">
        <f>HD9+HD10</f>
        <v>0</v>
      </c>
      <c r="HE8" s="23">
        <f>HE9+HE10</f>
        <v>0</v>
      </c>
      <c r="HF8" s="23" t="e">
        <f>HE8/HD8*100</f>
        <v>#DIV/0!</v>
      </c>
      <c r="HG8" s="23">
        <f>HG9+HG10</f>
        <v>638381.41414000012</v>
      </c>
      <c r="HH8" s="23">
        <f>HH9+HH10</f>
        <v>638381.41414000012</v>
      </c>
      <c r="HI8" s="23">
        <f>HI9+HI10</f>
        <v>356162.98696999997</v>
      </c>
      <c r="HJ8" s="23">
        <f>HI8/HG8*100</f>
        <v>55.791565838395741</v>
      </c>
      <c r="HK8" s="23">
        <f>HK9+HK10</f>
        <v>631997.6</v>
      </c>
      <c r="HL8" s="23">
        <f>HL9+HL10</f>
        <v>352601.35708999995</v>
      </c>
      <c r="HM8" s="23">
        <f>HL8/HK8*100</f>
        <v>55.791565836642413</v>
      </c>
      <c r="HN8" s="23">
        <f>HN9+HN10</f>
        <v>6383.8141399999995</v>
      </c>
      <c r="HO8" s="23">
        <f>HO9+HO10</f>
        <v>3561.6298799999995</v>
      </c>
      <c r="HP8" s="23">
        <f>HO8/HN8*100</f>
        <v>55.791566011976656</v>
      </c>
      <c r="HQ8" s="23">
        <f>HQ9+HQ10</f>
        <v>133699.01</v>
      </c>
      <c r="HR8" s="23">
        <f>HR9+HR10</f>
        <v>133699.01</v>
      </c>
      <c r="HS8" s="23">
        <f>HS9+HS10</f>
        <v>16651.840700000001</v>
      </c>
      <c r="HT8" s="23"/>
      <c r="HU8" s="23">
        <f>HU9+HU10</f>
        <v>0</v>
      </c>
      <c r="HV8" s="23">
        <f>HV9+HV10</f>
        <v>0</v>
      </c>
      <c r="HW8" s="23" t="e">
        <f>HV8/HU8*100</f>
        <v>#DIV/0!</v>
      </c>
      <c r="HX8" s="23">
        <f>HX9+HX10</f>
        <v>133699.01</v>
      </c>
      <c r="HY8" s="23">
        <f>HY9+HY10</f>
        <v>16651.840700000001</v>
      </c>
      <c r="HZ8" s="23">
        <f>HY8/HX8*100</f>
        <v>12.454722514400068</v>
      </c>
      <c r="IA8" s="23">
        <f>IA9+IA10</f>
        <v>11378.061229999999</v>
      </c>
      <c r="IB8" s="23">
        <f>IB9+IB10</f>
        <v>11378.061229999999</v>
      </c>
      <c r="IC8" s="23">
        <f>IC9+IC10</f>
        <v>3862.5371599999994</v>
      </c>
      <c r="ID8" s="23">
        <f>IC8/IA8*100</f>
        <v>33.947234787380374</v>
      </c>
      <c r="IE8" s="23">
        <f>IE9+IE10</f>
        <v>11150.5</v>
      </c>
      <c r="IF8" s="23">
        <f>IF9+IF10</f>
        <v>3785.2864299999997</v>
      </c>
      <c r="IG8" s="23">
        <f>IF8/IE8*100</f>
        <v>33.947234922200799</v>
      </c>
      <c r="IH8" s="23">
        <f>IH9+IH10</f>
        <v>227.56123000000002</v>
      </c>
      <c r="II8" s="23">
        <f>II9+II10</f>
        <v>77.250730000000004</v>
      </c>
      <c r="IJ8" s="23">
        <f>II8/IH8*100</f>
        <v>33.947228181180073</v>
      </c>
      <c r="IK8" s="23">
        <f>IK9+IK10</f>
        <v>7020.9183700000012</v>
      </c>
      <c r="IL8" s="23">
        <f>IL9+IL10</f>
        <v>7020.9183700000012</v>
      </c>
      <c r="IM8" s="23">
        <f>IM9+IM10</f>
        <v>7020.9183700000012</v>
      </c>
      <c r="IN8" s="23">
        <f>IM8/IK8*100</f>
        <v>100</v>
      </c>
      <c r="IO8" s="23">
        <f>IO9+IO10</f>
        <v>6880.5</v>
      </c>
      <c r="IP8" s="23">
        <f>IP9+IP10</f>
        <v>6880.598</v>
      </c>
      <c r="IQ8" s="23">
        <f t="shared" ref="IQ8:IQ9" si="0">IP8/IO8*100</f>
        <v>100.00142431509337</v>
      </c>
      <c r="IR8" s="23">
        <f>IR9+IR10</f>
        <v>140.41836999999998</v>
      </c>
      <c r="IS8" s="23">
        <f>IS9+IS10</f>
        <v>140.32037</v>
      </c>
      <c r="IT8" s="23">
        <f>IS8/IR8*100</f>
        <v>99.930208561743044</v>
      </c>
      <c r="IU8" s="23">
        <f>IU9+IU10</f>
        <v>121481.21452000001</v>
      </c>
      <c r="IV8" s="23">
        <f>IV9+IV10</f>
        <v>121481.21447000001</v>
      </c>
      <c r="IW8" s="23">
        <f>IW9+IW10</f>
        <v>24132.690219999997</v>
      </c>
      <c r="IX8" s="23">
        <f>IW8/IU8*100</f>
        <v>19.865367921578461</v>
      </c>
      <c r="IY8" s="23">
        <f>IY9+IY10</f>
        <v>119051.59021000002</v>
      </c>
      <c r="IZ8" s="23">
        <f>IZ9+IZ10</f>
        <v>23650.036439999996</v>
      </c>
      <c r="JA8" s="23">
        <f>IZ8/IY8*100</f>
        <v>19.865367945344296</v>
      </c>
      <c r="JB8" s="23">
        <f>JB9+JB10</f>
        <v>2429.6242600000005</v>
      </c>
      <c r="JC8" s="23">
        <f>JC9+JC10</f>
        <v>482.6537800000001</v>
      </c>
      <c r="JD8" s="23">
        <f>JC8/JB8*100</f>
        <v>19.865367165867863</v>
      </c>
      <c r="JE8" s="23">
        <f>JE9+JE10</f>
        <v>17619.387759999998</v>
      </c>
      <c r="JF8" s="23">
        <f>JF9+JF10</f>
        <v>17619.387760000001</v>
      </c>
      <c r="JG8" s="23">
        <f>JG9+JG10</f>
        <v>14141.090250000001</v>
      </c>
      <c r="JH8" s="23">
        <f>JG8/JF8*100</f>
        <v>80.258692541539261</v>
      </c>
      <c r="JI8" s="23">
        <f>JI9+JI10</f>
        <v>17267</v>
      </c>
      <c r="JJ8" s="23">
        <f>JJ9+JJ10</f>
        <v>13858.27277</v>
      </c>
      <c r="JK8" s="23">
        <f>JJ8/JI8*100</f>
        <v>80.258717611629109</v>
      </c>
      <c r="JL8" s="23">
        <f>JL9+JL10</f>
        <v>352.38775999999996</v>
      </c>
      <c r="JM8" s="23">
        <f>JM9+JM10</f>
        <v>282.81747999999999</v>
      </c>
      <c r="JN8" s="23">
        <f>JM8/JL8*100</f>
        <v>80.25746410715287</v>
      </c>
      <c r="JO8" s="23">
        <f>JO9+JO10</f>
        <v>100</v>
      </c>
      <c r="JP8" s="23">
        <f>JP9+JP10</f>
        <v>100</v>
      </c>
      <c r="JQ8" s="23">
        <f>JP8/JO8*100</f>
        <v>100</v>
      </c>
      <c r="JR8" s="23">
        <f>JR9+JR10</f>
        <v>11282.59784</v>
      </c>
      <c r="JS8" s="23">
        <f>JS9+JS10</f>
        <v>5641.2988800000003</v>
      </c>
      <c r="JT8" s="23">
        <f>JS8/JR8*100</f>
        <v>49.999999645471718</v>
      </c>
      <c r="JU8" s="23">
        <f>JU9+JU10</f>
        <v>24798.076920000003</v>
      </c>
      <c r="JV8" s="23">
        <f>JV9+JV10</f>
        <v>0</v>
      </c>
      <c r="JW8" s="23">
        <f>JV8/JU8*100</f>
        <v>0</v>
      </c>
      <c r="JX8" s="23">
        <f>JX9+JX10</f>
        <v>0</v>
      </c>
      <c r="JY8" s="23">
        <f>JY9+JY10</f>
        <v>0</v>
      </c>
      <c r="JZ8" s="23" t="e">
        <f>JY8/JX8*100</f>
        <v>#DIV/0!</v>
      </c>
      <c r="KA8" s="23">
        <f>KA9+KA10</f>
        <v>0</v>
      </c>
      <c r="KB8" s="23">
        <f>KB9+KB10</f>
        <v>0</v>
      </c>
      <c r="KC8" s="23" t="e">
        <f>KB8/KA8*100</f>
        <v>#DIV/0!</v>
      </c>
      <c r="KD8" s="23">
        <f>KD9+KD10</f>
        <v>47602.076939999999</v>
      </c>
      <c r="KE8" s="23">
        <f>KE9+KE10</f>
        <v>0</v>
      </c>
      <c r="KF8" s="23">
        <f>KE8/KD8*100</f>
        <v>0</v>
      </c>
      <c r="KG8" s="23">
        <f>KG9+KG10</f>
        <v>0</v>
      </c>
      <c r="KH8" s="23">
        <f>KH9+KH10</f>
        <v>0</v>
      </c>
      <c r="KI8" s="23" t="e">
        <f>KH8/KG8*100</f>
        <v>#DIV/0!</v>
      </c>
      <c r="KJ8" s="23">
        <f>KJ9+KJ10</f>
        <v>0</v>
      </c>
      <c r="KK8" s="23">
        <f>KK9+KK10</f>
        <v>0</v>
      </c>
      <c r="KL8" s="23" t="e">
        <f>KK8/KJ8*100</f>
        <v>#DIV/0!</v>
      </c>
      <c r="KM8" s="23">
        <f>KM9+KM10</f>
        <v>0</v>
      </c>
      <c r="KN8" s="23">
        <f>KN9+KN10</f>
        <v>0</v>
      </c>
      <c r="KO8" s="23" t="e">
        <f>KN8/KM8*100</f>
        <v>#DIV/0!</v>
      </c>
      <c r="KP8" s="23">
        <f>KP9+KP10</f>
        <v>24276.161620000003</v>
      </c>
      <c r="KQ8" s="23">
        <f>KQ9+KQ10</f>
        <v>24276.161619999999</v>
      </c>
      <c r="KR8" s="23">
        <f>KQ8/KP8*100</f>
        <v>99.999999999999986</v>
      </c>
    </row>
    <row r="9" spans="1:304" s="6" customFormat="1" ht="18.75" customHeight="1">
      <c r="A9" s="2" t="s">
        <v>163</v>
      </c>
      <c r="B9" s="23">
        <f>B13+B24+B37+B50+B59+B71+B80+B101+B114+B122+B129+B141+B153+B164</f>
        <v>2760232.9929799996</v>
      </c>
      <c r="C9" s="23">
        <f>C13+C24+C37+C50+C59+C71+C80+C101+C114+C122+C129+C141+C153+C164</f>
        <v>1315847.3063999999</v>
      </c>
      <c r="D9" s="23">
        <f t="shared" ref="D9:D27" si="1">C9/B9*100</f>
        <v>47.671602714210962</v>
      </c>
      <c r="E9" s="23">
        <f>E13+E24+E37+E50+E59+E71+E80+E101+E114+E122+E129+E141+E153+E164</f>
        <v>136210</v>
      </c>
      <c r="F9" s="23">
        <f>F13+F24+F37+F50+F59+F71+F80+F101+F114+F122+F129+F141+F153+F164</f>
        <v>67986.799999999988</v>
      </c>
      <c r="G9" s="23">
        <f>F9/E9*100</f>
        <v>49.913222230379553</v>
      </c>
      <c r="H9" s="23">
        <f t="shared" ref="H9:J10" si="2">H13+H24+H37+H50+H59+H71+H80+H101+H114+H122+H129+H141+H153+H164</f>
        <v>12308.181819999998</v>
      </c>
      <c r="I9" s="23">
        <f t="shared" si="2"/>
        <v>12308.181819999998</v>
      </c>
      <c r="J9" s="23">
        <f t="shared" si="2"/>
        <v>12308.181819999998</v>
      </c>
      <c r="K9" s="23">
        <f>J9/I9*100</f>
        <v>100</v>
      </c>
      <c r="L9" s="23">
        <f>L13+L24+L37+L50+L59+L71+L80+L101+L114+L122+L129+L141+L153+L164</f>
        <v>12185.100000000002</v>
      </c>
      <c r="M9" s="23">
        <f>M13+M24+M37+M50+M59+M71+M80+M101+M114+M122+M129+M141+M153+M164</f>
        <v>12185.100000000002</v>
      </c>
      <c r="N9" s="23">
        <f>M9/L9*100</f>
        <v>100</v>
      </c>
      <c r="O9" s="23">
        <f>O13+O24+O37+O50+O59+O71+O80+O101+O114+O122+O129+O141+O153+O164</f>
        <v>123.08182000000001</v>
      </c>
      <c r="P9" s="23">
        <f>P13+P24+P37+P50+P59+P71+P80+P101+P114+P122+P129+P141+P153+P164</f>
        <v>123.08182000000001</v>
      </c>
      <c r="Q9" s="23">
        <f>P9/O9*100</f>
        <v>100</v>
      </c>
      <c r="R9" s="23">
        <f>R13+R24+R37+R50+R59+R71+R80+R101+R114+R122+R129+R141+R153+R164</f>
        <v>9067.0999999999985</v>
      </c>
      <c r="S9" s="23">
        <f>S13+S24+S37+S50+S59+S71+S80+S101+S114+S122+S129+S141+S153+S164</f>
        <v>9064.7219299999997</v>
      </c>
      <c r="T9" s="23">
        <f>S9/R9*100</f>
        <v>99.973772540283008</v>
      </c>
      <c r="U9" s="23">
        <f>U13+U24+U37+U50+U59+U71+U80+U101+U114+U122+U129+U141+U153+U164</f>
        <v>20132.059999999998</v>
      </c>
      <c r="V9" s="23">
        <f>V13+V24+V37+V50+V59+V71+V80+V101+V114+V122+V129+V141+V153+V164</f>
        <v>0</v>
      </c>
      <c r="W9" s="23">
        <f>V9/U9*100</f>
        <v>0</v>
      </c>
      <c r="X9" s="23">
        <f t="shared" ref="X9:Z10" si="3">X13+X24+X37+X50+X59+X71+X80+X101+X114+X122+X129+X141+X153+X164</f>
        <v>96011.313299999994</v>
      </c>
      <c r="Y9" s="23">
        <f t="shared" si="3"/>
        <v>96011.313299999994</v>
      </c>
      <c r="Z9" s="23">
        <f t="shared" si="3"/>
        <v>65707.223400000003</v>
      </c>
      <c r="AA9" s="23">
        <f>Z9/Y9*100</f>
        <v>68.436959293212794</v>
      </c>
      <c r="AB9" s="23">
        <f>AB13+AB24+AB37+AB50+AB59+AB71+AB80+AB101+AB114+AB122+AB129+AB141+AB153+AB164</f>
        <v>60559.267919999998</v>
      </c>
      <c r="AC9" s="23">
        <f>AC13+AC24+AC37+AC50+AC59+AC71+AC80+AC101+AC114+AC122+AC129+AC141+AC153+AC164</f>
        <v>41444.92153</v>
      </c>
      <c r="AD9" s="23">
        <f>AC9/AB9*100</f>
        <v>68.436959285488001</v>
      </c>
      <c r="AE9" s="23">
        <f>AE13+AE24+AE37+AE50+AE59+AE71+AE80+AE101+AE114+AE122+AE129+AE141+AE153+AE164</f>
        <v>35452.045380000003</v>
      </c>
      <c r="AF9" s="23">
        <f>AF13+AF24+AF37+AF50+AF59+AF71+AF80+AF101+AF114+AF122+AF129+AF141+AF153+AF164</f>
        <v>24262.301870000003</v>
      </c>
      <c r="AG9" s="23">
        <f>AF9/AE9*100</f>
        <v>68.436959306408298</v>
      </c>
      <c r="AH9" s="23">
        <f t="shared" ref="AH9:AJ10" si="4">AH13+AH24+AH37+AH50+AH59+AH71+AH80+AH101+AH114+AH122+AH129+AH141+AH153+AH164</f>
        <v>0</v>
      </c>
      <c r="AI9" s="23">
        <f t="shared" si="4"/>
        <v>0</v>
      </c>
      <c r="AJ9" s="23">
        <f t="shared" si="4"/>
        <v>0</v>
      </c>
      <c r="AK9" s="23"/>
      <c r="AL9" s="23">
        <f>AL13+AL24+AL37+AL50+AL59+AL71+AL80+AL101+AL114+AL122+AL129+AL141+AL153+AL164</f>
        <v>0</v>
      </c>
      <c r="AM9" s="23">
        <f>AM13+AM24+AM37+AM50+AM59+AM71+AM80+AM101+AM114+AM122+AM129+AM141+AM153+AM164</f>
        <v>0</v>
      </c>
      <c r="AN9" s="23"/>
      <c r="AO9" s="23">
        <f>AO13+AO24+AO37+AO50+AO59+AO71+AO80+AO101+AO114+AO122+AO129+AO141+AO153+AO164</f>
        <v>0</v>
      </c>
      <c r="AP9" s="23">
        <f>AP13+AP24+AP37+AP50+AP59+AP71+AP80+AP101+AP114+AP122+AP129+AP141+AP153+AP164</f>
        <v>0</v>
      </c>
      <c r="AQ9" s="23"/>
      <c r="AR9" s="23">
        <f t="shared" ref="AR9:AT10" si="5">AR13+AR24+AR37+AR50+AR59+AR71+AR80+AR101+AR114+AR122+AR129+AR141+AR153+AR164</f>
        <v>46097.653060000011</v>
      </c>
      <c r="AS9" s="23">
        <f t="shared" si="5"/>
        <v>46097.653060000011</v>
      </c>
      <c r="AT9" s="23">
        <f t="shared" si="5"/>
        <v>14265.05336</v>
      </c>
      <c r="AU9" s="23"/>
      <c r="AV9" s="23">
        <f>AV13+AV24+AV37+AV50+AV59+AV71+AV80+AV101+AV114+AV122+AV129+AV141+AV153+AV164</f>
        <v>45175.7</v>
      </c>
      <c r="AW9" s="23">
        <f>AW13+AW24+AW37+AW50+AW59+AW71+AW80+AW101+AW114+AW122+AW129+AW141+AW153+AW164</f>
        <v>13979.752280000001</v>
      </c>
      <c r="AX9" s="23"/>
      <c r="AY9" s="23">
        <f>AY13+AY24+AY37+AY50+AY59+AY71+AY80+AY101+AY114+AY122+AY129+AY141+AY153+AY164</f>
        <v>921.95305999999982</v>
      </c>
      <c r="AZ9" s="23">
        <f>AZ13+AZ24+AZ37+AZ50+AZ59+AZ71+AZ80+AZ101+AZ114+AZ122+AZ129+AZ141+AZ153+AZ164</f>
        <v>285.30107999999996</v>
      </c>
      <c r="BA9" s="23"/>
      <c r="BB9" s="23">
        <f t="shared" ref="BB9:BD10" si="6">BB13+BB24+BB37+BB50+BB59+BB71+BB80+BB101+BB114+BB122+BB129+BB141+BB153+BB164</f>
        <v>2275.7142899999999</v>
      </c>
      <c r="BC9" s="23">
        <f t="shared" si="6"/>
        <v>2275.7142899999999</v>
      </c>
      <c r="BD9" s="23">
        <f t="shared" si="6"/>
        <v>2275.7142899999999</v>
      </c>
      <c r="BE9" s="23">
        <f>BD9/BC9*100</f>
        <v>100</v>
      </c>
      <c r="BF9" s="23">
        <f>BF13+BF24+BF37+BF50+BF59+BF71+BF80+BF101+BF114+BF122+BF129+BF141+BF153+BF164</f>
        <v>2230.1999999999998</v>
      </c>
      <c r="BG9" s="23">
        <f>BG13+BG24+BG37+BG50+BG59+BG71+BG80+BG101+BG114+BG122+BG129+BG141+BG153+BG164</f>
        <v>2230.1999999999998</v>
      </c>
      <c r="BH9" s="23">
        <f>BG9/BF9*100</f>
        <v>100</v>
      </c>
      <c r="BI9" s="23">
        <f>BI13+BI24+BI37+BI50+BI59+BI71+BI80+BI101+BI114+BI122+BI129+BI141+BI153+BI164</f>
        <v>45.514290000000003</v>
      </c>
      <c r="BJ9" s="23">
        <f>BJ13+BJ24+BJ37+BJ50+BJ59+BJ71+BJ80+BJ101+BJ114+BJ122+BJ129+BJ141+BJ153+BJ164</f>
        <v>45.514290000000003</v>
      </c>
      <c r="BK9" s="23">
        <f>BJ9/BI9*100</f>
        <v>100</v>
      </c>
      <c r="BL9" s="23">
        <f t="shared" ref="BL9:BN10" si="7">BL13+BL24+BL37+BL50+BL59+BL71+BL80+BL101+BL114+BL122+BL129+BL141+BL153+BL164</f>
        <v>0</v>
      </c>
      <c r="BM9" s="23">
        <f t="shared" si="7"/>
        <v>0</v>
      </c>
      <c r="BN9" s="23">
        <f t="shared" si="7"/>
        <v>0</v>
      </c>
      <c r="BO9" s="23"/>
      <c r="BP9" s="23">
        <f>BP13+BP24+BP37+BP50+BP59+BP71+BP80+BP101+BP114+BP122+BP129+BP141+BP153+BP164</f>
        <v>0</v>
      </c>
      <c r="BQ9" s="23">
        <f>BQ13+BQ24+BQ37+BQ50+BQ59+BQ71+BQ80+BQ101+BQ114+BQ122+BQ129+BQ141+BQ153+BQ164</f>
        <v>0</v>
      </c>
      <c r="BR9" s="23"/>
      <c r="BS9" s="23">
        <f>BS13+BS24+BS37+BS50+BS59+BS71+BS80+BS101+BS114+BS122+BS129+BS141+BS153+BS164</f>
        <v>0</v>
      </c>
      <c r="BT9" s="23">
        <f>BT13+BT24+BT37+BT50+BT59+BT71+BT80+BT101+BT114+BT122+BT129+BT141+BT153+BT164</f>
        <v>0</v>
      </c>
      <c r="BU9" s="23"/>
      <c r="BV9" s="23">
        <f>BV13+BV24+BV37+BV50+BV59+BV71+BV80+BV101+BV114+BV122+BV129+BV141+BV153+BV164</f>
        <v>0</v>
      </c>
      <c r="BW9" s="23">
        <f>BW13+BW24+BW37+BW50+BW59+BW71+BW80+BW101+BW114+BW122+BW129+BW141+BW153+BW164</f>
        <v>0</v>
      </c>
      <c r="BX9" s="23"/>
      <c r="BY9" s="23">
        <f>BY13+BY24+BY37+BY50+BY59+BY71+BY80+BY101+BY114+BY122+BY129+BY141+BY164</f>
        <v>0</v>
      </c>
      <c r="BZ9" s="23">
        <f>BZ13+BZ24+BZ37+BZ50+BZ59+BZ71+BZ80+BZ101+BZ114+BZ122+BZ129+BZ141+BZ153+BZ164</f>
        <v>0</v>
      </c>
      <c r="CA9" s="23"/>
      <c r="CB9" s="23">
        <f>CB13+CB24+CB37+CB50+CB59+CB71+CB80+CB101+CB114+CB122+CB129+CB141+CB153+CB164</f>
        <v>0</v>
      </c>
      <c r="CC9" s="23">
        <f>CC13+CC24+CC37+CC50+CC59+CC71+CC80+CC101+CC114+CC122+CC129+CC141+CC153+CC164</f>
        <v>0</v>
      </c>
      <c r="CD9" s="23"/>
      <c r="CE9" s="23">
        <f>CE13+CE24+CE37+CE50+CE59+CE71+CE80+CE101+CE114+CE122+CE129+CE141+CE153+CE164</f>
        <v>436703.15823</v>
      </c>
      <c r="CF9" s="23">
        <f>CF13+CF24+CF37+CF50+CF59+CF71+CF80+CF101+CF114+CF122+CF129+CF141+CF153+CF164</f>
        <v>282473.79673</v>
      </c>
      <c r="CG9" s="23">
        <f>CF9/CE9*100</f>
        <v>64.683250259717269</v>
      </c>
      <c r="CH9" s="23">
        <f>CH13+CH24+CH37+CH50+CH59+CH71+CH80+CH101+CH114+CH122+CH129+CH141+CH153+CH164</f>
        <v>407802.52542000002</v>
      </c>
      <c r="CI9" s="23">
        <f>CI13+CI24+CI37+CI50+CI59+CI71+CI80+CI101+CI114+CI122+CI129+CI141+CI153+CI164</f>
        <v>265752.81594999996</v>
      </c>
      <c r="CJ9" s="23">
        <f>CI9/CH9*100</f>
        <v>65.16703536259331</v>
      </c>
      <c r="CK9" s="23">
        <f>CK13+CK24+CK37+CK50+CK59+CK71+CK80+CK101+CK114+CK122+CK129+CK141+CK153+CK164</f>
        <v>28900.632809999996</v>
      </c>
      <c r="CL9" s="23">
        <f>CL13+CL24+CL37+CL50+CL59+CL71+CL80+CL101+CL114+CL122+CL129+CL141+CL153+CL164</f>
        <v>16720.980779999998</v>
      </c>
      <c r="CM9" s="23">
        <f>CL9/CK9*100</f>
        <v>57.856798119016695</v>
      </c>
      <c r="CN9" s="23">
        <f t="shared" ref="CN9:CP10" si="8">CN13+CN24+CN37+CN50+CN59+CN71+CN80+CN101+CN114+CN122+CN129+CN141+CN153+CN164</f>
        <v>0</v>
      </c>
      <c r="CO9" s="23">
        <f t="shared" si="8"/>
        <v>0</v>
      </c>
      <c r="CP9" s="23">
        <f t="shared" si="8"/>
        <v>0</v>
      </c>
      <c r="CQ9" s="23"/>
      <c r="CR9" s="23">
        <f>CR13+CR24+CR37+CR50+CR59+CR71+CR80+CR101+CR114+CR122+CR129+CR141+CR153+CR164</f>
        <v>0</v>
      </c>
      <c r="CS9" s="23">
        <f>CS13+CS24+CS37+CS50+CS59+CS71+CS80+CS101+CS114+CS122+CS129+CS141+CS153+CS164</f>
        <v>0</v>
      </c>
      <c r="CT9" s="23" t="e">
        <f>CS9/CR9*100</f>
        <v>#DIV/0!</v>
      </c>
      <c r="CU9" s="23">
        <f>CU13+CU24+CU37+CU50+CU59+CU71+CU80+CU101+CU114+CU122+CU129+CU141+CU153+CU164</f>
        <v>0</v>
      </c>
      <c r="CV9" s="23">
        <f>CV13+CV24+CV37+CV50+CV59+CV71+CV80+CV101+CV114+CV122+CV129+CV141+CV153+CV164</f>
        <v>0</v>
      </c>
      <c r="CW9" s="23" t="e">
        <f>CV9/CU9*100</f>
        <v>#DIV/0!</v>
      </c>
      <c r="CX9" s="23">
        <f t="shared" ref="CX9:CZ10" si="9">CX13+CX24+CX37+CX50+CX59+CX71+CX80+CX101+CX114+CX122+CX129+CX141+CX153+CX164</f>
        <v>157912.91008999999</v>
      </c>
      <c r="CY9" s="23">
        <f t="shared" si="9"/>
        <v>157912.91008999999</v>
      </c>
      <c r="CZ9" s="23">
        <f t="shared" si="9"/>
        <v>74217.15400000001</v>
      </c>
      <c r="DA9" s="23">
        <f>CZ9/CY9*100</f>
        <v>46.998788102696039</v>
      </c>
      <c r="DB9" s="23">
        <f>DB13+DB24+DB37+DB50+DB59+DB71+DB80+DB101+DB114+DB122+DB129+DB141+DB153+DB164</f>
        <v>154754.30000000002</v>
      </c>
      <c r="DC9" s="23">
        <f>DC13+DC24+DC37+DC50+DC59+DC71+DC80+DC101+DC114+DC122+DC129+DC141+DC153+DC164</f>
        <v>72732.655579999991</v>
      </c>
      <c r="DD9" s="23">
        <f>DC9/DB9*100</f>
        <v>46.998794592460428</v>
      </c>
      <c r="DE9" s="23">
        <f>DE13+DE24+DE37+DE50+DE59+DE71+DE80+DE101+DE114+DE122+DE129+DE141+DE153+DE164</f>
        <v>3158.6100900000001</v>
      </c>
      <c r="DF9" s="23">
        <f>DF13+DF24+DF37+DF50+DF59+DF71+DF80+DF101+DF114+DF122+DF129+DF141+DF153+DF164</f>
        <v>1484.4984199999999</v>
      </c>
      <c r="DG9" s="23">
        <f>DF9/DE9*100</f>
        <v>46.998470140390133</v>
      </c>
      <c r="DH9" s="23">
        <f t="shared" ref="DH9:DJ10" si="10">DH13+DH24+DH37+DH50+DH59+DH71+DH80+DH101+DH114+DH122+DH129+DH141+DH153+DH164</f>
        <v>0</v>
      </c>
      <c r="DI9" s="23">
        <f t="shared" si="10"/>
        <v>0</v>
      </c>
      <c r="DJ9" s="23">
        <f t="shared" si="10"/>
        <v>0</v>
      </c>
      <c r="DK9" s="23"/>
      <c r="DL9" s="23">
        <f>DL13+DL24+DL37+DL50+DL59+DL71+DL80+DL101+DL114+DL122+DL129+DL141+DL153+DL164</f>
        <v>0</v>
      </c>
      <c r="DM9" s="23">
        <f>DM13+DM24+DM37+DM50+DM59+DM71+DM80+DM101+DM114+DM122+DM129+DM141+DM153+DM164</f>
        <v>0</v>
      </c>
      <c r="DN9" s="23" t="e">
        <f>DM9/DL9*100</f>
        <v>#DIV/0!</v>
      </c>
      <c r="DO9" s="23">
        <f>DO13+DO24+DO37+DO50+DO59+DO71+DO80+DO101+DO114+DO122+DO129+DO141+DO153+DO164</f>
        <v>0</v>
      </c>
      <c r="DP9" s="23">
        <f>DP13+DP24+DP37+DP50+DP59+DP71+DP80+DP101+DP114+DP122+DP129+DP141+DP153+DP164</f>
        <v>0</v>
      </c>
      <c r="DQ9" s="23" t="e">
        <f>DP9/DO9*100</f>
        <v>#DIV/0!</v>
      </c>
      <c r="DR9" s="23">
        <f t="shared" ref="DR9:DT10" si="11">DR13+DR24+DR37+DR50+DR59+DR71+DR80+DR101+DR114+DR122+DR129+DR141+DR153+DR164</f>
        <v>163539.08163999999</v>
      </c>
      <c r="DS9" s="23">
        <f t="shared" si="11"/>
        <v>163539.08163999999</v>
      </c>
      <c r="DT9" s="23">
        <f t="shared" si="11"/>
        <v>78919.126900000003</v>
      </c>
      <c r="DU9" s="23">
        <f>DT9/DS9*100</f>
        <v>48.257044193097137</v>
      </c>
      <c r="DV9" s="23">
        <f>DV13+DV24+DV37+DV50+DV59+DV71+DV80+DV101+DV114+DV122+DV129+DV141+DV153+DV164</f>
        <v>160268.29999999999</v>
      </c>
      <c r="DW9" s="23">
        <f>DW13+DW24+DW37+DW50+DW59+DW71+DW80+DW101+DW114+DW122+DW129+DW141+DW153+DW164</f>
        <v>77340.744359999997</v>
      </c>
      <c r="DX9" s="23">
        <f>DW9/DV9*100</f>
        <v>48.257044194017155</v>
      </c>
      <c r="DY9" s="23">
        <f>DY13+DY24+DY37+DY50+DY59+DY71+DY80+DY101+DY114+DY122+DY129+DY141+DY153+DY164</f>
        <v>3270.7816400000002</v>
      </c>
      <c r="DZ9" s="23">
        <f>DZ13+DZ24+DZ37+DZ50+DZ59+DZ71+DZ80+DZ101+DZ114+DZ122+DZ129+DZ141+DZ153+DZ164</f>
        <v>1578.3825400000001</v>
      </c>
      <c r="EA9" s="23">
        <f>DZ9/DY9*100</f>
        <v>48.25704414801595</v>
      </c>
      <c r="EB9" s="23">
        <f t="shared" ref="EB9:ED10" si="12">EB13+EB24+EB37+EB50+EB59+EB71+EB80+EB101+EB114+EB122+EB129+EB141+EB153+EB164</f>
        <v>56718.36735</v>
      </c>
      <c r="EC9" s="23">
        <f t="shared" si="12"/>
        <v>56718.36735</v>
      </c>
      <c r="ED9" s="23">
        <f t="shared" si="12"/>
        <v>56718.36735</v>
      </c>
      <c r="EE9" s="23">
        <f>ED9/EC9*100</f>
        <v>100</v>
      </c>
      <c r="EF9" s="23">
        <f>EF13+EF24+EF37+EF50+EF59+EF71+EF80+EF101+EF114+EF122+EF129+EF141+EF153+EF164</f>
        <v>55584</v>
      </c>
      <c r="EG9" s="23">
        <f>EG13+EG24+EG37+EG50+EG59+EG71+EG80+EG101+EG114+EG122+EG129+EG141+EG153+EG164</f>
        <v>55584</v>
      </c>
      <c r="EH9" s="23">
        <f>EG9/EF9*100</f>
        <v>100</v>
      </c>
      <c r="EI9" s="23">
        <f>EI13+EI24+EI37+EI50+EI59+EI71+EI80+EI101+EI114+EI122+EI129+EI141+EI153+EI164</f>
        <v>1134.36735</v>
      </c>
      <c r="EJ9" s="23">
        <f>EJ13+EJ24+EJ37+EJ50+EJ59+EJ71+EJ80+EJ101+EJ114+EJ122+EJ129+EJ141+EJ153+EJ164</f>
        <v>1134.36735</v>
      </c>
      <c r="EK9" s="23">
        <f>EJ9/EI9*100</f>
        <v>100</v>
      </c>
      <c r="EL9" s="23">
        <f>EL13+EL24+EL37+EL50+EL59+EL71+EL80+EL101+EL114+EL122+EL129+EL141+EL153+EL164</f>
        <v>191947.31734000001</v>
      </c>
      <c r="EM9" s="23">
        <f>EM13+EM24+EM37+EM50+EM59+EM71+EM80+EM101+EM114+EM122+EM129+EM141+EM153+EM164</f>
        <v>18989.187760000001</v>
      </c>
      <c r="EN9" s="23">
        <f>EM9/EL9*100</f>
        <v>9.8929164643463512</v>
      </c>
      <c r="EO9" s="23">
        <f t="shared" ref="EO9:EQ10" si="13">EO13+EO24+EO37+EO50+EO59+EO71+EO80+EO101+EO114+EO122+EO129+EO141+EO153+EO164</f>
        <v>241976.93200000003</v>
      </c>
      <c r="EP9" s="23">
        <f t="shared" si="13"/>
        <v>241976.93200000003</v>
      </c>
      <c r="EQ9" s="23">
        <f t="shared" si="13"/>
        <v>40383.592680000002</v>
      </c>
      <c r="ER9" s="23">
        <f>EQ9/EP9*100</f>
        <v>16.689025828296721</v>
      </c>
      <c r="ES9" s="23">
        <f>ES13+ES24+ES37+ES50+ES59+ES71+ES80+ES101+ES114+ES122+ES129+ES141+ES164</f>
        <v>34638.179860000004</v>
      </c>
      <c r="ET9" s="23">
        <f>ET13+ET24+ET37+ET50+ET59+ET71+ET80+ET101+ET114+ET122+ET129+ET141+ET153+ET164</f>
        <v>3445.0708599999998</v>
      </c>
      <c r="EU9" s="23"/>
      <c r="EV9" s="23">
        <f>EV13+EV24+EV37+EV50+EV59+EV71+EV80+EV101+EV114+EV122+EV129+EV141+EV153+EV164</f>
        <v>207338.75214</v>
      </c>
      <c r="EW9" s="23">
        <f>EW13+EW24+EW37+EW50+EW59+EW71+EW80+EW101+EW114+EW122+EW129+EW141+EW153+EW164</f>
        <v>36938.521820000002</v>
      </c>
      <c r="EX9" s="23"/>
      <c r="EY9" s="23">
        <f>EY13+EY24+EY37+EY50+EY59+EY71+EY80+EY101+EY114+EY122+EY129+EY141+EY153+EY164</f>
        <v>5943.6734799999995</v>
      </c>
      <c r="EZ9" s="23">
        <f t="shared" ref="EY9:FA10" si="14">EZ13+EZ24+EZ37+EZ50+EZ59+EZ71+EZ80+EZ101+EZ114+EZ122+EZ129+EZ141+EZ153+EZ164</f>
        <v>5943.6734800000004</v>
      </c>
      <c r="FA9" s="23">
        <f t="shared" si="14"/>
        <v>4079.6914299999999</v>
      </c>
      <c r="FB9" s="23">
        <f>FA9/EZ9*100</f>
        <v>68.639225282610909</v>
      </c>
      <c r="FC9" s="23">
        <f>FC13+FC24+FC37+FC50+FC59+FC71+FC80+FC101+FC114+FC122+FC129+FC141+FC153+FC164</f>
        <v>5824.8</v>
      </c>
      <c r="FD9" s="23">
        <f>FD13+FD24+FD37+FD50+FD59+FD71+FD80+FD101+FD114+FD122+FD129+FD141+FD153+FD164</f>
        <v>3998.0976000000001</v>
      </c>
      <c r="FE9" s="23">
        <f>FD9/FC9*100</f>
        <v>68.639225381128966</v>
      </c>
      <c r="FF9" s="23">
        <f>FF13+FF24+FF37+FF50+FF59+FF71+FF80+FF101+FF114+FF122+FF129+FF141+FF153+FF164</f>
        <v>118.87348</v>
      </c>
      <c r="FG9" s="23">
        <f>FG13+FG24+FG37+FG50+FG59+FG71+FG80+FG101+FG114+FG122+FG129+FG141+FG153+FG164</f>
        <v>81.593829999999997</v>
      </c>
      <c r="FH9" s="23">
        <f>FG9/FF9*100</f>
        <v>68.639220455226848</v>
      </c>
      <c r="FI9" s="23">
        <f t="shared" ref="FI9:FK10" si="15">FI13+FI24+FI37+FI50+FI59+FI71+FI80+FI101+FI114+FI122+FI129+FI141+FI153+FI164</f>
        <v>53455.135209999993</v>
      </c>
      <c r="FJ9" s="23">
        <f t="shared" si="15"/>
        <v>53455.13521</v>
      </c>
      <c r="FK9" s="23">
        <f t="shared" si="15"/>
        <v>26187.542229999999</v>
      </c>
      <c r="FL9" s="23">
        <f>FK9/FJ9*100</f>
        <v>48.989759593950147</v>
      </c>
      <c r="FM9" s="23">
        <f>FM13+FM24+FM37+FM50+FM59+FM71+FM80+FM101+FM114+FM122+FM129+FM141+FM153+FM164</f>
        <v>52401.217529999994</v>
      </c>
      <c r="FN9" s="23">
        <f>FN13+FN24+FN37+FN50+FN59+FN71+FN80+FN101+FN114+FN122+FN129+FN141+FN153+FN164</f>
        <v>25676.483730671898</v>
      </c>
      <c r="FO9" s="23">
        <f>FN9/FM9*100</f>
        <v>48.999784625179679</v>
      </c>
      <c r="FP9" s="23">
        <f>FP13+FP24+FP37+FP50+FP59+FP71+FP80+FP101+FP114+FP122+FP129+FP141+FP153+FP164</f>
        <v>1053.91768</v>
      </c>
      <c r="FQ9" s="23">
        <f>FQ13+FQ24+FQ37+FQ50+FQ59+FQ71+FQ80+FQ101+FQ114+FQ122+FQ129+FQ141+FQ153+FQ164</f>
        <v>511.05849932809997</v>
      </c>
      <c r="FR9" s="23">
        <f>FQ9/FP9*100</f>
        <v>48.491310946420398</v>
      </c>
      <c r="FS9" s="23">
        <f t="shared" ref="FS9:FU10" si="16">FS13+FS24+FS37+FS50+FS59+FS71+FS80+FS101+FS114+FS122+FS129+FS141+FS153+FS164</f>
        <v>48165.277000000002</v>
      </c>
      <c r="FT9" s="23">
        <f t="shared" si="16"/>
        <v>48165.277000000002</v>
      </c>
      <c r="FU9" s="23">
        <f t="shared" si="16"/>
        <v>15174.08052</v>
      </c>
      <c r="FV9" s="23">
        <f>FU9/FS9*100</f>
        <v>31.504190290445127</v>
      </c>
      <c r="FW9" s="23">
        <f>FW13+FW24+FW37+FW50+FW59+FW71+FW80+FW101+FW114+FW122+FW129+FW141+FW153+FW164</f>
        <v>45085.4</v>
      </c>
      <c r="FX9" s="23">
        <f>FX13+FX24+FX37+FX50+FX59+FX71+FX80+FX101+FX114+FX122+FX129+FX141+FX153+FX164</f>
        <v>14203.790209999999</v>
      </c>
      <c r="FY9" s="23">
        <f>FX9/FW9*100</f>
        <v>31.504190292201017</v>
      </c>
      <c r="FZ9" s="23">
        <f>FZ13+FZ24+FZ37+FZ50+FZ59+FZ71+FZ80+FZ101+FZ114+FZ122+FZ129+FZ141+FZ153+FZ164</f>
        <v>3079.877</v>
      </c>
      <c r="GA9" s="23">
        <f>GA13+GA24+GA37+GA50+GA59+GA71+GA80+GA101+GA114+GA122+GA129+GA141+GA153+GA164</f>
        <v>970.29030999999998</v>
      </c>
      <c r="GB9" s="23">
        <f>GA9/FZ9*100</f>
        <v>31.504190264741094</v>
      </c>
      <c r="GC9" s="23">
        <f t="shared" ref="GC9:GE10" si="17">GC13+GC24+GC37+GC50+GC59+GC71+GC80+GC101+GC114+GC122+GC129+GC141+GC153+GC164</f>
        <v>30474.897960000002</v>
      </c>
      <c r="GD9" s="23">
        <f t="shared" si="17"/>
        <v>30474.897960000002</v>
      </c>
      <c r="GE9" s="23">
        <f t="shared" si="17"/>
        <v>24635.27706</v>
      </c>
      <c r="GF9" s="23">
        <f>GE9/GC9*100</f>
        <v>80.837931245365198</v>
      </c>
      <c r="GG9" s="23">
        <f>GG13+GG24+GG37+GG50+GG59+GG71+GG80+GG101+GG114+GG122+GG129+GG141+GG153+GG164</f>
        <v>29865.4</v>
      </c>
      <c r="GH9" s="23">
        <f>GH13+GH24+GH37+GH50+GH59+GH71+GH80+GH101+GH114+GH122+GH129+GH141+GH153+GH164</f>
        <v>24142.571519999998</v>
      </c>
      <c r="GI9" s="23">
        <f>GH9/GG9*100</f>
        <v>80.837931251548596</v>
      </c>
      <c r="GJ9" s="23">
        <f>GJ13+GJ24+GJ37+GJ50+GJ59+GJ71+GJ80+GJ101+GJ114+GJ122+GJ129+GJ141+GJ153+GJ164</f>
        <v>609.49796000000003</v>
      </c>
      <c r="GK9" s="23">
        <f>GK13+GK24+GK37+GK50+GK59+GK71+GK80+GK101+GK114+GK122+GK129+GK141+GK153+GK164</f>
        <v>492.70553999999998</v>
      </c>
      <c r="GL9" s="23">
        <f>GK9/GJ9*100</f>
        <v>80.837930942377554</v>
      </c>
      <c r="GM9" s="23">
        <f t="shared" ref="GM9:GO10" si="18">GM13+GM24+GM37+GM50+GM59+GM71+GM80+GM101+GM114+GM122+GM129+GM141+GM153+GM164</f>
        <v>183434.98563000004</v>
      </c>
      <c r="GN9" s="23">
        <f t="shared" si="18"/>
        <v>183434.98563000001</v>
      </c>
      <c r="GO9" s="23">
        <f t="shared" si="18"/>
        <v>92765.410350000006</v>
      </c>
      <c r="GP9" s="23">
        <f>GO9/GM9*100</f>
        <v>50.571274629755578</v>
      </c>
      <c r="GQ9" s="23">
        <f>GQ13+GQ24+GQ37+GQ50+GQ59+GQ71+GQ80+GQ101+GQ114+GQ122+GQ129+GQ141+GQ153+GQ164</f>
        <v>181600.63576999999</v>
      </c>
      <c r="GR9" s="23">
        <f>GR13+GR24+GR37+GR50+GR59+GR71+GR80+GR101+GR114+GR122+GR129+GR141+GR153+GR164</f>
        <v>91837.762570000006</v>
      </c>
      <c r="GS9" s="23">
        <f>GR9/GQ9*100</f>
        <v>50.57127811287728</v>
      </c>
      <c r="GT9" s="23">
        <f>GT13+GT24+GT37+GT50+GT59+GT71+GT80+GT101+GT114+GT122+GT129+GT141+GT153+GT164</f>
        <v>1834.3498600000005</v>
      </c>
      <c r="GU9" s="23">
        <f>GU13+GU24+GU37+GU50+GU59+GU71+GU80+GU101+GU114+GU122+GU129+GU141+GU153+GU164</f>
        <v>927.64778000000331</v>
      </c>
      <c r="GV9" s="23">
        <f>GU9/GT9*100</f>
        <v>50.570929800708967</v>
      </c>
      <c r="GW9" s="23">
        <f t="shared" ref="GW9:GY10" si="19">GW13+GW24+GW37+GW50+GW59+GW71+GW80+GW101+GW114+GW122+GW129+GW141+GW153+GW164</f>
        <v>0</v>
      </c>
      <c r="GX9" s="23">
        <f t="shared" si="19"/>
        <v>0</v>
      </c>
      <c r="GY9" s="23">
        <f t="shared" si="19"/>
        <v>0</v>
      </c>
      <c r="GZ9" s="23"/>
      <c r="HA9" s="23">
        <f>HA13+HA24+HA37+HA50+HA59+HA71+HA80+HA101+HA114+HA122+HA129+HA141+HA153+HA164</f>
        <v>0</v>
      </c>
      <c r="HB9" s="23">
        <f>HB13+HB24+HB37+HB50+HB59+HB71+HB80+HB101+HB114+HB122+HB129+HB141+HB153+HB164</f>
        <v>0</v>
      </c>
      <c r="HC9" s="23" t="e">
        <f>HB9/HA9*100</f>
        <v>#DIV/0!</v>
      </c>
      <c r="HD9" s="23">
        <f>HD13+HD24+HD37+HD50+HD59+HD71+HD80+HD101+HD114+HD122+HD129+HD141+HD153+HD164</f>
        <v>0</v>
      </c>
      <c r="HE9" s="23">
        <f>HE13+HE24+HE37+HE50+HE59+HE71+HE80+HE101+HE114+HE122+HE129+HE141+HE153+HE164</f>
        <v>0</v>
      </c>
      <c r="HF9" s="23" t="e">
        <f>HE9/HD9*100</f>
        <v>#DIV/0!</v>
      </c>
      <c r="HG9" s="23">
        <f t="shared" ref="HG9:HI10" si="20">HG13+HG24+HG37+HG50+HG59+HG71+HG80+HG101+HG114+HG122+HG129+HG141+HG153+HG164</f>
        <v>638381.41414000012</v>
      </c>
      <c r="HH9" s="23">
        <f t="shared" si="20"/>
        <v>638381.41414000012</v>
      </c>
      <c r="HI9" s="23">
        <f t="shared" si="20"/>
        <v>356162.98696999997</v>
      </c>
      <c r="HJ9" s="23">
        <f>HI9/HG9*100</f>
        <v>55.791565838395741</v>
      </c>
      <c r="HK9" s="23">
        <f>HK13+HK24+HK37+HK50+HK59+HK71+HK80+HK101+HK114+HK122+HK129+HK141+HK153+HK164</f>
        <v>631997.6</v>
      </c>
      <c r="HL9" s="23">
        <f>HL13+HL24+HL37+HL50+HL59+HL71+HL80+HL101+HL114+HL122+HL129+HL141+HL153+HL164</f>
        <v>352601.35708999995</v>
      </c>
      <c r="HM9" s="23">
        <f>HL9/HK9*100</f>
        <v>55.791565836642413</v>
      </c>
      <c r="HN9" s="23">
        <f>HN13+HN24+HN37+HN50+HN59+HN71+HN80+HN101+HN114+HN122+HN129+HN141+HN153+HN164</f>
        <v>6383.8141399999995</v>
      </c>
      <c r="HO9" s="23">
        <f>HO13+HO24+HO37+HO50+HO59+HO71+HO80+HO101+HO114+HO122+HO129+HO141+HO153+HO164</f>
        <v>3561.6298799999995</v>
      </c>
      <c r="HP9" s="23">
        <f>HO9/HN9*100</f>
        <v>55.791566011976656</v>
      </c>
      <c r="HQ9" s="23">
        <f t="shared" ref="HQ9:HS10" si="21">HQ13+HQ24+HQ37+HQ50+HQ59+HQ71+HQ80+HQ101+HQ114+HQ122+HQ129+HQ141+HQ153+HQ164</f>
        <v>0</v>
      </c>
      <c r="HR9" s="23">
        <f t="shared" si="21"/>
        <v>0</v>
      </c>
      <c r="HS9" s="23">
        <f t="shared" si="21"/>
        <v>0</v>
      </c>
      <c r="HT9" s="23"/>
      <c r="HU9" s="23">
        <f>HU13+HU24+HU37+HU50+HU59+HU71+HU80+HU101+HU114+HU122+HU129+HU141+HU153+HU164</f>
        <v>0</v>
      </c>
      <c r="HV9" s="23">
        <f>HV13+HV24+HV37+HV50+HV59+HV71+HV80+HV101+HV114+HV122+HV129+HV141+HV153+HV164</f>
        <v>0</v>
      </c>
      <c r="HW9" s="23" t="e">
        <f>HV9/HU9*100</f>
        <v>#DIV/0!</v>
      </c>
      <c r="HX9" s="23">
        <f>HX13+HX24+HX37+HX50+HX59+HX71+HX80+HX101+HX114+HX122+HX129+HX141+HX153+HX164</f>
        <v>0</v>
      </c>
      <c r="HY9" s="23">
        <f>HY13+HY24+HY37+HY50+HY59+HY71+HY80+HY101+HY114+HY122+HY129+HY141+HY153+HY164</f>
        <v>0</v>
      </c>
      <c r="HZ9" s="23" t="e">
        <f>HY9/HX9*100</f>
        <v>#DIV/0!</v>
      </c>
      <c r="IA9" s="23">
        <f t="shared" ref="IA9:IC10" si="22">IA13+IA24+IA37+IA50+IA59+IA71+IA80+IA101+IA114+IA122+IA129+IA141+IA153+IA164</f>
        <v>11378.061229999999</v>
      </c>
      <c r="IB9" s="23">
        <f t="shared" si="22"/>
        <v>11378.061229999999</v>
      </c>
      <c r="IC9" s="23">
        <f t="shared" si="22"/>
        <v>3862.5371599999994</v>
      </c>
      <c r="ID9" s="23">
        <f>IC9/IA9*100</f>
        <v>33.947234787380374</v>
      </c>
      <c r="IE9" s="23">
        <f>IE13+IE24+IE37+IE50+IE59+IE71+IE80+IE101+IE114+IE122+IE129+IE141+IE153+IE164</f>
        <v>11150.5</v>
      </c>
      <c r="IF9" s="23">
        <f>IF13+IF24+IF37+IF50+IF59+IF71+IF80+IF101+IF114+IF122+IF129+IF141+IF153+IF164</f>
        <v>3785.2864299999997</v>
      </c>
      <c r="IG9" s="23">
        <f>IF9/IE9*100</f>
        <v>33.947234922200799</v>
      </c>
      <c r="IH9" s="23">
        <f>IH13+IH24+IH37+IH50+IH59+IH71+IH80+IH101+IH114+IH122+IH129+IH141+IH153+IH164</f>
        <v>227.56123000000002</v>
      </c>
      <c r="II9" s="23">
        <f>II13+II24+II37+II50+II59+II71+II80+II101+II114+II122+II129+II141+II153+II164</f>
        <v>77.250730000000004</v>
      </c>
      <c r="IJ9" s="23">
        <f>II9/IH9*100</f>
        <v>33.947228181180073</v>
      </c>
      <c r="IK9" s="23">
        <f t="shared" ref="IK9:IM10" si="23">IK13+IK24+IK37+IK50+IK59+IK71+IK80+IK101+IK114+IK122+IK129+IK141+IK153+IK164</f>
        <v>7020.9183700000012</v>
      </c>
      <c r="IL9" s="23">
        <f t="shared" si="23"/>
        <v>7020.9183700000012</v>
      </c>
      <c r="IM9" s="23">
        <f t="shared" si="23"/>
        <v>7020.9183700000012</v>
      </c>
      <c r="IN9" s="23">
        <f>IM9/IK9*100</f>
        <v>100</v>
      </c>
      <c r="IO9" s="23">
        <f>IO13+IO24+IO37+IO50+IO59+IO71+IO80+IO101+IO114+IO122+IO129+IO141+IO153+IO164</f>
        <v>6880.5</v>
      </c>
      <c r="IP9" s="23">
        <f>IP13+IP24+IP37+IP50+IP59+IP71+IP80+IP101+IP114+IP122+IP129+IP141+IP153+IP164</f>
        <v>6880.598</v>
      </c>
      <c r="IQ9" s="17">
        <f t="shared" si="0"/>
        <v>100.00142431509337</v>
      </c>
      <c r="IR9" s="23">
        <f>IR13+IR24+IR37+IR50+IR59+IR71+IR80+IR101+IR114+IR122+IR129+IR141+IR153+IR164</f>
        <v>140.41836999999998</v>
      </c>
      <c r="IS9" s="23">
        <f>IS13+IS24+IS37+IS50+IS59+IS71+IS80+IS101+IS114+IS122+IS129+IS141+IS153+IS164</f>
        <v>140.32037</v>
      </c>
      <c r="IT9" s="23">
        <f>IS9/IR9*100</f>
        <v>99.930208561743044</v>
      </c>
      <c r="IU9" s="23">
        <f t="shared" ref="IU9:IW10" si="24">IU13+IU24+IU37+IU50+IU59+IU71+IU80+IU101+IU114+IU122+IU129+IU141+IU153+IU164</f>
        <v>121481.21452000001</v>
      </c>
      <c r="IV9" s="23">
        <f t="shared" si="24"/>
        <v>121481.21447000001</v>
      </c>
      <c r="IW9" s="23">
        <f t="shared" si="24"/>
        <v>24132.690219999997</v>
      </c>
      <c r="IX9" s="23">
        <f>IW9/IU9*100</f>
        <v>19.865367921578461</v>
      </c>
      <c r="IY9" s="23">
        <f>IY13+IY24+IY37+IY50+IY59+IY71+IY80+IY101+IY114+IY122+IY129+IY141+IY153+IY164</f>
        <v>119051.59021000002</v>
      </c>
      <c r="IZ9" s="23">
        <f>IZ13+IZ24+IZ37+IZ50+IZ59+IZ71+IZ80+IZ101+IZ114+IZ122+IZ129+IZ141+IZ153+IZ164</f>
        <v>23650.036439999996</v>
      </c>
      <c r="JA9" s="23">
        <f>IZ9/IY9*100</f>
        <v>19.865367945344296</v>
      </c>
      <c r="JB9" s="23">
        <f>JB13+JB24+JB37+JB50+JB59+JB71+JB80+JB101+JB114+JB122+JB129+JB141+JB153+JB164</f>
        <v>2429.6242600000005</v>
      </c>
      <c r="JC9" s="23">
        <f>JC13+JC24+JC37+JC50+JC59+JC71+JC80+JC101+JC114+JC122+JC129+JC141+JC153+JC164</f>
        <v>482.6537800000001</v>
      </c>
      <c r="JD9" s="23">
        <f>JC9/JB9*100</f>
        <v>19.865367165867863</v>
      </c>
      <c r="JE9" s="23">
        <f t="shared" ref="JE9:JG10" si="25">JE13+JE24+JE37+JE50+JE59+JE71+JE80+JE101+JE114+JE122+JE129+JE141+JE153+JE164</f>
        <v>17619.387759999998</v>
      </c>
      <c r="JF9" s="23">
        <f t="shared" si="25"/>
        <v>17619.387760000001</v>
      </c>
      <c r="JG9" s="23">
        <f t="shared" si="25"/>
        <v>14141.090250000001</v>
      </c>
      <c r="JH9" s="23">
        <f t="shared" ref="JH9:JH10" si="26">JG9/JF9*100</f>
        <v>80.258692541539261</v>
      </c>
      <c r="JI9" s="23">
        <f>JI13+JI24+JI37+JI50+JI59+JI71+JI80+JI101+JI114+JI122+JI129+JI141+JI153+JI164</f>
        <v>17267</v>
      </c>
      <c r="JJ9" s="23">
        <f>JJ13+JJ24+JJ37+JJ50+JJ59+JJ71+JJ80+JJ101+JJ114+JJ122+JJ129+JJ141+JJ153+JJ164</f>
        <v>13858.27277</v>
      </c>
      <c r="JK9" s="23">
        <f t="shared" ref="JK9:JK10" si="27">JJ9/JI9*100</f>
        <v>80.258717611629109</v>
      </c>
      <c r="JL9" s="23">
        <f>JL13+JL24+JL37+JL50+JL59+JL71+JL80+JL101+JL114+JL122+JL129+JL141+JL153+JL164</f>
        <v>352.38775999999996</v>
      </c>
      <c r="JM9" s="23">
        <f>JM13+JM24+JM37+JM50+JM59+JM71+JM80+JM101+JM114+JM122+JM129+JM141+JM153+JM164</f>
        <v>282.81747999999999</v>
      </c>
      <c r="JN9" s="23">
        <f t="shared" ref="JN9:JN10" si="28">JM9/JL9*100</f>
        <v>80.25746410715287</v>
      </c>
      <c r="JO9" s="23">
        <f>JO13+JO24+JO37+JO50+JO59+JO71+JO80+JO101+JO114+JO122+JO129+JO141+JO153+JO164</f>
        <v>100</v>
      </c>
      <c r="JP9" s="23">
        <f>JP13+JP24+JP37+JP50+JP59+JP71+JP80+JP101+JP114+JP122+JP129+JP141+JP153+JP164</f>
        <v>100</v>
      </c>
      <c r="JQ9" s="23">
        <f>JP9/JO9*100</f>
        <v>100</v>
      </c>
      <c r="JR9" s="23">
        <f>JR13+JR24+JR37+JR50+JR59+JR71+JR80+JR101+JR114+JR122+JR129+JR141+JR153+JR164</f>
        <v>0</v>
      </c>
      <c r="JS9" s="23">
        <f>JS13+JS24+JS37+JS50+JS59+JS71+JS80+JS101+JS114+JS122+JS129+JS141+JS153+JS164</f>
        <v>0</v>
      </c>
      <c r="JT9" s="23" t="e">
        <f t="shared" ref="JT9:JT23" si="29">JS9/JR9*100</f>
        <v>#DIV/0!</v>
      </c>
      <c r="JU9" s="23">
        <f>JU13+JU24+JU37+JU50+JU59+JU71+JU80+JU101+JU114+JU122+JU129+JU141+JU153+JU164</f>
        <v>0</v>
      </c>
      <c r="JV9" s="23">
        <f>JV13+JV24+JV37+JV50+JV59+JV71+JV80+JV101+JV114+JV122+JV129+JV141+JV153+JV164</f>
        <v>0</v>
      </c>
      <c r="JW9" s="23" t="e">
        <f t="shared" ref="JW9:JW23" si="30">JV9/JU9*100</f>
        <v>#DIV/0!</v>
      </c>
      <c r="JX9" s="23">
        <f>JX13+JX24+JX37+JX50+JX59+JX71+JX80+JX101+JX114+JX122+JX129+JX141+JX153+JX164</f>
        <v>0</v>
      </c>
      <c r="JY9" s="23">
        <f>JY13+JY24+JY37+JY50+JY59+JY71+JY80+JY101+JY114+JY122+JY129+JY141+JY153+JY164</f>
        <v>0</v>
      </c>
      <c r="JZ9" s="23" t="e">
        <f t="shared" ref="JZ9:JZ10" si="31">JY9/JX9*100</f>
        <v>#DIV/0!</v>
      </c>
      <c r="KA9" s="23">
        <f>KA13+KA24+KA37+KA50+KA59+KA71+KA80+KA101+KA114+KA122+KA129+KA141+KA153+KA164</f>
        <v>0</v>
      </c>
      <c r="KB9" s="23">
        <f>KB13+KB24+KB37+KB50+KB59+KB71+KB80+KB101+KB114+KB122+KB129+KB141+KB153+KB164</f>
        <v>0</v>
      </c>
      <c r="KC9" s="23" t="e">
        <f t="shared" ref="KC9:KC10" si="32">KB9/KA9*100</f>
        <v>#DIV/0!</v>
      </c>
      <c r="KD9" s="23">
        <f>KD13+KD24+KD37+KD50+KD59+KD71+KD80+KD101+KD114+KD122+KD129+KD141+KD153+KD164</f>
        <v>47602.076939999999</v>
      </c>
      <c r="KE9" s="23">
        <f>KE13+KE24+KE37+KE50+KE59+KE71+KE80+KE101+KE114+KE122+KE129+KE141+KE153+KE164</f>
        <v>0</v>
      </c>
      <c r="KF9" s="23">
        <f t="shared" ref="KF9:KF10" si="33">KE9/KD9*100</f>
        <v>0</v>
      </c>
      <c r="KG9" s="23">
        <f>KG13+KG24+KG37+KG50+KG59+KG71+KG80+KG101+KG114+KG122+KG129+KG141+KG153+KG164</f>
        <v>0</v>
      </c>
      <c r="KH9" s="23">
        <f>KH13+KH24+KH37+KH50+KH59+KH71+KH80+KH101+KH114+KH122+KH129+KH141+KH153+KH164</f>
        <v>0</v>
      </c>
      <c r="KI9" s="23" t="e">
        <f t="shared" ref="KI9:KI10" si="34">KH9/KG9*100</f>
        <v>#DIV/0!</v>
      </c>
      <c r="KJ9" s="23">
        <f>KJ13+KJ24+KJ37+KJ50+KJ59+KJ71+KJ80+KJ101+KJ114+KJ122+KJ129+KJ141+KJ153+KJ164</f>
        <v>0</v>
      </c>
      <c r="KK9" s="23">
        <f>KK13+KK24+KK37+KK50+KK59+KK71+KK80+KK101+KK114+KK122+KK129+KK141+KK153+KK164</f>
        <v>0</v>
      </c>
      <c r="KL9" s="23" t="e">
        <f t="shared" ref="KL9:KL10" si="35">KK9/KJ9*100</f>
        <v>#DIV/0!</v>
      </c>
      <c r="KM9" s="23">
        <f>KM13+KM24+KM37+KM50+KM59+KM71+KM80+KM101+KM114+KM122+KM129+KM141+KM153+KM164</f>
        <v>0</v>
      </c>
      <c r="KN9" s="23">
        <f>KN13+KN24+KN37+KN50+KN59+KN71+KN80+KN101+KN114+KN122+KN129+KN141+KN153+KN164</f>
        <v>0</v>
      </c>
      <c r="KO9" s="23" t="e">
        <f t="shared" ref="KO9:KO10" si="36">KN9/KM9*100</f>
        <v>#DIV/0!</v>
      </c>
      <c r="KP9" s="23">
        <f>KP13+KP24+KP37+KP50+KP59+KP71+KP80+KP101+KP114+KP122+KP129+KP141+KP153+KP164</f>
        <v>24276.161620000003</v>
      </c>
      <c r="KQ9" s="23">
        <f>KQ13+KQ24+KQ37+KQ50+KQ59+KQ71+KQ80+KQ101+KQ114+KQ122+KQ129+KQ141+KQ153+KQ164</f>
        <v>24276.161619999999</v>
      </c>
      <c r="KR9" s="23">
        <f t="shared" ref="KR9:KR10" si="37">KQ9/KP9*100</f>
        <v>99.999999999999986</v>
      </c>
    </row>
    <row r="10" spans="1:304" s="6" customFormat="1">
      <c r="A10" s="2" t="s">
        <v>164</v>
      </c>
      <c r="B10" s="23">
        <f>B14+B25+B38+B51+B60+B72+B81+B102+B115+B123+B130+B142+B154+B165</f>
        <v>398718.10789385001</v>
      </c>
      <c r="C10" s="23">
        <f>C14+C25+C38+C51+C60+C72+C81+C102+C115+C123+C130+C142+C154+C165</f>
        <v>66675.65316999999</v>
      </c>
      <c r="D10" s="23">
        <f t="shared" si="1"/>
        <v>16.722504408490753</v>
      </c>
      <c r="E10" s="23">
        <f>E14+E25+E38+E51+E60+E72+E81+E102+E115+E123+E130+E142+E154+E165</f>
        <v>0</v>
      </c>
      <c r="F10" s="23">
        <f>F14+F25+F38+F51+F60+F72+F81+F102+F115+F123+F130+F142+F154+F165</f>
        <v>0</v>
      </c>
      <c r="G10" s="23"/>
      <c r="H10" s="23">
        <f t="shared" si="2"/>
        <v>0</v>
      </c>
      <c r="I10" s="23">
        <f t="shared" si="2"/>
        <v>0</v>
      </c>
      <c r="J10" s="23">
        <f t="shared" si="2"/>
        <v>0</v>
      </c>
      <c r="K10" s="23"/>
      <c r="L10" s="23">
        <f>L14+L25+L38+L51+L60+L72+L81+L102+L115+L123+L130+L142+L154+L165</f>
        <v>0</v>
      </c>
      <c r="M10" s="23">
        <f>M14+M25+M38+M51+M60+M72+M81+M102+M115+M123+M130+M142+M154+M165</f>
        <v>0</v>
      </c>
      <c r="N10" s="23"/>
      <c r="O10" s="23">
        <f>O14+O25+O38+O51+O60+O72+O81+O102+O115+O123+O130+O142+O154+O165</f>
        <v>0</v>
      </c>
      <c r="P10" s="23">
        <f>P14+P25+P38+P51+P60+P72+P81+P102+P115+P123+P130+P142+P154+P165</f>
        <v>0</v>
      </c>
      <c r="Q10" s="23"/>
      <c r="R10" s="23">
        <f>R14+R25+R38+R51+R60+R72+R81+R102+R115+R123+R130+R142+R154+R165</f>
        <v>0</v>
      </c>
      <c r="S10" s="23">
        <f>S14+S25+S38+S51+S60+S72+S81+S102+S115+S123+S130+S142+S154+S165</f>
        <v>0</v>
      </c>
      <c r="T10" s="23"/>
      <c r="U10" s="23">
        <f>U14+U25+U38+U51+U60+U72+U81+U102+U115+U123+U130+U142+U154+U165</f>
        <v>0</v>
      </c>
      <c r="V10" s="23">
        <f>V14+V25+V38+V51+V60+V72+V81+V102+V115+V123+V130+V142+V154+V165</f>
        <v>0</v>
      </c>
      <c r="W10" s="23"/>
      <c r="X10" s="23">
        <f t="shared" si="3"/>
        <v>0</v>
      </c>
      <c r="Y10" s="23">
        <f t="shared" si="3"/>
        <v>0</v>
      </c>
      <c r="Z10" s="23">
        <f t="shared" si="3"/>
        <v>0</v>
      </c>
      <c r="AA10" s="23"/>
      <c r="AB10" s="23">
        <f>AB14+AB25+AB38+AB51+AB60+AB72+AB81+AB102+AB115+AB123+AB130+AB142+AB154+AB165</f>
        <v>0</v>
      </c>
      <c r="AC10" s="23">
        <f>AC14+AC25+AC38+AC51+AC60+AC72+AC81+AC102+AC115+AC123+AC130+AC142+AC154+AC165</f>
        <v>0</v>
      </c>
      <c r="AD10" s="23"/>
      <c r="AE10" s="23">
        <f>AE14+AE25+AE38+AE51+AE60+AE72+AE81+AE102+AE115+AE123+AE130+AE142+AE154+AE165</f>
        <v>0</v>
      </c>
      <c r="AF10" s="23">
        <f>AF14+AF25+AF38+AF51+AF60+AF72+AF81+AF102+AF115+AF123+AF130+AF142+AF154+AF165</f>
        <v>0</v>
      </c>
      <c r="AG10" s="23"/>
      <c r="AH10" s="23">
        <f t="shared" si="4"/>
        <v>0</v>
      </c>
      <c r="AI10" s="23">
        <f t="shared" si="4"/>
        <v>0</v>
      </c>
      <c r="AJ10" s="23">
        <f t="shared" si="4"/>
        <v>0</v>
      </c>
      <c r="AK10" s="23"/>
      <c r="AL10" s="23">
        <f>AL14+AL25+AL38+AL51+AL60+AL72+AL81+AL102+AL115+AL123+AL130+AL142+AL154+AL165</f>
        <v>0</v>
      </c>
      <c r="AM10" s="23">
        <f>AM14+AM25+AM38+AM51+AM60+AM72+AM81+AM102+AM115+AM123+AM130+AM142+AM154+AM165</f>
        <v>0</v>
      </c>
      <c r="AN10" s="23"/>
      <c r="AO10" s="23">
        <f>AO14+AO25+AO38+AO51+AO60+AO72+AO81+AO102+AO115+AO123+AO130+AO142+AO154+AO165</f>
        <v>0</v>
      </c>
      <c r="AP10" s="23">
        <f>AP14+AP25+AP38+AP51+AP60+AP72+AP81+AP102+AP115+AP123+AP130+AP142+AP154+AP165</f>
        <v>0</v>
      </c>
      <c r="AQ10" s="23"/>
      <c r="AR10" s="23">
        <f t="shared" si="5"/>
        <v>0</v>
      </c>
      <c r="AS10" s="23">
        <f t="shared" si="5"/>
        <v>0</v>
      </c>
      <c r="AT10" s="23">
        <f t="shared" si="5"/>
        <v>0</v>
      </c>
      <c r="AU10" s="23"/>
      <c r="AV10" s="23">
        <f>AV14+AV25+AV38+AV51+AV60+AV72+AV81+AV102+AV115+AV123+AV130+AV142+AV154+AV165</f>
        <v>0</v>
      </c>
      <c r="AW10" s="23">
        <f>AW14+AW25+AW38+AW51+AW60+AW72+AW81+AW102+AW115+AW123+AW130+AW142+AW154+AW165</f>
        <v>0</v>
      </c>
      <c r="AX10" s="23"/>
      <c r="AY10" s="23">
        <f>AY14+AY25+AY38+AY51+AY60+AY72+AY81+AY102+AY115+AY123+AY130+AY142+AY154+AY165</f>
        <v>0</v>
      </c>
      <c r="AZ10" s="23">
        <f>AZ14+AZ25+AZ38+AZ51+AZ60+AZ72+AZ81+AZ102+AZ115+AZ123+AZ130+AZ142+AZ154+AZ165</f>
        <v>0</v>
      </c>
      <c r="BA10" s="23"/>
      <c r="BB10" s="23">
        <f t="shared" si="6"/>
        <v>5762.1428599999999</v>
      </c>
      <c r="BC10" s="23">
        <f t="shared" si="6"/>
        <v>5762.1428599999999</v>
      </c>
      <c r="BD10" s="23">
        <f t="shared" si="6"/>
        <v>2772.60205</v>
      </c>
      <c r="BE10" s="23"/>
      <c r="BF10" s="23">
        <f>BF14+BF25+BF38+BF51+BF60+BF72+BF81+BF102+BF115+BF123+BF130+BF142+BF154+BF165</f>
        <v>5646.9</v>
      </c>
      <c r="BG10" s="23">
        <f>BG14+BG25+BG38+BG51+BG60+BG72+BG81+BG102+BG115+BG123+BG130+BG142+BG154+BG165</f>
        <v>2717.1499999999996</v>
      </c>
      <c r="BH10" s="23"/>
      <c r="BI10" s="23">
        <f>BI14+BI25+BI38+BI51+BI60+BI72+BI81+BI102+BI115+BI123+BI130+BI142+BI154+BI165</f>
        <v>115.24285999999999</v>
      </c>
      <c r="BJ10" s="23">
        <f>BJ14+BJ25+BJ38+BJ51+BJ60+BJ72+BJ81+BJ102+BJ115+BJ123+BJ130+BJ142+BJ154+BJ165</f>
        <v>55.45205</v>
      </c>
      <c r="BK10" s="23"/>
      <c r="BL10" s="23">
        <f t="shared" si="7"/>
        <v>73466.188009999998</v>
      </c>
      <c r="BM10" s="23">
        <f t="shared" si="7"/>
        <v>73466.188009999998</v>
      </c>
      <c r="BN10" s="23">
        <f t="shared" si="7"/>
        <v>26838.459419999999</v>
      </c>
      <c r="BO10" s="23">
        <f>BN10/BM10*100</f>
        <v>36.531716354123105</v>
      </c>
      <c r="BP10" s="23">
        <f>BP14+BP25+BP38+BP51+BP60+BP72+BP81+BP102+BP115+BP123+BP130+BP142+BP154+BP165</f>
        <v>71996.86421</v>
      </c>
      <c r="BQ10" s="23">
        <f>BQ14+BQ25+BQ38+BQ51+BQ60+BQ72+BQ81+BQ102+BQ115+BQ123+BQ130+BQ142+BQ154+BQ165</f>
        <v>23952.464339999999</v>
      </c>
      <c r="BR10" s="23">
        <f>BQ10/BP10*100</f>
        <v>33.268760525646783</v>
      </c>
      <c r="BS10" s="23">
        <f>BS14+BS25+BS38+BS51+BS60+BS72+BS81+BS102+BS115+BS123+BS130+BS142+BS154+BS165</f>
        <v>1469.3237999999999</v>
      </c>
      <c r="BT10" s="23">
        <f>BT14+BT25+BT38+BT51+BT60+BT72+BT81+BT102+BT115+BT123+BT130+BT142+BT154+BT165</f>
        <v>488.82580999999999</v>
      </c>
      <c r="BU10" s="23">
        <f>BT10/BS10*100</f>
        <v>33.26876009222746</v>
      </c>
      <c r="BV10" s="23">
        <f>BV14+BV25+BV38+BV51+BV60+BV72+BV81+BV102+BV115+BV123+BV130+BV142+BV154+BV165</f>
        <v>41330.493063850008</v>
      </c>
      <c r="BW10" s="23">
        <f>BW14+BW25+BW38+BW51+BW60+BW72+BW81+BW102+BW115+BW123+BW130+BW142+BW154+BW165</f>
        <v>8751.2438000000002</v>
      </c>
      <c r="BX10" s="23">
        <f>BW10/BV10*100</f>
        <v>21.173819016580602</v>
      </c>
      <c r="BY10" s="23">
        <f>BY14+BY25+BY38+BY51+BY60+BY72+BY81+BY102+BY115+BY123+BY130+BY142+BY154+BY165</f>
        <v>39210.238343850011</v>
      </c>
      <c r="BZ10" s="23">
        <f>BZ14+BZ25+BZ38+BZ51+BZ60+BZ72+BZ81+BZ102+BZ115+BZ123+BZ130+BZ142+BZ154+BZ165</f>
        <v>8473.0627999999997</v>
      </c>
      <c r="CA10" s="23">
        <f>BZ10/BY10*100</f>
        <v>21.609312153872612</v>
      </c>
      <c r="CB10" s="23">
        <f>CB14+CB25+CB38+CB51+CB60+CB72+CB81+CB102+CB115+CB123+CB130+CB142+CB154+CB165</f>
        <v>2120.2547199999999</v>
      </c>
      <c r="CC10" s="23">
        <f>CC14+CC25+CC38+CC51+CC60+CC72+CC81+CC102+CC115+CC123+CC130+CC142+CC154+CC165</f>
        <v>278.18099999999998</v>
      </c>
      <c r="CD10" s="23">
        <f>CC10/CB10*100</f>
        <v>13.120168882350136</v>
      </c>
      <c r="CE10" s="23">
        <f>CE14+CE25+CE38+CE51+CE60+CE72+CE81+CE102+CE115+CE123+CE130+CE142+CE154+CE165</f>
        <v>0</v>
      </c>
      <c r="CF10" s="23">
        <f>CF14+CF25+CF38+CF51+CF60+CF72+CF81+CF102+CF115+CF123+CF130+CF142+CF154+CF165</f>
        <v>0</v>
      </c>
      <c r="CG10" s="23"/>
      <c r="CH10" s="23">
        <f>CH14+CH25+CH38+CH51+CH60+CH72+CH81+CH102+CH115+CH123+CH130+CH142+CH154+CH165</f>
        <v>0</v>
      </c>
      <c r="CI10" s="23">
        <f>CI14+CI25+CI38+CI51+CI60+CI72+CI81+CI102+CI115+CI123+CI130+CI142+CI154+CI165</f>
        <v>0</v>
      </c>
      <c r="CJ10" s="23"/>
      <c r="CK10" s="23">
        <f>CK14+CK25+CK38+CK51+CK60+CK72+CK81+CK102+CK115+CK123+CK130+CK142+CK154+CK165</f>
        <v>0</v>
      </c>
      <c r="CL10" s="23">
        <f>CL14+CL25+CL38+CL51+CL60+CL72+CL81+CL102+CL115+CL123+CL130+CL142+CL154+CL165</f>
        <v>0</v>
      </c>
      <c r="CM10" s="23"/>
      <c r="CN10" s="23">
        <f t="shared" si="8"/>
        <v>1445.3242</v>
      </c>
      <c r="CO10" s="23">
        <f t="shared" si="8"/>
        <v>1445.3242</v>
      </c>
      <c r="CP10" s="23">
        <f t="shared" si="8"/>
        <v>1331.9091999999998</v>
      </c>
      <c r="CQ10" s="23">
        <f>CP10/CO10*100</f>
        <v>92.152971630863163</v>
      </c>
      <c r="CR10" s="23">
        <f>CR14+CR25+CR38+CR51+CR60+CR72+CR81+CR102+CR115+CR123+CR130+CR142+CR154+CR165</f>
        <v>1430.8</v>
      </c>
      <c r="CS10" s="23">
        <f>CS14+CS25+CS38+CS51+CS60+CS72+CS81+CS102+CS115+CS123+CS130+CS142+CS154+CS165</f>
        <v>1318.5247199999999</v>
      </c>
      <c r="CT10" s="23"/>
      <c r="CU10" s="23">
        <f>CU14+CU25+CU38+CU51+CU60+CU72+CU81+CU102+CU115+CU123+CU130+CU142+CU154+CU165</f>
        <v>14.5242</v>
      </c>
      <c r="CV10" s="23">
        <f>CV14+CV25+CV38+CV51+CV60+CV72+CV81+CV102+CV115+CV123+CV130+CV142+CV154+CV165</f>
        <v>13.38448</v>
      </c>
      <c r="CW10" s="23"/>
      <c r="CX10" s="23">
        <f t="shared" si="9"/>
        <v>0</v>
      </c>
      <c r="CY10" s="23">
        <f t="shared" si="9"/>
        <v>0</v>
      </c>
      <c r="CZ10" s="23">
        <f t="shared" si="9"/>
        <v>0</v>
      </c>
      <c r="DA10" s="23"/>
      <c r="DB10" s="23">
        <f>DB14+DB25+DB38+DB51+DB60+DB72+DB81+DB102+DB115+DB123+DB130+DB142+DB154+DB165</f>
        <v>0</v>
      </c>
      <c r="DC10" s="23">
        <f>DC14+DC25+DC38+DC51+DC60+DC72+DC81+DC102+DC115+DC123+DC130+DC142+DC154+DC165</f>
        <v>0</v>
      </c>
      <c r="DD10" s="23"/>
      <c r="DE10" s="23">
        <f>DE14+DE25+DE38+DE51+DE60+DE72+DE81+DE102+DE115+DE123+DE130+DE142+DE154+DE165</f>
        <v>0</v>
      </c>
      <c r="DF10" s="23">
        <f>DF14+DF25+DF38+DF51+DF60+DF72+DF81+DF102+DF115+DF123+DF130+DF142+DF154+DF165</f>
        <v>0</v>
      </c>
      <c r="DG10" s="23"/>
      <c r="DH10" s="23">
        <f t="shared" si="10"/>
        <v>0</v>
      </c>
      <c r="DI10" s="23">
        <f t="shared" si="10"/>
        <v>0</v>
      </c>
      <c r="DJ10" s="23">
        <f t="shared" si="10"/>
        <v>0</v>
      </c>
      <c r="DK10" s="23" t="e">
        <f>DJ10/DI10*100</f>
        <v>#DIV/0!</v>
      </c>
      <c r="DL10" s="23">
        <f>DL14+DL25+DL38+DL51+DL60+DL72+DL81+DL102+DL115+DL123+DL130+DL142+DL154+DL165</f>
        <v>0</v>
      </c>
      <c r="DM10" s="23">
        <f>DM14+DM25+DM38+DM51+DM60+DM72+DM81+DM102+DM115+DM123+DM130+DM142+DM154+DM165</f>
        <v>0</v>
      </c>
      <c r="DN10" s="23"/>
      <c r="DO10" s="23">
        <f>DO14+DO25+DO38+DO51+DO60+DO72+DO81+DO102+DO115+DO123+DO130+DO142+DO154+DO165</f>
        <v>0</v>
      </c>
      <c r="DP10" s="23">
        <f>DP14+DP25+DP38+DP51+DP60+DP72+DP81+DP102+DP115+DP123+DP130+DP142+DP154+DP165</f>
        <v>0</v>
      </c>
      <c r="DQ10" s="23"/>
      <c r="DR10" s="23">
        <f t="shared" si="11"/>
        <v>0</v>
      </c>
      <c r="DS10" s="23">
        <f t="shared" si="11"/>
        <v>0</v>
      </c>
      <c r="DT10" s="23">
        <f t="shared" si="11"/>
        <v>0</v>
      </c>
      <c r="DU10" s="23"/>
      <c r="DV10" s="23">
        <f>DV14+DV25+DV38+DV51+DV60+DV72+DV81+DV102+DV115+DV123+DV130+DV142+DV154+DV165</f>
        <v>0</v>
      </c>
      <c r="DW10" s="23">
        <f>DW14+DW25+DW38+DW51+DW60+DW72+DW81+DW102+DW115+DW123+DW130+DW142+DW154+DW165</f>
        <v>0</v>
      </c>
      <c r="DX10" s="23"/>
      <c r="DY10" s="23">
        <f>DY14+DY25+DY38+DY51+DY60+DY72+DY81+DY102+DY115+DY123+DY130+DY142+DY154+DY165</f>
        <v>0</v>
      </c>
      <c r="DZ10" s="23">
        <f>DZ14+DZ25+DZ38+DZ51+DZ60+DZ72+DZ81+DZ102+DZ115+DZ123+DZ130+DZ142+DZ154+DZ165</f>
        <v>0</v>
      </c>
      <c r="EA10" s="23"/>
      <c r="EB10" s="23">
        <f t="shared" si="12"/>
        <v>0</v>
      </c>
      <c r="EC10" s="23">
        <f t="shared" si="12"/>
        <v>0</v>
      </c>
      <c r="ED10" s="23">
        <f t="shared" si="12"/>
        <v>0</v>
      </c>
      <c r="EE10" s="23"/>
      <c r="EF10" s="23">
        <f>EF14+EF25+EF38+EF51+EF60+EF72+EF81+EF102+EF115+EF123+EF130+EF142+EF154+EF165</f>
        <v>0</v>
      </c>
      <c r="EG10" s="23">
        <f>EG14+EG25+EG38+EG51+EG60+EG72+EG81+EG102+EG115+EG123+EG130+EG142+EG154+EG165</f>
        <v>0</v>
      </c>
      <c r="EH10" s="23"/>
      <c r="EI10" s="23">
        <f>EI14+EI25+EI38+EI51+EI60+EI72+EI81+EI102+EI115+EI123+EI130+EI142+EI154+EI165</f>
        <v>0</v>
      </c>
      <c r="EJ10" s="23">
        <f>EJ14+EJ25+EJ38+EJ51+EJ60+EJ72+EJ81+EJ102+EJ115+EJ123+EJ130+EJ142+EJ154+EJ165</f>
        <v>0</v>
      </c>
      <c r="EK10" s="23"/>
      <c r="EL10" s="23">
        <f>EL14+EL25+EL38+EL51+EL60+EL72+EL81+EL102+EL115+EL123+EL130+EL142+EL154+EL165</f>
        <v>0</v>
      </c>
      <c r="EM10" s="23">
        <f>EM14+EM25+EM38+EM51+EM60+EM72+EM81+EM102+EM115+EM123+EM130+EM142+EM154+EM165</f>
        <v>0</v>
      </c>
      <c r="EN10" s="23"/>
      <c r="EO10" s="23">
        <f t="shared" si="13"/>
        <v>106934.27500000001</v>
      </c>
      <c r="EP10" s="23">
        <f t="shared" si="13"/>
        <v>106934.27500000001</v>
      </c>
      <c r="EQ10" s="23">
        <f t="shared" si="13"/>
        <v>4688.2991199999997</v>
      </c>
      <c r="ER10" s="23">
        <f>EQ10/EP10*100</f>
        <v>4.3842810174754536</v>
      </c>
      <c r="ES10" s="23">
        <f>ES14+ES25+ES38+ES51+ES60+ES72+ES81+ES102+ES115+ES123+ES130+ES142+ES154+ES165</f>
        <v>101004.91499999999</v>
      </c>
      <c r="ET10" s="23">
        <f>ET14+ET25+ET38+ET51+ET60+ET72+ET81+ET102+ET115+ET123+ET130+ET142+ET154+ET165</f>
        <v>1688.2991200000001</v>
      </c>
      <c r="EU10" s="23">
        <f>ET10/ES10*100</f>
        <v>1.6715019462171719</v>
      </c>
      <c r="EV10" s="23">
        <f>EV14+EV25+EV38+EV51+EV60+EV72+EV81+EV102+EV115+EV123+EV130+EV142+EV154+EV165</f>
        <v>5929.36</v>
      </c>
      <c r="EW10" s="23">
        <f>EW14+EW25+EW38+EW51+EW60+EW72+EW81+EW102+EW115+EW123+EW130+EW142+EW154+EW165</f>
        <v>0</v>
      </c>
      <c r="EX10" s="23">
        <f>EW10/EV10*100</f>
        <v>0</v>
      </c>
      <c r="EY10" s="23">
        <f t="shared" si="14"/>
        <v>0</v>
      </c>
      <c r="EZ10" s="23">
        <f t="shared" si="14"/>
        <v>0</v>
      </c>
      <c r="FA10" s="23">
        <f t="shared" si="14"/>
        <v>0</v>
      </c>
      <c r="FB10" s="23"/>
      <c r="FC10" s="23">
        <f>FC14+FC25+FC38+FC51+FC60+FC72+FC81+FC102+FC115+FC123+FC130+FC142+FC154+FC165</f>
        <v>0</v>
      </c>
      <c r="FD10" s="23">
        <f>FD14+FD25+FD38+FD51+FD60+FD72+FD81+FD102+FD115+FD123+FD130+FD142+FD154+FD165</f>
        <v>0</v>
      </c>
      <c r="FE10" s="23"/>
      <c r="FF10" s="23">
        <f>FF14+FF25+FF38+FF51+FF60+FF72+FF81+FF102+FF115+FF123+FF130+FF142+FF154+FF165</f>
        <v>0</v>
      </c>
      <c r="FG10" s="23">
        <f>FG14+FG25+FG38+FG51+FG60+FG72+FG81+FG102+FG115+FG123+FG130+FG142+FG154+FG165</f>
        <v>0</v>
      </c>
      <c r="FH10" s="23"/>
      <c r="FI10" s="23">
        <f t="shared" si="15"/>
        <v>0</v>
      </c>
      <c r="FJ10" s="23">
        <f t="shared" si="15"/>
        <v>0</v>
      </c>
      <c r="FK10" s="23">
        <f t="shared" si="15"/>
        <v>0</v>
      </c>
      <c r="FL10" s="23"/>
      <c r="FM10" s="23">
        <f>FM14+FM25+FM38+FM51+FM60+FM72+FM81+FM102+FM115+FM123+FM130+FM142+FM154+FM165</f>
        <v>0</v>
      </c>
      <c r="FN10" s="23">
        <f>FN14+FN25+FN38+FN51+FN60+FN72+FN81+FN102+FN115+FN123+FN130+FN142+FN154+FN165</f>
        <v>0</v>
      </c>
      <c r="FO10" s="23"/>
      <c r="FP10" s="23">
        <f>FP14+FP25+FP38+FP51+FP60+FP72+FP81+FP102+FP115+FP123+FP130+FP142+FP154+FP165</f>
        <v>0</v>
      </c>
      <c r="FQ10" s="23">
        <f>FQ14+FQ25+FQ38+FQ51+FQ60+FQ72+FQ81+FQ102+FQ115+FQ123+FQ130+FQ142+FQ154+FQ165</f>
        <v>0</v>
      </c>
      <c r="FR10" s="23"/>
      <c r="FS10" s="23">
        <f t="shared" si="16"/>
        <v>0</v>
      </c>
      <c r="FT10" s="23">
        <f t="shared" si="16"/>
        <v>0</v>
      </c>
      <c r="FU10" s="23">
        <f t="shared" si="16"/>
        <v>0</v>
      </c>
      <c r="FV10" s="23"/>
      <c r="FW10" s="23">
        <f>FW14+FW25+FW38+FW51+FW60+FW72+FW81+FW102+FW115+FW123+FW130+FW142+FW154+FW165</f>
        <v>0</v>
      </c>
      <c r="FX10" s="23">
        <f>FX14+FX25+FX38+FX51+FX60+FX72+FX81+FX102+FX115+FX123+FX130+FX142+FX154+FX165</f>
        <v>0</v>
      </c>
      <c r="FY10" s="23"/>
      <c r="FZ10" s="23">
        <f>FZ14+FZ25+FZ38+FZ51+FZ60+FZ72+FZ81+FZ102+FZ115+FZ123+FZ130+FZ142+FZ154+FZ165</f>
        <v>0</v>
      </c>
      <c r="GA10" s="23">
        <f>GA14+GA25+GA38+GA51+GA60+GA72+GA81+GA102+GA115+GA123+GA130+GA142+GA154+GA165</f>
        <v>0</v>
      </c>
      <c r="GB10" s="23"/>
      <c r="GC10" s="23">
        <f t="shared" si="17"/>
        <v>0</v>
      </c>
      <c r="GD10" s="23">
        <f t="shared" si="17"/>
        <v>0</v>
      </c>
      <c r="GE10" s="23">
        <f t="shared" si="17"/>
        <v>0</v>
      </c>
      <c r="GF10" s="23"/>
      <c r="GG10" s="23">
        <f>GG14+GG25+GG38+GG51+GG60+GG72+GG81+GG102+GG115+GG123+GG130+GG142+GG154+GG165</f>
        <v>0</v>
      </c>
      <c r="GH10" s="23">
        <f>GH14+GH25+GH38+GH51+GH60+GH72+GH81+GH102+GH115+GH123+GH130+GH142+GH154+GH165</f>
        <v>0</v>
      </c>
      <c r="GI10" s="23"/>
      <c r="GJ10" s="23">
        <f>GJ14+GJ25+GJ38+GJ51+GJ60+GJ72+GJ81+GJ102+GJ115+GJ123+GJ130+GJ142+GJ154+GJ165</f>
        <v>0</v>
      </c>
      <c r="GK10" s="23">
        <f>GK14+GK25+GK38+GK51+GK60+GK72+GK81+GK102+GK115+GK123+GK130+GK142+GK154+GK165</f>
        <v>0</v>
      </c>
      <c r="GL10" s="23"/>
      <c r="GM10" s="23">
        <f t="shared" si="18"/>
        <v>0</v>
      </c>
      <c r="GN10" s="23">
        <f t="shared" si="18"/>
        <v>0</v>
      </c>
      <c r="GO10" s="23">
        <f t="shared" si="18"/>
        <v>0</v>
      </c>
      <c r="GP10" s="23"/>
      <c r="GQ10" s="23">
        <f>GQ14+GQ25+GQ38+GQ51+GQ60+GQ72+GQ81+GQ102+GQ115+GQ123+GQ130+GQ142+GQ154+GQ165</f>
        <v>0</v>
      </c>
      <c r="GR10" s="23">
        <f>GR14+GR25+GR38+GR51+GR60+GR72+GR81+GR102+GR115+GR123+GR130+GR142+GR154+GR165</f>
        <v>0</v>
      </c>
      <c r="GS10" s="23"/>
      <c r="GT10" s="23">
        <f>GT14+GT25+GT38+GT51+GT60+GT72+GT81+GT102+GT115+GT123+GT130+GT142+GT154+GT165</f>
        <v>0</v>
      </c>
      <c r="GU10" s="23">
        <f>GU14+GU25+GU38+GU51+GU60+GU72+GU81+GU102+GU115+GU123+GU130+GU142+GU154+GU165</f>
        <v>0</v>
      </c>
      <c r="GV10" s="23"/>
      <c r="GW10" s="23">
        <f t="shared" si="19"/>
        <v>0</v>
      </c>
      <c r="GX10" s="23">
        <f t="shared" si="19"/>
        <v>0</v>
      </c>
      <c r="GY10" s="23">
        <f t="shared" si="19"/>
        <v>0</v>
      </c>
      <c r="GZ10" s="23"/>
      <c r="HA10" s="23">
        <f>HA14+HA25+HA38+HA51+HA60+HA72+HA81+HA102+HA115+HA123+HA130+HA142+HA154+HA165</f>
        <v>0</v>
      </c>
      <c r="HB10" s="23">
        <f>HB14+HB25+HB38+HB51+HB60+HB72+HB81+HB102+HB115+HB123+HB130+HB142+HB154+HB165</f>
        <v>0</v>
      </c>
      <c r="HC10" s="23"/>
      <c r="HD10" s="23">
        <f>HD14+HD25+HD38+HD51+HD60+HD72+HD81+HD102+HD115+HD123+HD130+HD142+HD154+HD165</f>
        <v>0</v>
      </c>
      <c r="HE10" s="23">
        <f>HE14+HE25+HE38+HE51+HE60+HE72+HE81+HE102+HE115+HE123+HE130+HE142+HE154+HE165</f>
        <v>0</v>
      </c>
      <c r="HF10" s="23"/>
      <c r="HG10" s="23">
        <f t="shared" si="20"/>
        <v>0</v>
      </c>
      <c r="HH10" s="23">
        <f t="shared" si="20"/>
        <v>0</v>
      </c>
      <c r="HI10" s="23">
        <f t="shared" si="20"/>
        <v>0</v>
      </c>
      <c r="HJ10" s="23"/>
      <c r="HK10" s="23">
        <f>HK14+HK25+HK38+HK51+HK60+HK72+HK81+HK102+HK115+HK123+HK130+HK142+HK154+HK165</f>
        <v>0</v>
      </c>
      <c r="HL10" s="23">
        <f>HL14+HL25+HL38+HL51+HL60+HL72+HL81+HL102+HL115+HL123+HL130+HL142+HL154+HL165</f>
        <v>0</v>
      </c>
      <c r="HM10" s="23"/>
      <c r="HN10" s="23">
        <f>HN14+HN25+HN38+HN51+HN60+HN72+HN81+HN102+HN115+HN123+HN130+HN142+HN154+HN165</f>
        <v>0</v>
      </c>
      <c r="HO10" s="23">
        <f>HO14+HO25+HO38+HO51+HO60+HO72+HO81+HO102+HO115+HO123+HO130+HO142+HO154+HO165</f>
        <v>0</v>
      </c>
      <c r="HP10" s="23"/>
      <c r="HQ10" s="23">
        <f t="shared" si="21"/>
        <v>133699.01</v>
      </c>
      <c r="HR10" s="23">
        <f t="shared" si="21"/>
        <v>133699.01</v>
      </c>
      <c r="HS10" s="23">
        <f t="shared" si="21"/>
        <v>16651.840700000001</v>
      </c>
      <c r="HT10" s="23"/>
      <c r="HU10" s="23">
        <f>HU14+HU25+HU38+HU51+HU60+HU72+HU81+HU102+HU115+HU123+HU130+HU142+HU154+HU165</f>
        <v>0</v>
      </c>
      <c r="HV10" s="23">
        <f>HV14+HV25+HV38+HV51+HV60+HV72+HV81+HV102+HV115+HV123+HV130+HV142+HV154+HV165</f>
        <v>0</v>
      </c>
      <c r="HW10" s="23"/>
      <c r="HX10" s="23">
        <f>HX14+HX25+HX38+HX51+HX60+HX72+HX81+HX102+HX115+HX123+HX130+HX142+HX154+HX165</f>
        <v>133699.01</v>
      </c>
      <c r="HY10" s="23">
        <f>HY14+HY25+HY38+HY51+HY60+HY72+HY81+HY102+HY115+HY123+HY130+HY142+HY154+HY165</f>
        <v>16651.840700000001</v>
      </c>
      <c r="HZ10" s="23"/>
      <c r="IA10" s="23">
        <f t="shared" si="22"/>
        <v>0</v>
      </c>
      <c r="IB10" s="23">
        <f t="shared" si="22"/>
        <v>0</v>
      </c>
      <c r="IC10" s="23">
        <f t="shared" si="22"/>
        <v>0</v>
      </c>
      <c r="ID10" s="23"/>
      <c r="IE10" s="23">
        <f>IE14+IE25+IE38+IE51+IE60+IE72+IE81+IE102+IE115+IE123+IE130+IE142+IE154+IE165</f>
        <v>0</v>
      </c>
      <c r="IF10" s="23">
        <f>IF14+IF25+IF38+IF51+IF60+IF72+IF81+IF102+IF115+IF123+IF130+IF142+IF154+IF165</f>
        <v>0</v>
      </c>
      <c r="IG10" s="23"/>
      <c r="IH10" s="23">
        <f>IH14+IH25+IH38+IH51+IH60+IH72+IH81+IH102+IH115+IH123+IH130+IH142+IH154+IH165</f>
        <v>0</v>
      </c>
      <c r="II10" s="23">
        <f>II14+II25+II38+II51+II60+II72+II81+II102+II115+II123+II130+II142+II154+II165</f>
        <v>0</v>
      </c>
      <c r="IJ10" s="23"/>
      <c r="IK10" s="23">
        <f t="shared" si="23"/>
        <v>0</v>
      </c>
      <c r="IL10" s="23">
        <f t="shared" si="23"/>
        <v>0</v>
      </c>
      <c r="IM10" s="23">
        <f t="shared" si="23"/>
        <v>0</v>
      </c>
      <c r="IN10" s="23"/>
      <c r="IO10" s="23">
        <f>IO14+IO25+IO38+IO51+IO60+IO72+IO81+IO102+IO115+IO123+IO130+IO142+IO154+IO165</f>
        <v>0</v>
      </c>
      <c r="IP10" s="23">
        <f>IP14+IP25+IP38+IP51+IP60+IP72+IP81+IP102+IP115+IP123+IP130+IP142+IP154+IP165</f>
        <v>0</v>
      </c>
      <c r="IQ10" s="23"/>
      <c r="IR10" s="23">
        <f>IR14+IR25+IR38+IR51+IR60+IR72+IR81+IR102+IR115+IR123+IR130+IR142+IR154+IR165</f>
        <v>0</v>
      </c>
      <c r="IS10" s="23">
        <f>IS14+IS25+IS38+IS51+IS60+IS72+IS81+IS102+IS115+IS123+IS130+IS142+IS154+IS165</f>
        <v>0</v>
      </c>
      <c r="IT10" s="23"/>
      <c r="IU10" s="23">
        <f t="shared" si="24"/>
        <v>0</v>
      </c>
      <c r="IV10" s="23">
        <f t="shared" si="24"/>
        <v>0</v>
      </c>
      <c r="IW10" s="23">
        <f t="shared" si="24"/>
        <v>0</v>
      </c>
      <c r="IX10" s="23"/>
      <c r="IY10" s="23">
        <f>IY14+IY25+IY38+IY51+IY60+IY72+IY81+IY102+IY115+IY123+IY130+IY142+IY154+IY165</f>
        <v>0</v>
      </c>
      <c r="IZ10" s="23">
        <f>IZ14+IZ25+IZ38+IZ51+IZ60+IZ72+IZ81+IZ102+IZ115+IZ123+IZ130+IZ142+IZ154+IZ165</f>
        <v>0</v>
      </c>
      <c r="JA10" s="23"/>
      <c r="JB10" s="23">
        <f>JB14+JB25+JB38+JB51+JB60+JB72+JB81+JB102+JB115+JB123+JB130+JB142+JB154+JB165</f>
        <v>0</v>
      </c>
      <c r="JC10" s="23">
        <f>JC14+JC25+JC38+JC51+JC60+JC72+JC81+JC102+JC115+JC123+JC130+JC142+JC154+JC165</f>
        <v>0</v>
      </c>
      <c r="JD10" s="23"/>
      <c r="JE10" s="23">
        <f t="shared" si="25"/>
        <v>0</v>
      </c>
      <c r="JF10" s="23">
        <f t="shared" si="25"/>
        <v>0</v>
      </c>
      <c r="JG10" s="23">
        <f t="shared" si="25"/>
        <v>0</v>
      </c>
      <c r="JH10" s="23" t="e">
        <f t="shared" si="26"/>
        <v>#DIV/0!</v>
      </c>
      <c r="JI10" s="23">
        <f>JI14+JI25+JI38+JI51+JI60+JI72+JI81+JI102+JI115+JI123+JI130+JI142+JI154+JI165</f>
        <v>0</v>
      </c>
      <c r="JJ10" s="23">
        <f>JJ14+JJ25+JJ38+JJ51+JJ60+JJ72+JJ81+JJ102+JJ115+JJ123+JJ130+JJ142+JJ154+JJ165</f>
        <v>0</v>
      </c>
      <c r="JK10" s="23" t="e">
        <f t="shared" si="27"/>
        <v>#DIV/0!</v>
      </c>
      <c r="JL10" s="23">
        <f>JL14+JL25+JL38+JL51+JL60+JL72+JL81+JL102+JL115+JL123+JL130+JL142+JL154+JL165</f>
        <v>0</v>
      </c>
      <c r="JM10" s="23">
        <f>JM14+JM25+JM38+JM51+JM60+JM72+JM81+JM102+JM115+JM123+JM130+JM142+JM154+JM165</f>
        <v>0</v>
      </c>
      <c r="JN10" s="23" t="e">
        <f t="shared" si="28"/>
        <v>#DIV/0!</v>
      </c>
      <c r="JO10" s="23">
        <f>JO14+JO25+JO38+JO51+JO60+JO72+JO81+JO102+JO115+JO123+JO130+JO142+JO154+JO165</f>
        <v>0</v>
      </c>
      <c r="JP10" s="23">
        <f>JP14+JP25+JP38+JP51+JP60+JP72+JP81+JP102+JP115+JP123+JP130+JP142+JP154+JP165</f>
        <v>0</v>
      </c>
      <c r="JQ10" s="23"/>
      <c r="JR10" s="23">
        <f>JR14+JR25+JR38+JR51+JR60+JR72+JR81+JR102+JR115+JR123+JR130+JR142+JR154+JR165</f>
        <v>11282.59784</v>
      </c>
      <c r="JS10" s="23">
        <f>JS14+JS25+JS38+JS51+JS60+JS72+JS81+JS102+JS115+JS123+JS130+JS142+JS154+JS165</f>
        <v>5641.2988800000003</v>
      </c>
      <c r="JT10" s="23">
        <f t="shared" si="29"/>
        <v>49.999999645471718</v>
      </c>
      <c r="JU10" s="23">
        <f>JU14+JU25+JU38+JU51+JU60+JU72+JU81+JU102+JU115+JU123+JU130+JU142+JU154+JU165</f>
        <v>24798.076920000003</v>
      </c>
      <c r="JV10" s="23">
        <f>JV14+JV25+JV38+JV51+JV60+JV72+JV81+JV102+JV115+JV123+JV130+JV142+JV154+JV165</f>
        <v>0</v>
      </c>
      <c r="JW10" s="23">
        <f t="shared" si="30"/>
        <v>0</v>
      </c>
      <c r="JX10" s="23">
        <f>JX14+JX25+JX38+JX51+JX60+JX72+JX81+JX102+JX115+JX123+JX130+JX142+JX154+JX165</f>
        <v>0</v>
      </c>
      <c r="JY10" s="23">
        <f>JY14+JY25+JY38+JY51+JY60+JY72+JY81+JY102+JY115+JY123+JY130+JY142+JY154+JY165</f>
        <v>0</v>
      </c>
      <c r="JZ10" s="23" t="e">
        <f t="shared" si="31"/>
        <v>#DIV/0!</v>
      </c>
      <c r="KA10" s="23">
        <f>KA14+KA25+KA38+KA51+KA60+KA72+KA81+KA102+KA115+KA123+KA130+KA142+KA154+KA165</f>
        <v>0</v>
      </c>
      <c r="KB10" s="23">
        <f>KB14+KB25+KB38+KB51+KB60+KB72+KB81+KB102+KB115+KB123+KB130+KB142+KB154+KB165</f>
        <v>0</v>
      </c>
      <c r="KC10" s="23" t="e">
        <f t="shared" si="32"/>
        <v>#DIV/0!</v>
      </c>
      <c r="KD10" s="23">
        <f>KD14+KD25+KD38+KD51+KD60+KD72+KD81+KD102+KD115+KD123+KD130+KD142+KD154+KD165</f>
        <v>0</v>
      </c>
      <c r="KE10" s="23">
        <f>KE14+KE25+KE38+KE51+KE60+KE72+KE81+KE102+KE115+KE123+KE130+KE142+KE154+KE165</f>
        <v>0</v>
      </c>
      <c r="KF10" s="23" t="e">
        <f t="shared" si="33"/>
        <v>#DIV/0!</v>
      </c>
      <c r="KG10" s="23">
        <f>KG14+KG25+KG38+KG51+KG60+KG72+KG81+KG102+KG115+KG123+KG130+KG142+KG154+KG165</f>
        <v>0</v>
      </c>
      <c r="KH10" s="23">
        <f>KH14+KH25+KH38+KH51+KH60+KH72+KH81+KH102+KH115+KH123+KH130+KH142+KH154+KH165</f>
        <v>0</v>
      </c>
      <c r="KI10" s="23" t="e">
        <f t="shared" si="34"/>
        <v>#DIV/0!</v>
      </c>
      <c r="KJ10" s="23">
        <f>KJ14+KJ25+KJ38+KJ51+KJ60+KJ72+KJ81+KJ102+KJ115+KJ123+KJ130+KJ142+KJ154+KJ165</f>
        <v>0</v>
      </c>
      <c r="KK10" s="23">
        <f>KK14+KK25+KK38+KK51+KK60+KK72+KK81+KK102+KK115+KK123+KK130+KK142+KK154+KK165</f>
        <v>0</v>
      </c>
      <c r="KL10" s="23" t="e">
        <f t="shared" si="35"/>
        <v>#DIV/0!</v>
      </c>
      <c r="KM10" s="23">
        <f>KM14+KM25+KM38+KM51+KM60+KM72+KM81+KM102+KM115+KM123+KM130+KM142+KM154+KM165</f>
        <v>0</v>
      </c>
      <c r="KN10" s="23">
        <f>KN14+KN25+KN38+KN51+KN60+KN72+KN81+KN102+KN115+KN123+KN130+KN142+KN154+KN165</f>
        <v>0</v>
      </c>
      <c r="KO10" s="23" t="e">
        <f t="shared" si="36"/>
        <v>#DIV/0!</v>
      </c>
      <c r="KP10" s="23">
        <f>KP14+KP25+KP38+KP51+KP60+KP72+KP81+KP102+KP115+KP123+KP130+KP142+KP154+KP165</f>
        <v>0</v>
      </c>
      <c r="KQ10" s="23">
        <f>KQ14+KQ25+KQ38+KQ51+KQ60+KQ72+KQ81+KQ102+KQ115+KQ123+KQ130+KQ142+KQ154+KQ165</f>
        <v>0</v>
      </c>
      <c r="KR10" s="23" t="e">
        <f t="shared" si="37"/>
        <v>#DIV/0!</v>
      </c>
    </row>
    <row r="11" spans="1:304" s="6" customFormat="1" ht="18.75" customHeight="1">
      <c r="A11" s="2"/>
      <c r="B11" s="23"/>
      <c r="C11" s="23"/>
      <c r="D11" s="23"/>
      <c r="E11" s="23"/>
      <c r="F11" s="23"/>
      <c r="G11" s="23"/>
      <c r="H11" s="23"/>
      <c r="I11" s="23"/>
      <c r="J11" s="23"/>
      <c r="K11" s="17"/>
      <c r="L11" s="23"/>
      <c r="M11" s="23"/>
      <c r="N11" s="17"/>
      <c r="O11" s="23"/>
      <c r="P11" s="23"/>
      <c r="Q11" s="17"/>
      <c r="R11" s="23"/>
      <c r="S11" s="23"/>
      <c r="T11" s="17"/>
      <c r="U11" s="23"/>
      <c r="V11" s="23"/>
      <c r="W11" s="17"/>
      <c r="X11" s="23"/>
      <c r="Y11" s="23"/>
      <c r="Z11" s="23"/>
      <c r="AA11" s="17"/>
      <c r="AB11" s="23"/>
      <c r="AC11" s="23"/>
      <c r="AD11" s="17"/>
      <c r="AE11" s="23"/>
      <c r="AF11" s="23"/>
      <c r="AG11" s="17"/>
      <c r="AH11" s="23"/>
      <c r="AI11" s="23"/>
      <c r="AJ11" s="23"/>
      <c r="AK11" s="17"/>
      <c r="AL11" s="23"/>
      <c r="AM11" s="23"/>
      <c r="AN11" s="17"/>
      <c r="AO11" s="23"/>
      <c r="AP11" s="23"/>
      <c r="AQ11" s="17"/>
      <c r="AR11" s="23"/>
      <c r="AS11" s="23"/>
      <c r="AT11" s="23"/>
      <c r="AU11" s="17"/>
      <c r="AV11" s="23"/>
      <c r="AW11" s="23"/>
      <c r="AX11" s="17"/>
      <c r="AY11" s="23"/>
      <c r="AZ11" s="23"/>
      <c r="BA11" s="17"/>
      <c r="BB11" s="23"/>
      <c r="BC11" s="23"/>
      <c r="BD11" s="23"/>
      <c r="BE11" s="17"/>
      <c r="BF11" s="23"/>
      <c r="BG11" s="23"/>
      <c r="BH11" s="17"/>
      <c r="BI11" s="23"/>
      <c r="BJ11" s="23"/>
      <c r="BK11" s="17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17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17"/>
      <c r="JI11" s="23"/>
      <c r="JJ11" s="23"/>
      <c r="JK11" s="17"/>
      <c r="JL11" s="23"/>
      <c r="JM11" s="23"/>
      <c r="JN11" s="17"/>
      <c r="JO11" s="23"/>
      <c r="JP11" s="23"/>
      <c r="JQ11" s="17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</row>
    <row r="12" spans="1:304" s="6" customFormat="1">
      <c r="A12" s="2" t="s">
        <v>143</v>
      </c>
      <c r="B12" s="23">
        <f>B13+B14</f>
        <v>102757.08120999999</v>
      </c>
      <c r="C12" s="23">
        <f>C13+C14</f>
        <v>64693.660069999998</v>
      </c>
      <c r="D12" s="23">
        <f t="shared" ref="D12" si="38">C12/B12*100</f>
        <v>62.957860721820715</v>
      </c>
      <c r="E12" s="23">
        <f>E13+E14</f>
        <v>7456.6</v>
      </c>
      <c r="F12" s="23">
        <f>F13+F14</f>
        <v>4100.5</v>
      </c>
      <c r="G12" s="23">
        <f>F12/E12*100</f>
        <v>54.991551109084568</v>
      </c>
      <c r="H12" s="23">
        <f>H13+H14</f>
        <v>769.26135999999997</v>
      </c>
      <c r="I12" s="23">
        <f>I13+I14</f>
        <v>769.26135999999997</v>
      </c>
      <c r="J12" s="23">
        <f>J13+J14</f>
        <v>769.26135999999997</v>
      </c>
      <c r="K12" s="23">
        <f>J12/I12*100</f>
        <v>100</v>
      </c>
      <c r="L12" s="23">
        <f>L13+L14</f>
        <v>761.56875000000002</v>
      </c>
      <c r="M12" s="23">
        <f>M13+M14</f>
        <v>761.56875000000002</v>
      </c>
      <c r="N12" s="23">
        <f>M12/L12*100</f>
        <v>100</v>
      </c>
      <c r="O12" s="23">
        <f>O13+O14</f>
        <v>7.6926100000000002</v>
      </c>
      <c r="P12" s="23">
        <f>P13+P14</f>
        <v>7.6926100000000002</v>
      </c>
      <c r="Q12" s="23">
        <f>P12/O12*100</f>
        <v>100</v>
      </c>
      <c r="R12" s="23">
        <f>R13+R14</f>
        <v>766.2</v>
      </c>
      <c r="S12" s="23">
        <f>S13+S14</f>
        <v>766.2</v>
      </c>
      <c r="T12" s="23">
        <f>S12/R12*100</f>
        <v>100</v>
      </c>
      <c r="U12" s="23">
        <f>U13+U14</f>
        <v>0</v>
      </c>
      <c r="V12" s="23">
        <f>V13+V14</f>
        <v>0</v>
      </c>
      <c r="W12" s="23" t="e">
        <f>V12/U12*100</f>
        <v>#DIV/0!</v>
      </c>
      <c r="X12" s="23">
        <f>X13+X14</f>
        <v>4136.2776000000003</v>
      </c>
      <c r="Y12" s="23">
        <f>Y13+Y14</f>
        <v>4136.2775999999994</v>
      </c>
      <c r="Z12" s="23">
        <f>Z13+Z14</f>
        <v>3090.402</v>
      </c>
      <c r="AA12" s="23">
        <f>Z12/Y12*100</f>
        <v>74.714569447659912</v>
      </c>
      <c r="AB12" s="23">
        <f>AB13+AB14</f>
        <v>2608.9627799999998</v>
      </c>
      <c r="AC12" s="23">
        <f>AC13+AC14</f>
        <v>1949.27531</v>
      </c>
      <c r="AD12" s="23">
        <f>AC12/AB12*100</f>
        <v>74.714569519462444</v>
      </c>
      <c r="AE12" s="23">
        <f>AE13+AE14</f>
        <v>1527.3148200000001</v>
      </c>
      <c r="AF12" s="23">
        <f>AF13+AF14</f>
        <v>1141.1266900000001</v>
      </c>
      <c r="AG12" s="23">
        <f>AF12/AE12*100</f>
        <v>74.714569325006622</v>
      </c>
      <c r="AH12" s="23">
        <f>AH13+AH14</f>
        <v>0</v>
      </c>
      <c r="AI12" s="23">
        <f>AI13+AI14</f>
        <v>0</v>
      </c>
      <c r="AJ12" s="23">
        <f>AJ13+AJ14</f>
        <v>0</v>
      </c>
      <c r="AK12" s="23"/>
      <c r="AL12" s="23">
        <f>AL13+AL14</f>
        <v>0</v>
      </c>
      <c r="AM12" s="23">
        <f>AM13+AM14</f>
        <v>0</v>
      </c>
      <c r="AN12" s="23"/>
      <c r="AO12" s="23">
        <f>AO13+AO14</f>
        <v>0</v>
      </c>
      <c r="AP12" s="23">
        <f>AP13+AP14</f>
        <v>0</v>
      </c>
      <c r="AQ12" s="23"/>
      <c r="AR12" s="23">
        <f>AR13+AR14</f>
        <v>2195.1263399999998</v>
      </c>
      <c r="AS12" s="23">
        <f>AS13+AS14</f>
        <v>2195.1263399999998</v>
      </c>
      <c r="AT12" s="23">
        <f>AT13+AT14</f>
        <v>679.28826000000004</v>
      </c>
      <c r="AU12" s="23"/>
      <c r="AV12" s="23">
        <f>AV13+AV14</f>
        <v>2151.22381</v>
      </c>
      <c r="AW12" s="23">
        <f>AW13+AW14</f>
        <v>665.70249000000001</v>
      </c>
      <c r="AX12" s="23">
        <f>AW12/AV12*100</f>
        <v>30.945292019615572</v>
      </c>
      <c r="AY12" s="23">
        <f>AY13+AY14</f>
        <v>43.902529999999999</v>
      </c>
      <c r="AZ12" s="23">
        <f>AZ13+AZ14</f>
        <v>13.58577</v>
      </c>
      <c r="BA12" s="23">
        <f>AZ12/AY12*100</f>
        <v>30.945300874459857</v>
      </c>
      <c r="BB12" s="23">
        <f>BB13+BB14</f>
        <v>0</v>
      </c>
      <c r="BC12" s="23">
        <f>BC13+BC14</f>
        <v>0</v>
      </c>
      <c r="BD12" s="23">
        <f>BD13+BD14</f>
        <v>0</v>
      </c>
      <c r="BE12" s="23"/>
      <c r="BF12" s="23">
        <f>BF13+BF14</f>
        <v>0</v>
      </c>
      <c r="BG12" s="23">
        <f>BG13+BG14</f>
        <v>0</v>
      </c>
      <c r="BH12" s="23"/>
      <c r="BI12" s="23">
        <f>BI13+BI14</f>
        <v>0</v>
      </c>
      <c r="BJ12" s="23">
        <f>BJ13+BJ14</f>
        <v>0</v>
      </c>
      <c r="BK12" s="23"/>
      <c r="BL12" s="23">
        <f>BL13+BL14</f>
        <v>2961.2091100000002</v>
      </c>
      <c r="BM12" s="23">
        <f>BM13+BM14</f>
        <v>2961.2091100000002</v>
      </c>
      <c r="BN12" s="23">
        <f>BN13+BN14</f>
        <v>1269.08962</v>
      </c>
      <c r="BO12" s="23">
        <f>BN12/BM12*100</f>
        <v>42.857142905385693</v>
      </c>
      <c r="BP12" s="23">
        <f>BP13+BP14</f>
        <v>2901.9849299999996</v>
      </c>
      <c r="BQ12" s="23">
        <f>BQ13+BQ14</f>
        <v>1243.7078299999998</v>
      </c>
      <c r="BR12" s="23">
        <f>BQ12/BP12*100</f>
        <v>42.857142955597638</v>
      </c>
      <c r="BS12" s="23">
        <f>BS13+BS14</f>
        <v>59.224180000000004</v>
      </c>
      <c r="BT12" s="23">
        <f>BT13+BT14</f>
        <v>25.381790000000002</v>
      </c>
      <c r="BU12" s="23">
        <f>BT12/BS12*100</f>
        <v>42.857140445000674</v>
      </c>
      <c r="BV12" s="23">
        <f>BV13+BV14</f>
        <v>4006.6199799999995</v>
      </c>
      <c r="BW12" s="23">
        <f>BW13+BW14</f>
        <v>288.798</v>
      </c>
      <c r="BX12" s="23">
        <f>BW12/BV12*100</f>
        <v>7.2080207616795251</v>
      </c>
      <c r="BY12" s="23">
        <f>BY13+BY14</f>
        <v>4006.6199799999995</v>
      </c>
      <c r="BZ12" s="23">
        <f>BZ13+BZ14</f>
        <v>288.798</v>
      </c>
      <c r="CA12" s="23">
        <f>BZ12/BY12*100</f>
        <v>7.2080207616795251</v>
      </c>
      <c r="CB12" s="23">
        <f>CB13+CB14</f>
        <v>0</v>
      </c>
      <c r="CC12" s="23">
        <f>CC13+CC14</f>
        <v>0</v>
      </c>
      <c r="CD12" s="23"/>
      <c r="CE12" s="23">
        <f>CE13+CE14</f>
        <v>46554.660080000001</v>
      </c>
      <c r="CF12" s="23">
        <f>CF13+CF14</f>
        <v>40606.96112</v>
      </c>
      <c r="CG12" s="23">
        <f>CF12/CE12*100</f>
        <v>87.224267238168167</v>
      </c>
      <c r="CH12" s="23">
        <f>CH13+CH14</f>
        <v>45623.566490000005</v>
      </c>
      <c r="CI12" s="23">
        <f>CI13+CI14</f>
        <v>39794.821810000001</v>
      </c>
      <c r="CJ12" s="23">
        <f>CI12/CH12*100</f>
        <v>87.224267788714911</v>
      </c>
      <c r="CK12" s="23">
        <f>CK13+CK14</f>
        <v>931.09358999999995</v>
      </c>
      <c r="CL12" s="23">
        <f>CL13+CL14</f>
        <v>812.13931000000002</v>
      </c>
      <c r="CM12" s="23">
        <f>CL12/CK12*100</f>
        <v>87.224240261389838</v>
      </c>
      <c r="CN12" s="23">
        <f>CN13+CN14</f>
        <v>0</v>
      </c>
      <c r="CO12" s="23">
        <f>CO13+CO14</f>
        <v>0</v>
      </c>
      <c r="CP12" s="23">
        <f>CP13+CP14</f>
        <v>0</v>
      </c>
      <c r="CQ12" s="23"/>
      <c r="CR12" s="23">
        <f>CR13+CR14</f>
        <v>0</v>
      </c>
      <c r="CS12" s="23">
        <f>CS13+CS14</f>
        <v>0</v>
      </c>
      <c r="CT12" s="23"/>
      <c r="CU12" s="23">
        <f>CU13+CU14</f>
        <v>0</v>
      </c>
      <c r="CV12" s="23">
        <f>CV13+CV14</f>
        <v>0</v>
      </c>
      <c r="CW12" s="23"/>
      <c r="CX12" s="23">
        <f>CX13+CX14</f>
        <v>0</v>
      </c>
      <c r="CY12" s="23">
        <f>CY13+CY14</f>
        <v>0</v>
      </c>
      <c r="CZ12" s="23">
        <f>CZ13+CZ14</f>
        <v>0</v>
      </c>
      <c r="DA12" s="23" t="e">
        <f>CZ12/CY12*100</f>
        <v>#DIV/0!</v>
      </c>
      <c r="DB12" s="23">
        <f>DB13+DB14</f>
        <v>0</v>
      </c>
      <c r="DC12" s="23">
        <f>DC13+DC14</f>
        <v>0</v>
      </c>
      <c r="DD12" s="23"/>
      <c r="DE12" s="23">
        <f>DE13+DE14</f>
        <v>0</v>
      </c>
      <c r="DF12" s="23">
        <f>DF13+DF14</f>
        <v>0</v>
      </c>
      <c r="DG12" s="23"/>
      <c r="DH12" s="23">
        <f>DH13+DH14</f>
        <v>0</v>
      </c>
      <c r="DI12" s="23">
        <f>DI13+DI14</f>
        <v>0</v>
      </c>
      <c r="DJ12" s="23">
        <f>DJ13+DJ14</f>
        <v>0</v>
      </c>
      <c r="DK12" s="23" t="e">
        <f>DJ12/DI12*100</f>
        <v>#DIV/0!</v>
      </c>
      <c r="DL12" s="23">
        <f>DL13+DL14</f>
        <v>0</v>
      </c>
      <c r="DM12" s="23">
        <f>DM13+DM14</f>
        <v>0</v>
      </c>
      <c r="DN12" s="23"/>
      <c r="DO12" s="23">
        <f>DO13+DO14</f>
        <v>0</v>
      </c>
      <c r="DP12" s="23">
        <f>DP13+DP14</f>
        <v>0</v>
      </c>
      <c r="DQ12" s="23"/>
      <c r="DR12" s="23">
        <f>DR13+DR14</f>
        <v>0</v>
      </c>
      <c r="DS12" s="23">
        <f>DS13+DS14</f>
        <v>0</v>
      </c>
      <c r="DT12" s="23">
        <f>DT13+DT14</f>
        <v>0</v>
      </c>
      <c r="DU12" s="23"/>
      <c r="DV12" s="23">
        <f>DV13+DV14</f>
        <v>0</v>
      </c>
      <c r="DW12" s="23">
        <f>DW13+DW14</f>
        <v>0</v>
      </c>
      <c r="DX12" s="23"/>
      <c r="DY12" s="23">
        <f>DY13+DY14</f>
        <v>0</v>
      </c>
      <c r="DZ12" s="23">
        <f>DZ13+DZ14</f>
        <v>0</v>
      </c>
      <c r="EA12" s="23"/>
      <c r="EB12" s="23">
        <f>EB13+EB14</f>
        <v>0</v>
      </c>
      <c r="EC12" s="23">
        <f>EC13+EC14</f>
        <v>0</v>
      </c>
      <c r="ED12" s="23">
        <f>ED13+ED14</f>
        <v>0</v>
      </c>
      <c r="EE12" s="23"/>
      <c r="EF12" s="23">
        <f>EF13+EF14</f>
        <v>0</v>
      </c>
      <c r="EG12" s="23">
        <f>EG13+EG14</f>
        <v>0</v>
      </c>
      <c r="EH12" s="23"/>
      <c r="EI12" s="23">
        <f>EI13+EI14</f>
        <v>0</v>
      </c>
      <c r="EJ12" s="23">
        <f>EJ13+EJ14</f>
        <v>0</v>
      </c>
      <c r="EK12" s="23"/>
      <c r="EL12" s="23">
        <f>EL13+EL14</f>
        <v>0</v>
      </c>
      <c r="EM12" s="23">
        <f>EM13+EM14</f>
        <v>0</v>
      </c>
      <c r="EN12" s="23"/>
      <c r="EO12" s="23">
        <f>EO13+EO14</f>
        <v>5823.3519999999999</v>
      </c>
      <c r="EP12" s="23">
        <f>EP13+EP14</f>
        <v>5823.3519999999999</v>
      </c>
      <c r="EQ12" s="23">
        <f>EQ13+EQ14</f>
        <v>0</v>
      </c>
      <c r="ER12" s="23">
        <f>EQ12/EP12*100</f>
        <v>0</v>
      </c>
      <c r="ES12" s="23">
        <f>ES13+ES14</f>
        <v>5823.3519999999999</v>
      </c>
      <c r="ET12" s="23">
        <f>ET13+ET14</f>
        <v>0</v>
      </c>
      <c r="EU12" s="23">
        <f>ET12/ES12*100</f>
        <v>0</v>
      </c>
      <c r="EV12" s="23">
        <f>EV13+EV14</f>
        <v>0</v>
      </c>
      <c r="EW12" s="23">
        <f>EW13+EW14</f>
        <v>0</v>
      </c>
      <c r="EX12" s="23"/>
      <c r="EY12" s="23">
        <f>EY13+EY14</f>
        <v>2056.5709400000001</v>
      </c>
      <c r="EZ12" s="23">
        <f>EZ13+EZ14</f>
        <v>2056.5709400000001</v>
      </c>
      <c r="FA12" s="23">
        <f>FA13+FA14</f>
        <v>2056.5709400000001</v>
      </c>
      <c r="FB12" s="23"/>
      <c r="FC12" s="23">
        <f>FC13+FC14</f>
        <v>2015.4395199999999</v>
      </c>
      <c r="FD12" s="23">
        <f>FD13+FD14</f>
        <v>2015.4395199999999</v>
      </c>
      <c r="FE12" s="23">
        <f>FD12/FC12*100</f>
        <v>100</v>
      </c>
      <c r="FF12" s="23">
        <f>FF13+FF14</f>
        <v>41.131419999999999</v>
      </c>
      <c r="FG12" s="23">
        <f>FG13+FG14</f>
        <v>41.131419999999999</v>
      </c>
      <c r="FH12" s="23">
        <f>FG12/FF12*100</f>
        <v>100</v>
      </c>
      <c r="FI12" s="23">
        <f>FI13+FI14</f>
        <v>204.16822999999999</v>
      </c>
      <c r="FJ12" s="23">
        <f>FJ13+FJ14</f>
        <v>204.16823000000002</v>
      </c>
      <c r="FK12" s="23">
        <f>FK13+FK14</f>
        <v>204.16823000000002</v>
      </c>
      <c r="FL12" s="23">
        <f>FK12/FJ12*100</f>
        <v>100</v>
      </c>
      <c r="FM12" s="23">
        <f>FM13+FM14</f>
        <v>201.10615000000001</v>
      </c>
      <c r="FN12" s="23">
        <f>FN13+FN14</f>
        <v>201.10615000000001</v>
      </c>
      <c r="FO12" s="23">
        <f>FN12/FM12*100</f>
        <v>100</v>
      </c>
      <c r="FP12" s="23">
        <f>FP13+FP14</f>
        <v>3.0620799999999999</v>
      </c>
      <c r="FQ12" s="23">
        <f>FQ13+FQ14</f>
        <v>3.0620799999999999</v>
      </c>
      <c r="FR12" s="23">
        <f>FQ12/FP12*100</f>
        <v>100</v>
      </c>
      <c r="FS12" s="23">
        <f>FS13+FS14</f>
        <v>0</v>
      </c>
      <c r="FT12" s="23">
        <f>FT13+FT14</f>
        <v>0</v>
      </c>
      <c r="FU12" s="23">
        <f>FU13+FU14</f>
        <v>0</v>
      </c>
      <c r="FV12" s="23"/>
      <c r="FW12" s="23">
        <f>FW13+FW14</f>
        <v>0</v>
      </c>
      <c r="FX12" s="23">
        <f>FX13+FX14</f>
        <v>0</v>
      </c>
      <c r="FY12" s="23"/>
      <c r="FZ12" s="23">
        <f>FZ13+FZ14</f>
        <v>0</v>
      </c>
      <c r="GA12" s="23">
        <f>GA13+GA14</f>
        <v>0</v>
      </c>
      <c r="GB12" s="23"/>
      <c r="GC12" s="23">
        <f>GC13+GC14</f>
        <v>0</v>
      </c>
      <c r="GD12" s="23">
        <f>GD13+GD14</f>
        <v>0</v>
      </c>
      <c r="GE12" s="23">
        <f>GE13+GE14</f>
        <v>0</v>
      </c>
      <c r="GF12" s="23"/>
      <c r="GG12" s="23">
        <f>GG13+GG14</f>
        <v>0</v>
      </c>
      <c r="GH12" s="23">
        <f>GH13+GH14</f>
        <v>0</v>
      </c>
      <c r="GI12" s="23"/>
      <c r="GJ12" s="23">
        <f>GJ13+GJ14</f>
        <v>0</v>
      </c>
      <c r="GK12" s="23">
        <f>GK13+GK14</f>
        <v>0</v>
      </c>
      <c r="GL12" s="23"/>
      <c r="GM12" s="23">
        <f>GM13+GM14</f>
        <v>11836.733380000001</v>
      </c>
      <c r="GN12" s="23">
        <f>GN13+GN14</f>
        <v>11836.73338</v>
      </c>
      <c r="GO12" s="23">
        <f>GO13+GO14</f>
        <v>6273.8904300000004</v>
      </c>
      <c r="GP12" s="23">
        <f>GO12/GM12*100</f>
        <v>53.003562964429975</v>
      </c>
      <c r="GQ12" s="23">
        <f>GQ13+GQ14</f>
        <v>11718.366050000001</v>
      </c>
      <c r="GR12" s="23">
        <f>GR13+GR14</f>
        <v>6211.1577900000002</v>
      </c>
      <c r="GS12" s="23">
        <f>GR12/GQ12*100</f>
        <v>53.003616404353572</v>
      </c>
      <c r="GT12" s="23">
        <f>GT13+GT14</f>
        <v>118.36733</v>
      </c>
      <c r="GU12" s="23">
        <f>GU13+GU14</f>
        <v>62.732640000000004</v>
      </c>
      <c r="GV12" s="23">
        <f>GU12/GT12*100</f>
        <v>52.998272411821745</v>
      </c>
      <c r="GW12" s="23">
        <f>GW13+GW14</f>
        <v>0</v>
      </c>
      <c r="GX12" s="23">
        <f>GX13+GX14</f>
        <v>0</v>
      </c>
      <c r="GY12" s="23">
        <f>GY13+GY14</f>
        <v>0</v>
      </c>
      <c r="GZ12" s="23"/>
      <c r="HA12" s="23">
        <f>HA13+HA14</f>
        <v>0</v>
      </c>
      <c r="HB12" s="23">
        <f>HB13+HB14</f>
        <v>0</v>
      </c>
      <c r="HC12" s="23"/>
      <c r="HD12" s="23">
        <f>HD13+HD14</f>
        <v>0</v>
      </c>
      <c r="HE12" s="23">
        <f>HE13+HE14</f>
        <v>0</v>
      </c>
      <c r="HF12" s="23"/>
      <c r="HG12" s="23">
        <f>HG13+HG14</f>
        <v>0</v>
      </c>
      <c r="HH12" s="23">
        <f>HH13+HH14</f>
        <v>0</v>
      </c>
      <c r="HI12" s="23">
        <f>HI13+HI14</f>
        <v>0</v>
      </c>
      <c r="HJ12" s="23"/>
      <c r="HK12" s="23">
        <f>HK13+HK14</f>
        <v>0</v>
      </c>
      <c r="HL12" s="23">
        <f>HL13+HL14</f>
        <v>0</v>
      </c>
      <c r="HM12" s="23"/>
      <c r="HN12" s="23">
        <f>HN13+HN14</f>
        <v>0</v>
      </c>
      <c r="HO12" s="23">
        <f>HO13+HO14</f>
        <v>0</v>
      </c>
      <c r="HP12" s="23"/>
      <c r="HQ12" s="23">
        <f>HQ13+HQ14</f>
        <v>0</v>
      </c>
      <c r="HR12" s="23">
        <f>HR13+HR14</f>
        <v>0</v>
      </c>
      <c r="HS12" s="23">
        <f>HS13+HS14</f>
        <v>0</v>
      </c>
      <c r="HT12" s="23"/>
      <c r="HU12" s="23">
        <f>HU13+HU14</f>
        <v>0</v>
      </c>
      <c r="HV12" s="23">
        <f>HV13+HV14</f>
        <v>0</v>
      </c>
      <c r="HW12" s="23"/>
      <c r="HX12" s="23">
        <f>HX13+HX14</f>
        <v>0</v>
      </c>
      <c r="HY12" s="23">
        <f>HY13+HY14</f>
        <v>0</v>
      </c>
      <c r="HZ12" s="23"/>
      <c r="IA12" s="23">
        <f>IA13+IA14</f>
        <v>2044.4898000000001</v>
      </c>
      <c r="IB12" s="23">
        <f>IB13+IB14</f>
        <v>2044.4897999999998</v>
      </c>
      <c r="IC12" s="23">
        <f>IC13+IC14</f>
        <v>2044.4897999999998</v>
      </c>
      <c r="ID12" s="23">
        <f t="shared" ref="ID12:ID13" si="39">IC12/IB12*100</f>
        <v>100</v>
      </c>
      <c r="IE12" s="23">
        <f>IE13+IE14</f>
        <v>2003.6</v>
      </c>
      <c r="IF12" s="23">
        <f>IF13+IF14</f>
        <v>2003.6</v>
      </c>
      <c r="IG12" s="23">
        <f t="shared" ref="IG12:IG13" si="40">IF12/IE12*100</f>
        <v>100</v>
      </c>
      <c r="IH12" s="23">
        <f>IH13+IH14</f>
        <v>40.889800000000001</v>
      </c>
      <c r="II12" s="23">
        <f>II13+II14</f>
        <v>40.889800000000001</v>
      </c>
      <c r="IJ12" s="23">
        <f t="shared" ref="IJ12:IJ13" si="41">II12/IH12*100</f>
        <v>100</v>
      </c>
      <c r="IK12" s="23">
        <f>IK13+IK14</f>
        <v>414.28570999999999</v>
      </c>
      <c r="IL12" s="23">
        <f>IL13+IL14</f>
        <v>414.28570999999999</v>
      </c>
      <c r="IM12" s="23">
        <f>IM13+IM14</f>
        <v>414.28570999999999</v>
      </c>
      <c r="IN12" s="23">
        <f t="shared" ref="IN12:IN13" si="42">IM12/IL12*100</f>
        <v>100</v>
      </c>
      <c r="IO12" s="23">
        <f>IO13+IO14</f>
        <v>406</v>
      </c>
      <c r="IP12" s="23">
        <f>IP13+IP14</f>
        <v>406</v>
      </c>
      <c r="IQ12" s="23">
        <f t="shared" ref="IQ12:IQ13" si="43">IP12/IO12*100</f>
        <v>100</v>
      </c>
      <c r="IR12" s="23">
        <f>IR13+IR14</f>
        <v>8.2857099999999999</v>
      </c>
      <c r="IS12" s="23">
        <f>IS13+IS14</f>
        <v>8.2857099999999999</v>
      </c>
      <c r="IT12" s="23">
        <f t="shared" ref="IT12:IT13" si="44">IS12/IR12*100</f>
        <v>100</v>
      </c>
      <c r="IU12" s="23">
        <f>IU13+IU14</f>
        <v>9590.6221999999998</v>
      </c>
      <c r="IV12" s="23">
        <f>IV13+IV14</f>
        <v>9590.6221999999998</v>
      </c>
      <c r="IW12" s="23">
        <f>IW13+IW14</f>
        <v>1999.9752899999999</v>
      </c>
      <c r="IX12" s="23">
        <f t="shared" ref="IX12:IX13" si="45">IW12/IV12*100</f>
        <v>20.853446713811746</v>
      </c>
      <c r="IY12" s="23">
        <f>IY13+IY14</f>
        <v>9398.8097600000001</v>
      </c>
      <c r="IZ12" s="23">
        <f>IZ13+IZ14</f>
        <v>1959.97579</v>
      </c>
      <c r="JA12" s="23">
        <f t="shared" ref="JA12:JA13" si="46">IZ12/IY12*100</f>
        <v>20.853446766646758</v>
      </c>
      <c r="JB12" s="23">
        <f>JB13+JB14</f>
        <v>191.81244000000001</v>
      </c>
      <c r="JC12" s="23">
        <f>JC13+JC14</f>
        <v>39.999499999999998</v>
      </c>
      <c r="JD12" s="23">
        <f t="shared" ref="JD12:JD13" si="47">JC12/JB12*100</f>
        <v>20.853444124896171</v>
      </c>
      <c r="JE12" s="23">
        <f>JE13+JE14</f>
        <v>0</v>
      </c>
      <c r="JF12" s="23">
        <f>JF13+JF14</f>
        <v>0</v>
      </c>
      <c r="JG12" s="23">
        <f>JG13+JG14</f>
        <v>0</v>
      </c>
      <c r="JH12" s="23"/>
      <c r="JI12" s="23">
        <f>JI13+JI14</f>
        <v>0</v>
      </c>
      <c r="JJ12" s="23">
        <f>JJ13+JJ14</f>
        <v>0</v>
      </c>
      <c r="JK12" s="23"/>
      <c r="JL12" s="23">
        <f>JL13+JL14</f>
        <v>0</v>
      </c>
      <c r="JM12" s="23">
        <f>JM13+JM14</f>
        <v>0</v>
      </c>
      <c r="JN12" s="23"/>
      <c r="JO12" s="23">
        <f>JO13+JO14</f>
        <v>0</v>
      </c>
      <c r="JP12" s="23">
        <f>JP13+JP14</f>
        <v>0</v>
      </c>
      <c r="JQ12" s="23"/>
      <c r="JR12" s="23">
        <f>JR13+JR14</f>
        <v>259.55862000000002</v>
      </c>
      <c r="JS12" s="23">
        <f>JS13+JS14</f>
        <v>129.77931000000001</v>
      </c>
      <c r="JT12" s="23">
        <f t="shared" ref="JT12" si="48">JS12/JR12*100</f>
        <v>50</v>
      </c>
      <c r="JU12" s="23">
        <f>JU13+JU14</f>
        <v>1681.3458599999999</v>
      </c>
      <c r="JV12" s="23">
        <f>JV13+JV14</f>
        <v>0</v>
      </c>
      <c r="JW12" s="23">
        <f t="shared" ref="JW12" si="49">JV12/JU12*100</f>
        <v>0</v>
      </c>
      <c r="JX12" s="23">
        <f>JX13+JX14</f>
        <v>0</v>
      </c>
      <c r="JY12" s="23">
        <f>JY13+JY14</f>
        <v>0</v>
      </c>
      <c r="JZ12" s="23" t="e">
        <f t="shared" ref="JZ12" si="50">JY12/JX12*100</f>
        <v>#DIV/0!</v>
      </c>
      <c r="KA12" s="23">
        <f>KA13+KA14</f>
        <v>0</v>
      </c>
      <c r="KB12" s="23">
        <f>KB13+KB14</f>
        <v>0</v>
      </c>
      <c r="KC12" s="23" t="e">
        <f t="shared" ref="KC12" si="51">KB12/KA12*100</f>
        <v>#DIV/0!</v>
      </c>
      <c r="KD12" s="23">
        <f>KD13+KD14</f>
        <v>0</v>
      </c>
      <c r="KE12" s="23">
        <f>KE13+KE14</f>
        <v>0</v>
      </c>
      <c r="KF12" s="23" t="e">
        <f t="shared" ref="KF12" si="52">KE12/KD12*100</f>
        <v>#DIV/0!</v>
      </c>
      <c r="KG12" s="23">
        <f>KG13+KG14</f>
        <v>0</v>
      </c>
      <c r="KH12" s="23">
        <f>KH13+KH14</f>
        <v>0</v>
      </c>
      <c r="KI12" s="23" t="e">
        <f t="shared" ref="KI12" si="53">KH12/KG12*100</f>
        <v>#DIV/0!</v>
      </c>
      <c r="KJ12" s="23">
        <f>KJ13+KJ14</f>
        <v>0</v>
      </c>
      <c r="KK12" s="23">
        <f>KK13+KK14</f>
        <v>0</v>
      </c>
      <c r="KL12" s="23" t="e">
        <f t="shared" ref="KL12" si="54">KK12/KJ12*100</f>
        <v>#DIV/0!</v>
      </c>
      <c r="KM12" s="23">
        <f>KM13+KM14</f>
        <v>0</v>
      </c>
      <c r="KN12" s="23">
        <f>KN13+KN14</f>
        <v>0</v>
      </c>
      <c r="KO12" s="23" t="e">
        <f t="shared" ref="KO12" si="55">KN12/KM12*100</f>
        <v>#DIV/0!</v>
      </c>
      <c r="KP12" s="23">
        <f>KP13+KP14</f>
        <v>0</v>
      </c>
      <c r="KQ12" s="23">
        <f>KQ13+KQ14</f>
        <v>0</v>
      </c>
      <c r="KR12" s="23" t="e">
        <f t="shared" ref="KR12" si="56">KQ12/KP12*100</f>
        <v>#DIV/0!</v>
      </c>
    </row>
    <row r="13" spans="1:304" ht="18" customHeight="1">
      <c r="A13" s="1" t="s">
        <v>129</v>
      </c>
      <c r="B13" s="17">
        <f>H13+R13+U13+X13+AH13+AR13+BB13+BL13+BV13+CE13+CN13+CX13+DH13+DR13+EB13+EO13+E13+EY13+FI13+FS13+GC13+GM13+GW13+HG13+HQ13+IA13+IK13+IU13+JE13+JO13+EL13+JR13+JU13+JX13+KA13+KD13+KG13+KJ13+KM13+KP13</f>
        <v>88576.24463999999</v>
      </c>
      <c r="C13" s="17">
        <f>J13+S13+V13+Z13+AJ13+AT13+BD13+BN13+BW13+CF13+CP13+CZ13+DJ13+DT13+ED13+EQ13+F13+FA13+FK13+FU13+GE13+GO13+GY13+HI13+HS13+IC13+IM13+IW13+JG13+JP13+EM13+JS13+JV13+JY13+KB13+KE13+KH13+KK13+KN13+KQ13</f>
        <v>63005.993139999999</v>
      </c>
      <c r="D13" s="17">
        <f>C13/B13*100</f>
        <v>71.131930910002978</v>
      </c>
      <c r="E13" s="19">
        <v>7456.6</v>
      </c>
      <c r="F13" s="17">
        <v>4100.5</v>
      </c>
      <c r="G13" s="17">
        <f>F13/E13*100</f>
        <v>54.991551109084568</v>
      </c>
      <c r="H13" s="17">
        <v>769.26135999999997</v>
      </c>
      <c r="I13" s="17">
        <f>L13+O13</f>
        <v>769.26135999999997</v>
      </c>
      <c r="J13" s="17">
        <v>769.26135999999997</v>
      </c>
      <c r="K13" s="17">
        <f>J13/I13*100</f>
        <v>100</v>
      </c>
      <c r="L13" s="17">
        <v>761.56875000000002</v>
      </c>
      <c r="M13" s="17">
        <v>761.56875000000002</v>
      </c>
      <c r="N13" s="17">
        <f>M13/L13*100</f>
        <v>100</v>
      </c>
      <c r="O13" s="17">
        <v>7.6926100000000002</v>
      </c>
      <c r="P13" s="17">
        <v>7.6926100000000002</v>
      </c>
      <c r="Q13" s="17">
        <f>P13/O13*100</f>
        <v>100</v>
      </c>
      <c r="R13" s="17">
        <v>766.2</v>
      </c>
      <c r="S13" s="17">
        <v>766.2</v>
      </c>
      <c r="T13" s="17">
        <f>S13/R13*100</f>
        <v>100</v>
      </c>
      <c r="U13" s="17"/>
      <c r="V13" s="17"/>
      <c r="W13" s="17" t="e">
        <f>V13/U13*100</f>
        <v>#DIV/0!</v>
      </c>
      <c r="X13" s="17">
        <v>4136.2776000000003</v>
      </c>
      <c r="Y13" s="17">
        <f>AB13+AE13</f>
        <v>4136.2775999999994</v>
      </c>
      <c r="Z13" s="17">
        <f>AC13+AF13</f>
        <v>3090.402</v>
      </c>
      <c r="AA13" s="17">
        <f>Z13/Y13*100</f>
        <v>74.714569447659912</v>
      </c>
      <c r="AB13" s="17">
        <v>2608.9627799999998</v>
      </c>
      <c r="AC13" s="17">
        <v>1949.27531</v>
      </c>
      <c r="AD13" s="17">
        <f>AC13/AB13*100</f>
        <v>74.714569519462444</v>
      </c>
      <c r="AE13" s="17">
        <v>1527.3148200000001</v>
      </c>
      <c r="AF13" s="17">
        <v>1141.1266900000001</v>
      </c>
      <c r="AG13" s="17">
        <f>AF13/AE13*100</f>
        <v>74.714569325006622</v>
      </c>
      <c r="AH13" s="17"/>
      <c r="AI13" s="17">
        <f>AL13+AO13</f>
        <v>0</v>
      </c>
      <c r="AJ13" s="17">
        <f>AM13+AP13</f>
        <v>0</v>
      </c>
      <c r="AK13" s="17"/>
      <c r="AL13" s="17"/>
      <c r="AM13" s="17"/>
      <c r="AN13" s="17"/>
      <c r="AO13" s="17"/>
      <c r="AP13" s="17"/>
      <c r="AQ13" s="17"/>
      <c r="AR13" s="17">
        <v>2195.1263399999998</v>
      </c>
      <c r="AS13" s="17">
        <f>AV13+AY13</f>
        <v>2195.1263399999998</v>
      </c>
      <c r="AT13" s="17">
        <f>AW13+AZ13</f>
        <v>679.28826000000004</v>
      </c>
      <c r="AU13" s="17"/>
      <c r="AV13" s="17">
        <v>2151.22381</v>
      </c>
      <c r="AW13" s="17">
        <v>665.70249000000001</v>
      </c>
      <c r="AX13" s="17">
        <f>AW13/AV13*100</f>
        <v>30.945292019615572</v>
      </c>
      <c r="AY13" s="17">
        <v>43.902529999999999</v>
      </c>
      <c r="AZ13" s="17">
        <v>13.58577</v>
      </c>
      <c r="BA13" s="17">
        <f>AZ13/AY13*100</f>
        <v>30.945300874459857</v>
      </c>
      <c r="BB13" s="17"/>
      <c r="BC13" s="17">
        <f>BF13+BI13</f>
        <v>0</v>
      </c>
      <c r="BD13" s="17">
        <f>BG13+BJ13</f>
        <v>0</v>
      </c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>
        <f t="shared" ref="BV13:BW13" si="57">BY13+CB13</f>
        <v>0</v>
      </c>
      <c r="BW13" s="17">
        <f t="shared" si="57"/>
        <v>0</v>
      </c>
      <c r="BX13" s="17"/>
      <c r="BY13" s="17"/>
      <c r="BZ13" s="17"/>
      <c r="CA13" s="17"/>
      <c r="CB13" s="17"/>
      <c r="CC13" s="17"/>
      <c r="CD13" s="17"/>
      <c r="CE13" s="17">
        <f>CH13+CK13</f>
        <v>46554.660080000001</v>
      </c>
      <c r="CF13" s="17">
        <f>CI13+CL13</f>
        <v>40606.96112</v>
      </c>
      <c r="CG13" s="17">
        <f>CF13/CE13*100</f>
        <v>87.224267238168167</v>
      </c>
      <c r="CH13" s="17">
        <v>45623.566490000005</v>
      </c>
      <c r="CI13" s="17">
        <v>39794.821810000001</v>
      </c>
      <c r="CJ13" s="17">
        <f>CI13/CH13*100</f>
        <v>87.224267788714911</v>
      </c>
      <c r="CK13" s="17">
        <v>931.09358999999995</v>
      </c>
      <c r="CL13" s="17">
        <v>812.13931000000002</v>
      </c>
      <c r="CM13" s="17">
        <f>CL13/CK13*100</f>
        <v>87.224240261389838</v>
      </c>
      <c r="CN13" s="17"/>
      <c r="CO13" s="17">
        <f>CR13+CU13</f>
        <v>0</v>
      </c>
      <c r="CP13" s="17">
        <f>CS13+CV13</f>
        <v>0</v>
      </c>
      <c r="CQ13" s="17"/>
      <c r="CR13" s="17"/>
      <c r="CS13" s="17"/>
      <c r="CT13" s="17"/>
      <c r="CU13" s="17"/>
      <c r="CV13" s="17"/>
      <c r="CW13" s="17"/>
      <c r="CX13" s="17"/>
      <c r="CY13" s="17">
        <f>DB13+DE13</f>
        <v>0</v>
      </c>
      <c r="CZ13" s="17">
        <f>DC13+DF13</f>
        <v>0</v>
      </c>
      <c r="DA13" s="17" t="e">
        <f>CZ13/CY13*100</f>
        <v>#DIV/0!</v>
      </c>
      <c r="DB13" s="17"/>
      <c r="DC13" s="17"/>
      <c r="DD13" s="17"/>
      <c r="DE13" s="17"/>
      <c r="DF13" s="17"/>
      <c r="DG13" s="17"/>
      <c r="DH13" s="17"/>
      <c r="DI13" s="17">
        <f>DL13+DO13</f>
        <v>0</v>
      </c>
      <c r="DJ13" s="17">
        <f>DM13+DP13</f>
        <v>0</v>
      </c>
      <c r="DK13" s="17"/>
      <c r="DL13" s="17"/>
      <c r="DM13" s="17"/>
      <c r="DN13" s="17"/>
      <c r="DO13" s="17"/>
      <c r="DP13" s="17"/>
      <c r="DQ13" s="17"/>
      <c r="DR13" s="17"/>
      <c r="DS13" s="17">
        <f>DV13+DY13</f>
        <v>0</v>
      </c>
      <c r="DT13" s="17">
        <f>DW13+DZ13</f>
        <v>0</v>
      </c>
      <c r="DU13" s="17"/>
      <c r="DV13" s="17"/>
      <c r="DW13" s="17"/>
      <c r="DX13" s="17"/>
      <c r="DY13" s="17"/>
      <c r="DZ13" s="17"/>
      <c r="EA13" s="17"/>
      <c r="EB13" s="17"/>
      <c r="EC13" s="17">
        <f>EF13+EI13</f>
        <v>0</v>
      </c>
      <c r="ED13" s="17">
        <f>EG13+EJ13</f>
        <v>0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>
        <v>551.24900000000002</v>
      </c>
      <c r="EP13" s="17">
        <f>ES13+EV13</f>
        <v>551.24900000000002</v>
      </c>
      <c r="EQ13" s="17">
        <f>ET13+EW13</f>
        <v>0</v>
      </c>
      <c r="ER13" s="17"/>
      <c r="ES13" s="17">
        <v>551.24900000000002</v>
      </c>
      <c r="ET13" s="17"/>
      <c r="EU13" s="17"/>
      <c r="EV13" s="17"/>
      <c r="EW13" s="17"/>
      <c r="EX13" s="17"/>
      <c r="EY13" s="17">
        <v>2056.5709400000001</v>
      </c>
      <c r="EZ13" s="17">
        <f>FC13+FF13</f>
        <v>2056.5709400000001</v>
      </c>
      <c r="FA13" s="17">
        <f>FD13+FG13</f>
        <v>2056.5709400000001</v>
      </c>
      <c r="FB13" s="17"/>
      <c r="FC13" s="17">
        <v>2015.4395199999999</v>
      </c>
      <c r="FD13" s="17">
        <v>2015.4395199999999</v>
      </c>
      <c r="FE13" s="17">
        <f>FD13/FC13*100</f>
        <v>100</v>
      </c>
      <c r="FF13" s="17">
        <v>41.131419999999999</v>
      </c>
      <c r="FG13" s="17">
        <v>41.131419999999999</v>
      </c>
      <c r="FH13" s="17">
        <f>FG13/FF13*100</f>
        <v>100</v>
      </c>
      <c r="FI13" s="22">
        <f>102.04081+102.12742</f>
        <v>204.16822999999999</v>
      </c>
      <c r="FJ13" s="17">
        <f>FM13+FP13</f>
        <v>204.16823000000002</v>
      </c>
      <c r="FK13" s="17">
        <f>FN13+FQ13</f>
        <v>204.16823000000002</v>
      </c>
      <c r="FL13" s="17">
        <f>FK13/FJ13*100</f>
        <v>100</v>
      </c>
      <c r="FM13" s="17">
        <v>201.10615000000001</v>
      </c>
      <c r="FN13" s="17">
        <v>201.10615000000001</v>
      </c>
      <c r="FO13" s="17">
        <f>FN13/FM13*100</f>
        <v>100</v>
      </c>
      <c r="FP13" s="17">
        <v>3.0620799999999999</v>
      </c>
      <c r="FQ13" s="17">
        <v>3.0620799999999999</v>
      </c>
      <c r="FR13" s="17">
        <f>FQ13/FP13*100</f>
        <v>100</v>
      </c>
      <c r="FS13" s="17"/>
      <c r="FT13" s="17">
        <f>FW13+FZ13</f>
        <v>0</v>
      </c>
      <c r="FU13" s="17">
        <f>FX13+GA13</f>
        <v>0</v>
      </c>
      <c r="FV13" s="17"/>
      <c r="FW13" s="17"/>
      <c r="FX13" s="17"/>
      <c r="FY13" s="17"/>
      <c r="FZ13" s="17"/>
      <c r="GA13" s="17"/>
      <c r="GB13" s="17"/>
      <c r="GC13" s="17"/>
      <c r="GD13" s="17">
        <f>GG13+GJ13</f>
        <v>0</v>
      </c>
      <c r="GE13" s="17">
        <f>GH13+GK13</f>
        <v>0</v>
      </c>
      <c r="GF13" s="17"/>
      <c r="GG13" s="17"/>
      <c r="GH13" s="17"/>
      <c r="GI13" s="17"/>
      <c r="GJ13" s="17"/>
      <c r="GK13" s="17"/>
      <c r="GL13" s="17"/>
      <c r="GM13" s="17">
        <v>11836.733380000001</v>
      </c>
      <c r="GN13" s="17">
        <f>GQ13+GT13</f>
        <v>11836.73338</v>
      </c>
      <c r="GO13" s="17">
        <f>GR13+GU13</f>
        <v>6273.8904300000004</v>
      </c>
      <c r="GP13" s="17">
        <f>GO13/GM13*100</f>
        <v>53.003562964429975</v>
      </c>
      <c r="GQ13" s="17">
        <v>11718.366050000001</v>
      </c>
      <c r="GR13" s="17">
        <v>6211.1577900000002</v>
      </c>
      <c r="GS13" s="41">
        <f>GR13/GQ13*100</f>
        <v>53.003616404353572</v>
      </c>
      <c r="GT13" s="17">
        <v>118.36733</v>
      </c>
      <c r="GU13" s="17">
        <v>62.732640000000004</v>
      </c>
      <c r="GV13" s="41">
        <f>GU13/GT13*100</f>
        <v>52.998272411821745</v>
      </c>
      <c r="GW13" s="17"/>
      <c r="GX13" s="17">
        <f>HA13+HD13</f>
        <v>0</v>
      </c>
      <c r="GY13" s="17">
        <f>HB13+HE13</f>
        <v>0</v>
      </c>
      <c r="GZ13" s="17"/>
      <c r="HA13" s="17"/>
      <c r="HB13" s="17"/>
      <c r="HC13" s="17"/>
      <c r="HD13" s="17"/>
      <c r="HE13" s="17"/>
      <c r="HF13" s="17"/>
      <c r="HG13" s="17"/>
      <c r="HH13" s="17">
        <f>HK13+HN13</f>
        <v>0</v>
      </c>
      <c r="HI13" s="17">
        <f>HL13+HO13</f>
        <v>0</v>
      </c>
      <c r="HJ13" s="17"/>
      <c r="HK13" s="17"/>
      <c r="HL13" s="17"/>
      <c r="HM13" s="17"/>
      <c r="HN13" s="17"/>
      <c r="HO13" s="17"/>
      <c r="HP13" s="17"/>
      <c r="HQ13" s="17"/>
      <c r="HR13" s="17">
        <f>HU13+HX13</f>
        <v>0</v>
      </c>
      <c r="HS13" s="17">
        <f>HV13+HY13</f>
        <v>0</v>
      </c>
      <c r="HT13" s="17"/>
      <c r="HU13" s="17"/>
      <c r="HV13" s="17"/>
      <c r="HW13" s="17"/>
      <c r="HX13" s="17"/>
      <c r="HY13" s="17"/>
      <c r="HZ13" s="17"/>
      <c r="IA13" s="17">
        <v>2044.4898000000001</v>
      </c>
      <c r="IB13" s="17">
        <f>IE13+IH13</f>
        <v>2044.4897999999998</v>
      </c>
      <c r="IC13" s="17">
        <f>IF13+II13</f>
        <v>2044.4897999999998</v>
      </c>
      <c r="ID13" s="17">
        <f t="shared" si="39"/>
        <v>100</v>
      </c>
      <c r="IE13" s="17">
        <v>2003.6</v>
      </c>
      <c r="IF13" s="17">
        <v>2003.6</v>
      </c>
      <c r="IG13" s="17">
        <f t="shared" si="40"/>
        <v>100</v>
      </c>
      <c r="IH13" s="17">
        <v>40.889800000000001</v>
      </c>
      <c r="II13" s="17">
        <v>40.889800000000001</v>
      </c>
      <c r="IJ13" s="17">
        <f t="shared" si="41"/>
        <v>100</v>
      </c>
      <c r="IK13" s="17">
        <v>414.28570999999999</v>
      </c>
      <c r="IL13" s="17">
        <f>IO13+IR13</f>
        <v>414.28570999999999</v>
      </c>
      <c r="IM13" s="17">
        <f>IP13+IS13</f>
        <v>414.28570999999999</v>
      </c>
      <c r="IN13" s="17">
        <f t="shared" si="42"/>
        <v>100</v>
      </c>
      <c r="IO13" s="17">
        <v>406</v>
      </c>
      <c r="IP13" s="17">
        <v>406</v>
      </c>
      <c r="IQ13" s="17">
        <f t="shared" si="43"/>
        <v>100</v>
      </c>
      <c r="IR13" s="17">
        <v>8.2857099999999999</v>
      </c>
      <c r="IS13" s="17">
        <v>8.2857099999999999</v>
      </c>
      <c r="IT13" s="17">
        <f t="shared" si="44"/>
        <v>100</v>
      </c>
      <c r="IU13" s="17">
        <v>9590.6221999999998</v>
      </c>
      <c r="IV13" s="17">
        <f>IY13+JB13</f>
        <v>9590.6221999999998</v>
      </c>
      <c r="IW13" s="17">
        <f>IZ13+JC13</f>
        <v>1999.9752899999999</v>
      </c>
      <c r="IX13" s="17">
        <f t="shared" si="45"/>
        <v>20.853446713811746</v>
      </c>
      <c r="IY13" s="17">
        <v>9398.8097600000001</v>
      </c>
      <c r="IZ13" s="17">
        <v>1959.97579</v>
      </c>
      <c r="JA13" s="17">
        <f t="shared" si="46"/>
        <v>20.853446766646758</v>
      </c>
      <c r="JB13" s="17">
        <v>191.81244000000001</v>
      </c>
      <c r="JC13" s="17">
        <v>39.999499999999998</v>
      </c>
      <c r="JD13" s="17">
        <f t="shared" si="47"/>
        <v>20.853444124896171</v>
      </c>
      <c r="JE13" s="17"/>
      <c r="JF13" s="17">
        <f>JI13+JL13</f>
        <v>0</v>
      </c>
      <c r="JG13" s="17">
        <f>JJ13+JM13</f>
        <v>0</v>
      </c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</row>
    <row r="14" spans="1:304" s="6" customFormat="1">
      <c r="A14" s="2" t="s">
        <v>160</v>
      </c>
      <c r="B14" s="23">
        <f>SUM(B15:B22)</f>
        <v>14180.836570000001</v>
      </c>
      <c r="C14" s="23">
        <f>SUM(C15:C22)</f>
        <v>1687.6669299999999</v>
      </c>
      <c r="D14" s="23">
        <f t="shared" ref="D14:D22" si="58">C14/B14*100</f>
        <v>11.901039276979692</v>
      </c>
      <c r="E14" s="23">
        <f>SUM(E15:E22)</f>
        <v>0</v>
      </c>
      <c r="F14" s="23">
        <f>SUM(F15:F22)</f>
        <v>0</v>
      </c>
      <c r="G14" s="23"/>
      <c r="H14" s="23">
        <f>SUM(H15:H22)</f>
        <v>0</v>
      </c>
      <c r="I14" s="23">
        <f>SUM(I15:I22)</f>
        <v>0</v>
      </c>
      <c r="J14" s="23">
        <f>SUM(J15:J22)</f>
        <v>0</v>
      </c>
      <c r="K14" s="23"/>
      <c r="L14" s="23">
        <f>SUM(L15:L22)</f>
        <v>0</v>
      </c>
      <c r="M14" s="23">
        <f>SUM(M15:M22)</f>
        <v>0</v>
      </c>
      <c r="N14" s="23"/>
      <c r="O14" s="23">
        <f>SUM(O15:O22)</f>
        <v>0</v>
      </c>
      <c r="P14" s="23">
        <f>SUM(P15:P22)</f>
        <v>0</v>
      </c>
      <c r="Q14" s="23"/>
      <c r="R14" s="23">
        <f>SUM(R15:R22)</f>
        <v>0</v>
      </c>
      <c r="S14" s="23">
        <f>SUM(S15:S22)</f>
        <v>0</v>
      </c>
      <c r="T14" s="23"/>
      <c r="U14" s="23">
        <f>SUM(U15:U22)</f>
        <v>0</v>
      </c>
      <c r="V14" s="23">
        <f>SUM(V15:V22)</f>
        <v>0</v>
      </c>
      <c r="W14" s="23"/>
      <c r="X14" s="23">
        <f>SUM(X15:X22)</f>
        <v>0</v>
      </c>
      <c r="Y14" s="23">
        <f>SUM(Y15:Y22)</f>
        <v>0</v>
      </c>
      <c r="Z14" s="23">
        <f>SUM(Z15:Z22)</f>
        <v>0</v>
      </c>
      <c r="AA14" s="23"/>
      <c r="AB14" s="23">
        <f>SUM(AB15:AB22)</f>
        <v>0</v>
      </c>
      <c r="AC14" s="23">
        <f>SUM(AC15:AC22)</f>
        <v>0</v>
      </c>
      <c r="AD14" s="23"/>
      <c r="AE14" s="23">
        <f>SUM(AE15:AE22)</f>
        <v>0</v>
      </c>
      <c r="AF14" s="23">
        <f>SUM(AF15:AF22)</f>
        <v>0</v>
      </c>
      <c r="AG14" s="23"/>
      <c r="AH14" s="23">
        <f>SUM(AH15:AH22)</f>
        <v>0</v>
      </c>
      <c r="AI14" s="23">
        <f>SUM(AI15:AI22)</f>
        <v>0</v>
      </c>
      <c r="AJ14" s="23">
        <f>SUM(AJ15:AJ22)</f>
        <v>0</v>
      </c>
      <c r="AK14" s="23"/>
      <c r="AL14" s="23">
        <f>SUM(AL15:AL22)</f>
        <v>0</v>
      </c>
      <c r="AM14" s="23">
        <f>SUM(AM15:AM22)</f>
        <v>0</v>
      </c>
      <c r="AN14" s="23"/>
      <c r="AO14" s="23">
        <f>SUM(AO15:AO22)</f>
        <v>0</v>
      </c>
      <c r="AP14" s="23">
        <f>SUM(AP15:AP22)</f>
        <v>0</v>
      </c>
      <c r="AQ14" s="23"/>
      <c r="AR14" s="23">
        <f>SUM(AR15:AR22)</f>
        <v>0</v>
      </c>
      <c r="AS14" s="23">
        <f>SUM(AS15:AS22)</f>
        <v>0</v>
      </c>
      <c r="AT14" s="23">
        <f>SUM(AT15:AT22)</f>
        <v>0</v>
      </c>
      <c r="AU14" s="23"/>
      <c r="AV14" s="23">
        <f>SUM(AV15:AV22)</f>
        <v>0</v>
      </c>
      <c r="AW14" s="23">
        <f>SUM(AW15:AW22)</f>
        <v>0</v>
      </c>
      <c r="AX14" s="23"/>
      <c r="AY14" s="23">
        <f>SUM(AY15:AY22)</f>
        <v>0</v>
      </c>
      <c r="AZ14" s="23">
        <f>SUM(AZ15:AZ22)</f>
        <v>0</v>
      </c>
      <c r="BA14" s="23"/>
      <c r="BB14" s="23">
        <f>SUM(BB15:BB22)</f>
        <v>0</v>
      </c>
      <c r="BC14" s="23">
        <f>SUM(BC15:BC22)</f>
        <v>0</v>
      </c>
      <c r="BD14" s="23">
        <f>SUM(BD15:BD22)</f>
        <v>0</v>
      </c>
      <c r="BE14" s="23"/>
      <c r="BF14" s="23">
        <f>SUM(BF15:BF22)</f>
        <v>0</v>
      </c>
      <c r="BG14" s="23">
        <f>SUM(BG15:BG22)</f>
        <v>0</v>
      </c>
      <c r="BH14" s="23"/>
      <c r="BI14" s="23">
        <f>SUM(BI15:BI22)</f>
        <v>0</v>
      </c>
      <c r="BJ14" s="23">
        <f>SUM(BJ15:BJ22)</f>
        <v>0</v>
      </c>
      <c r="BK14" s="23"/>
      <c r="BL14" s="23">
        <f>BL15+BL16+BL17+BL18+BL19+BL20+BL21+BL22</f>
        <v>2961.2091100000002</v>
      </c>
      <c r="BM14" s="23">
        <f>SUM(BM15:BM22)</f>
        <v>2961.2091100000002</v>
      </c>
      <c r="BN14" s="23">
        <f>SUM(BN15:BN22)</f>
        <v>1269.08962</v>
      </c>
      <c r="BO14" s="23">
        <f t="shared" ref="BO14:BO22" si="59">BN14/BM14*100</f>
        <v>42.857142905385693</v>
      </c>
      <c r="BP14" s="23">
        <f>SUM(BP15:BP22)</f>
        <v>2901.9849299999996</v>
      </c>
      <c r="BQ14" s="23">
        <f>SUM(BQ15:BQ22)</f>
        <v>1243.7078299999998</v>
      </c>
      <c r="BR14" s="23">
        <f t="shared" ref="BR14:BR22" si="60">BQ14/BP14*100</f>
        <v>42.857142955597638</v>
      </c>
      <c r="BS14" s="23">
        <f>SUM(BS15:BS22)</f>
        <v>59.224180000000004</v>
      </c>
      <c r="BT14" s="23">
        <f>SUM(BT15:BT22)</f>
        <v>25.381790000000002</v>
      </c>
      <c r="BU14" s="23">
        <f>BT14/BS14*100</f>
        <v>42.857140445000674</v>
      </c>
      <c r="BV14" s="23">
        <f>SUM(BV15:BV22)</f>
        <v>4006.6199799999995</v>
      </c>
      <c r="BW14" s="23">
        <f>SUM(BW15:BW22)</f>
        <v>288.798</v>
      </c>
      <c r="BX14" s="23">
        <f>BW14/BV14*100</f>
        <v>7.2080207616795251</v>
      </c>
      <c r="BY14" s="23">
        <f>SUM(BY15:BY22)</f>
        <v>4006.6199799999995</v>
      </c>
      <c r="BZ14" s="23">
        <f>SUM(BZ15:BZ22)</f>
        <v>288.798</v>
      </c>
      <c r="CA14" s="23">
        <f>BZ14/BY14*100</f>
        <v>7.2080207616795251</v>
      </c>
      <c r="CB14" s="23">
        <f>SUM(CB15:CB22)</f>
        <v>0</v>
      </c>
      <c r="CC14" s="23">
        <f>SUM(CC15:CC22)</f>
        <v>0</v>
      </c>
      <c r="CD14" s="23"/>
      <c r="CE14" s="23">
        <f>SUM(CE15:CE22)</f>
        <v>0</v>
      </c>
      <c r="CF14" s="23">
        <f>SUM(CF15:CF22)</f>
        <v>0</v>
      </c>
      <c r="CG14" s="23"/>
      <c r="CH14" s="23">
        <f>SUM(CH15:CH22)</f>
        <v>0</v>
      </c>
      <c r="CI14" s="23">
        <f>SUM(CI15:CI22)</f>
        <v>0</v>
      </c>
      <c r="CJ14" s="23"/>
      <c r="CK14" s="23">
        <f>SUM(CK15:CK22)</f>
        <v>0</v>
      </c>
      <c r="CL14" s="23">
        <f>SUM(CL15:CL22)</f>
        <v>0</v>
      </c>
      <c r="CM14" s="23"/>
      <c r="CN14" s="23">
        <f>SUM(CN15:CN22)</f>
        <v>0</v>
      </c>
      <c r="CO14" s="23">
        <f>SUM(CO15:CO22)</f>
        <v>0</v>
      </c>
      <c r="CP14" s="23">
        <f>SUM(CP15:CP22)</f>
        <v>0</v>
      </c>
      <c r="CQ14" s="23"/>
      <c r="CR14" s="23">
        <f>SUM(CR15:CR22)</f>
        <v>0</v>
      </c>
      <c r="CS14" s="23">
        <f>SUM(CS15:CS22)</f>
        <v>0</v>
      </c>
      <c r="CT14" s="23"/>
      <c r="CU14" s="23">
        <f>SUM(CU15:CU22)</f>
        <v>0</v>
      </c>
      <c r="CV14" s="23">
        <f>SUM(CV15:CV22)</f>
        <v>0</v>
      </c>
      <c r="CW14" s="23"/>
      <c r="CX14" s="23">
        <f>SUM(CX15:CX22)</f>
        <v>0</v>
      </c>
      <c r="CY14" s="23">
        <f>SUM(CY15:CY22)</f>
        <v>0</v>
      </c>
      <c r="CZ14" s="23">
        <f>SUM(CZ15:CZ22)</f>
        <v>0</v>
      </c>
      <c r="DA14" s="23"/>
      <c r="DB14" s="23"/>
      <c r="DC14" s="23"/>
      <c r="DD14" s="23"/>
      <c r="DE14" s="23"/>
      <c r="DF14" s="23"/>
      <c r="DG14" s="23"/>
      <c r="DH14" s="23">
        <f>SUM(DH15:DH22)</f>
        <v>0</v>
      </c>
      <c r="DI14" s="23">
        <f>SUM(DI15:DI22)</f>
        <v>0</v>
      </c>
      <c r="DJ14" s="23">
        <f>SUM(DJ15:DJ22)</f>
        <v>0</v>
      </c>
      <c r="DK14" s="23" t="e">
        <f>DJ14/DI14*100</f>
        <v>#DIV/0!</v>
      </c>
      <c r="DL14" s="23">
        <f>SUM(DL15:DL22)</f>
        <v>0</v>
      </c>
      <c r="DM14" s="23">
        <f>SUM(DM15:DM22)</f>
        <v>0</v>
      </c>
      <c r="DN14" s="23" t="e">
        <f>DM14/DL14*100</f>
        <v>#DIV/0!</v>
      </c>
      <c r="DO14" s="23">
        <f>SUM(DO15:DO22)</f>
        <v>0</v>
      </c>
      <c r="DP14" s="23">
        <f>SUM(DP15:DP22)</f>
        <v>0</v>
      </c>
      <c r="DQ14" s="23" t="e">
        <f>DP14/DO14*100</f>
        <v>#DIV/0!</v>
      </c>
      <c r="DR14" s="23">
        <f>SUM(DR15:DR22)</f>
        <v>0</v>
      </c>
      <c r="DS14" s="23">
        <f>SUM(DS15:DS22)</f>
        <v>0</v>
      </c>
      <c r="DT14" s="23">
        <f>SUM(DT15:DT22)</f>
        <v>0</v>
      </c>
      <c r="DU14" s="23"/>
      <c r="DV14" s="23">
        <f>SUM(DV15:DV22)</f>
        <v>0</v>
      </c>
      <c r="DW14" s="23">
        <f>SUM(DW15:DW22)</f>
        <v>0</v>
      </c>
      <c r="DX14" s="23"/>
      <c r="DY14" s="23">
        <f>SUM(DY15:DY22)</f>
        <v>0</v>
      </c>
      <c r="DZ14" s="23">
        <f>SUM(DZ15:DZ22)</f>
        <v>0</v>
      </c>
      <c r="EA14" s="23"/>
      <c r="EB14" s="23">
        <f>SUM(EB15:EB22)</f>
        <v>0</v>
      </c>
      <c r="EC14" s="23">
        <f>SUM(EC15:EC22)</f>
        <v>0</v>
      </c>
      <c r="ED14" s="23">
        <f>SUM(ED15:ED22)</f>
        <v>0</v>
      </c>
      <c r="EE14" s="23"/>
      <c r="EF14" s="23">
        <f>SUM(EF15:EF22)</f>
        <v>0</v>
      </c>
      <c r="EG14" s="23">
        <f>SUM(EG15:EG22)</f>
        <v>0</v>
      </c>
      <c r="EH14" s="23"/>
      <c r="EI14" s="23">
        <f>SUM(EI15:EI22)</f>
        <v>0</v>
      </c>
      <c r="EJ14" s="23">
        <f>SUM(EJ15:EJ22)</f>
        <v>0</v>
      </c>
      <c r="EK14" s="23"/>
      <c r="EL14" s="23">
        <f>SUM(EL15:EL22)</f>
        <v>0</v>
      </c>
      <c r="EM14" s="23">
        <f>SUM(EM15:EM22)</f>
        <v>0</v>
      </c>
      <c r="EN14" s="23"/>
      <c r="EO14" s="23">
        <f>EO15+EO16+EO17+EO18+EO19+EO20+EO21+EO22</f>
        <v>5272.1030000000001</v>
      </c>
      <c r="EP14" s="23">
        <f>EP15+EP16+EP17+EP18+EP19+EP20+EP21+EP22</f>
        <v>5272.1030000000001</v>
      </c>
      <c r="EQ14" s="23">
        <f>SUM(EQ15:EQ22)</f>
        <v>0</v>
      </c>
      <c r="ER14" s="23">
        <f t="shared" ref="ER14:ER22" si="61">EQ14/EP14*100</f>
        <v>0</v>
      </c>
      <c r="ES14" s="23">
        <f>SUM(ES15:ES22)</f>
        <v>5272.1030000000001</v>
      </c>
      <c r="ET14" s="23">
        <f>SUM(ET15:ET22)</f>
        <v>0</v>
      </c>
      <c r="EU14" s="23">
        <f>ET14/ES14*100</f>
        <v>0</v>
      </c>
      <c r="EV14" s="23">
        <f>SUM(EV15:EV22)</f>
        <v>0</v>
      </c>
      <c r="EW14" s="23">
        <f>SUM(EW15:EW22)</f>
        <v>0</v>
      </c>
      <c r="EX14" s="23"/>
      <c r="EY14" s="23">
        <f>SUM(EY15:EY22)</f>
        <v>0</v>
      </c>
      <c r="EZ14" s="23">
        <f>SUM(EZ15:EZ22)</f>
        <v>0</v>
      </c>
      <c r="FA14" s="23">
        <f>SUM(FA15:FA22)</f>
        <v>0</v>
      </c>
      <c r="FB14" s="23"/>
      <c r="FC14" s="23">
        <f>SUM(FC15:FC22)</f>
        <v>0</v>
      </c>
      <c r="FD14" s="23">
        <f>SUM(FD15:FD22)</f>
        <v>0</v>
      </c>
      <c r="FE14" s="23"/>
      <c r="FF14" s="23">
        <f>SUM(FF15:FF22)</f>
        <v>0</v>
      </c>
      <c r="FG14" s="23">
        <f>SUM(FG15:FG22)</f>
        <v>0</v>
      </c>
      <c r="FH14" s="23"/>
      <c r="FI14" s="23"/>
      <c r="FJ14" s="23">
        <f>FJ15+FJ16</f>
        <v>0</v>
      </c>
      <c r="FK14" s="23">
        <f>FK15+FK16</f>
        <v>0</v>
      </c>
      <c r="FL14" s="23"/>
      <c r="FM14" s="23">
        <f>FM15+FM16</f>
        <v>0</v>
      </c>
      <c r="FN14" s="23">
        <f>FN15+FN16</f>
        <v>0</v>
      </c>
      <c r="FO14" s="23"/>
      <c r="FP14" s="23">
        <f>FP15+FP16</f>
        <v>0</v>
      </c>
      <c r="FQ14" s="23">
        <f>FQ15+FQ16</f>
        <v>0</v>
      </c>
      <c r="FR14" s="23"/>
      <c r="FS14" s="23">
        <f>SUM(FS15:FS22)</f>
        <v>0</v>
      </c>
      <c r="FT14" s="23">
        <f>SUM(FT15:FT22)</f>
        <v>0</v>
      </c>
      <c r="FU14" s="23">
        <f>SUM(FU15:FU22)</f>
        <v>0</v>
      </c>
      <c r="FV14" s="23"/>
      <c r="FW14" s="23">
        <f>FW15+FW16</f>
        <v>0</v>
      </c>
      <c r="FX14" s="23">
        <f>FX15+FX16</f>
        <v>0</v>
      </c>
      <c r="FY14" s="23"/>
      <c r="FZ14" s="23">
        <f>FZ15+FZ16</f>
        <v>0</v>
      </c>
      <c r="GA14" s="23">
        <f>GA15+GA16</f>
        <v>0</v>
      </c>
      <c r="GB14" s="23"/>
      <c r="GC14" s="23">
        <f>SUM(GC15:GC22)</f>
        <v>0</v>
      </c>
      <c r="GD14" s="23">
        <f>SUM(GD15:GD22)</f>
        <v>0</v>
      </c>
      <c r="GE14" s="23">
        <f>SUM(GE15:GE22)</f>
        <v>0</v>
      </c>
      <c r="GF14" s="23"/>
      <c r="GG14" s="23">
        <f>GG15+GG16</f>
        <v>0</v>
      </c>
      <c r="GH14" s="23">
        <f>GH15+GH16</f>
        <v>0</v>
      </c>
      <c r="GI14" s="23"/>
      <c r="GJ14" s="23">
        <f>GJ15+GJ16</f>
        <v>0</v>
      </c>
      <c r="GK14" s="23">
        <f>GK15+GK16</f>
        <v>0</v>
      </c>
      <c r="GL14" s="23"/>
      <c r="GM14" s="23">
        <f>SUM(GM15:GM22)</f>
        <v>0</v>
      </c>
      <c r="GN14" s="23">
        <f>SUM(GN15:GN22)</f>
        <v>0</v>
      </c>
      <c r="GO14" s="23">
        <f>SUM(GO15:GO22)</f>
        <v>0</v>
      </c>
      <c r="GP14" s="23"/>
      <c r="GQ14" s="23">
        <f>GQ15+GQ16</f>
        <v>0</v>
      </c>
      <c r="GR14" s="23">
        <f>GR15+GR16</f>
        <v>0</v>
      </c>
      <c r="GS14" s="23"/>
      <c r="GT14" s="23">
        <f>GT15+GT16</f>
        <v>0</v>
      </c>
      <c r="GU14" s="23">
        <f>GU15+GU16</f>
        <v>0</v>
      </c>
      <c r="GV14" s="23"/>
      <c r="GW14" s="23">
        <f>SUM(GW15:GW22)</f>
        <v>0</v>
      </c>
      <c r="GX14" s="23">
        <f>SUM(GX15:GX22)</f>
        <v>0</v>
      </c>
      <c r="GY14" s="23">
        <f>SUM(GY15:GY22)</f>
        <v>0</v>
      </c>
      <c r="GZ14" s="23"/>
      <c r="HA14" s="23">
        <f>HA15+HA16</f>
        <v>0</v>
      </c>
      <c r="HB14" s="23">
        <f>HB15+HB16</f>
        <v>0</v>
      </c>
      <c r="HC14" s="23"/>
      <c r="HD14" s="23">
        <f>HD15+HD16</f>
        <v>0</v>
      </c>
      <c r="HE14" s="23">
        <f>HE15+HE16</f>
        <v>0</v>
      </c>
      <c r="HF14" s="23"/>
      <c r="HG14" s="23">
        <f>SUM(HG15:HG22)</f>
        <v>0</v>
      </c>
      <c r="HH14" s="23">
        <f>SUM(HH15:HH22)</f>
        <v>0</v>
      </c>
      <c r="HI14" s="23">
        <f>SUM(HI15:HI22)</f>
        <v>0</v>
      </c>
      <c r="HJ14" s="23"/>
      <c r="HK14" s="23">
        <f>HK15+HK16</f>
        <v>0</v>
      </c>
      <c r="HL14" s="23">
        <f>HL15+HL16</f>
        <v>0</v>
      </c>
      <c r="HM14" s="23"/>
      <c r="HN14" s="23">
        <f>HN15+HN16</f>
        <v>0</v>
      </c>
      <c r="HO14" s="23">
        <f>HO15+HO16</f>
        <v>0</v>
      </c>
      <c r="HP14" s="23"/>
      <c r="HQ14" s="23">
        <f>SUM(HQ15:HQ22)</f>
        <v>0</v>
      </c>
      <c r="HR14" s="23">
        <f>SUM(HR15:HR22)</f>
        <v>0</v>
      </c>
      <c r="HS14" s="23">
        <f>SUM(HS15:HS22)</f>
        <v>0</v>
      </c>
      <c r="HT14" s="23"/>
      <c r="HU14" s="23">
        <f>HU15+HU16</f>
        <v>0</v>
      </c>
      <c r="HV14" s="23">
        <f>HV15+HV16</f>
        <v>0</v>
      </c>
      <c r="HW14" s="23"/>
      <c r="HX14" s="23">
        <f>HX15+HX16</f>
        <v>0</v>
      </c>
      <c r="HY14" s="23">
        <f>HY15+HY16</f>
        <v>0</v>
      </c>
      <c r="HZ14" s="23"/>
      <c r="IA14" s="23">
        <f>SUM(IA15:IA22)</f>
        <v>0</v>
      </c>
      <c r="IB14" s="23">
        <f>SUM(IB15:IB22)</f>
        <v>0</v>
      </c>
      <c r="IC14" s="23">
        <f>SUM(IC15:IC22)</f>
        <v>0</v>
      </c>
      <c r="ID14" s="23"/>
      <c r="IE14" s="23">
        <f>IE15+IE16</f>
        <v>0</v>
      </c>
      <c r="IF14" s="23">
        <f>IF15+IF16</f>
        <v>0</v>
      </c>
      <c r="IG14" s="23"/>
      <c r="IH14" s="23">
        <f>IH15+IH16</f>
        <v>0</v>
      </c>
      <c r="II14" s="23">
        <f>II15+II16</f>
        <v>0</v>
      </c>
      <c r="IJ14" s="23"/>
      <c r="IK14" s="23">
        <f>SUM(IK15:IK22)</f>
        <v>0</v>
      </c>
      <c r="IL14" s="23">
        <f>SUM(IL15:IL22)</f>
        <v>0</v>
      </c>
      <c r="IM14" s="23">
        <f>SUM(IM15:IM22)</f>
        <v>0</v>
      </c>
      <c r="IN14" s="23"/>
      <c r="IO14" s="23">
        <f>IO15+IO16</f>
        <v>0</v>
      </c>
      <c r="IP14" s="23">
        <f>IP15+IP16</f>
        <v>0</v>
      </c>
      <c r="IQ14" s="23"/>
      <c r="IR14" s="23">
        <f>IR15+IR16</f>
        <v>0</v>
      </c>
      <c r="IS14" s="23">
        <f>IS15+IS16</f>
        <v>0</v>
      </c>
      <c r="IT14" s="23"/>
      <c r="IU14" s="23">
        <f>SUM(IU15:IU22)</f>
        <v>0</v>
      </c>
      <c r="IV14" s="23">
        <f>SUM(IV15:IV22)</f>
        <v>0</v>
      </c>
      <c r="IW14" s="23">
        <f>SUM(IW15:IW22)</f>
        <v>0</v>
      </c>
      <c r="IX14" s="23"/>
      <c r="IY14" s="23">
        <f>IY15+IY16</f>
        <v>0</v>
      </c>
      <c r="IZ14" s="23">
        <f>IZ15+IZ16</f>
        <v>0</v>
      </c>
      <c r="JA14" s="23"/>
      <c r="JB14" s="23">
        <f>JB15+JB16</f>
        <v>0</v>
      </c>
      <c r="JC14" s="23">
        <f>JC15+JC16</f>
        <v>0</v>
      </c>
      <c r="JD14" s="23"/>
      <c r="JE14" s="23">
        <f>SUM(JE15:JE22)</f>
        <v>0</v>
      </c>
      <c r="JF14" s="23">
        <f>SUM(JF15:JF22)</f>
        <v>0</v>
      </c>
      <c r="JG14" s="23">
        <f>SUM(JG15:JG22)</f>
        <v>0</v>
      </c>
      <c r="JH14" s="23"/>
      <c r="JI14" s="23">
        <f>SUM(JI15:JI22)</f>
        <v>0</v>
      </c>
      <c r="JJ14" s="23">
        <f>SUM(JJ15:JJ22)</f>
        <v>0</v>
      </c>
      <c r="JK14" s="23"/>
      <c r="JL14" s="23">
        <f>SUM(JL15:JL22)</f>
        <v>0</v>
      </c>
      <c r="JM14" s="23">
        <f>SUM(JM15:JM22)</f>
        <v>0</v>
      </c>
      <c r="JN14" s="23"/>
      <c r="JO14" s="23">
        <f>SUM(JO15:JO22)</f>
        <v>0</v>
      </c>
      <c r="JP14" s="23">
        <f>SUM(JP15:JP22)</f>
        <v>0</v>
      </c>
      <c r="JQ14" s="23"/>
      <c r="JR14" s="23">
        <f>SUM(JR15:JR22)</f>
        <v>259.55862000000002</v>
      </c>
      <c r="JS14" s="23">
        <f>SUM(JS15:JS22)</f>
        <v>129.77931000000001</v>
      </c>
      <c r="JT14" s="23">
        <f t="shared" ref="JT14:JT22" si="62">JS14/JR14*100</f>
        <v>50</v>
      </c>
      <c r="JU14" s="23">
        <f>SUM(JU15:JU22)</f>
        <v>1681.3458599999999</v>
      </c>
      <c r="JV14" s="23">
        <f>SUM(JV15:JV22)</f>
        <v>0</v>
      </c>
      <c r="JW14" s="23">
        <f t="shared" ref="JW14:JW21" si="63">JV14/JU14*100</f>
        <v>0</v>
      </c>
      <c r="JX14" s="23">
        <f>SUM(JX15:JX22)</f>
        <v>0</v>
      </c>
      <c r="JY14" s="23">
        <f>SUM(JY15:JY22)</f>
        <v>0</v>
      </c>
      <c r="JZ14" s="23" t="e">
        <f t="shared" ref="JZ14" si="64">JY14/JX14*100</f>
        <v>#DIV/0!</v>
      </c>
      <c r="KA14" s="23">
        <f>SUM(KA15:KA22)</f>
        <v>0</v>
      </c>
      <c r="KB14" s="23">
        <f>SUM(KB15:KB22)</f>
        <v>0</v>
      </c>
      <c r="KC14" s="23" t="e">
        <f t="shared" ref="KC14" si="65">KB14/KA14*100</f>
        <v>#DIV/0!</v>
      </c>
      <c r="KD14" s="23">
        <f>SUM(KD15:KD22)</f>
        <v>0</v>
      </c>
      <c r="KE14" s="23">
        <f>SUM(KE15:KE22)</f>
        <v>0</v>
      </c>
      <c r="KF14" s="23" t="e">
        <f t="shared" ref="KF14" si="66">KE14/KD14*100</f>
        <v>#DIV/0!</v>
      </c>
      <c r="KG14" s="23">
        <f>SUM(KG15:KG22)</f>
        <v>0</v>
      </c>
      <c r="KH14" s="23">
        <f>SUM(KH15:KH22)</f>
        <v>0</v>
      </c>
      <c r="KI14" s="23" t="e">
        <f t="shared" ref="KI14" si="67">KH14/KG14*100</f>
        <v>#DIV/0!</v>
      </c>
      <c r="KJ14" s="23">
        <f>SUM(KJ15:KJ22)</f>
        <v>0</v>
      </c>
      <c r="KK14" s="23">
        <f>SUM(KK15:KK22)</f>
        <v>0</v>
      </c>
      <c r="KL14" s="23" t="e">
        <f t="shared" ref="KL14" si="68">KK14/KJ14*100</f>
        <v>#DIV/0!</v>
      </c>
      <c r="KM14" s="23">
        <f>SUM(KM15:KM22)</f>
        <v>0</v>
      </c>
      <c r="KN14" s="23">
        <f>SUM(KN15:KN22)</f>
        <v>0</v>
      </c>
      <c r="KO14" s="23" t="e">
        <f t="shared" ref="KO14" si="69">KN14/KM14*100</f>
        <v>#DIV/0!</v>
      </c>
      <c r="KP14" s="23">
        <f>SUM(KP15:KP22)</f>
        <v>0</v>
      </c>
      <c r="KQ14" s="23">
        <f>SUM(KQ15:KQ22)</f>
        <v>0</v>
      </c>
      <c r="KR14" s="23" t="e">
        <f t="shared" ref="KR14" si="70">KQ14/KP14*100</f>
        <v>#DIV/0!</v>
      </c>
    </row>
    <row r="15" spans="1:304" ht="18" customHeight="1">
      <c r="A15" s="1" t="s">
        <v>14</v>
      </c>
      <c r="B15" s="17">
        <f t="shared" ref="B15:B22" si="71">H15+R15+U15+X15+AH15+AR15+BB15+BL15+BV15+CE15+CN15+CX15+DH15+DR15+EB15+EO15+E15+EY15+FI15+FS15+GC15+GM15+GW15+HG15+HQ15+IA15+IK15+IU15+JE15+JO15+EL15+JR15+JU15+JX15+KA15+KD15+KG15+KJ15+KM15+KP15</f>
        <v>4162.8360700000003</v>
      </c>
      <c r="C15" s="17">
        <f t="shared" ref="C15:C22" si="72">J15+S15+V15+Z15+AJ15+AT15+BD15+BN15+BW15+CF15+CP15+CZ15+DJ15+DT15+ED15+EQ15+F15+FA15+FK15+FU15+GE15+GO15+GY15+HI15+HS15+IC15+IM15+IW15+JG15+JP15+EM15+JS15+JV15+JY15+KB15+KE15+KH15+KK15+KN15+KQ15</f>
        <v>0</v>
      </c>
      <c r="D15" s="17">
        <f>C15/B15*100</f>
        <v>0</v>
      </c>
      <c r="E15" s="17"/>
      <c r="F15" s="17"/>
      <c r="G15" s="17"/>
      <c r="H15" s="17"/>
      <c r="I15" s="17">
        <f t="shared" ref="I15:J22" si="73">L15+O15</f>
        <v>0</v>
      </c>
      <c r="J15" s="17">
        <f t="shared" si="73"/>
        <v>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>
        <f t="shared" ref="Y15:Z22" si="74">AB15+AE15</f>
        <v>0</v>
      </c>
      <c r="Z15" s="17">
        <f t="shared" si="74"/>
        <v>0</v>
      </c>
      <c r="AA15" s="17"/>
      <c r="AB15" s="17"/>
      <c r="AC15" s="17"/>
      <c r="AD15" s="17"/>
      <c r="AE15" s="17"/>
      <c r="AF15" s="17"/>
      <c r="AG15" s="17"/>
      <c r="AH15" s="17"/>
      <c r="AI15" s="17">
        <f t="shared" ref="AI15:AJ22" si="75">AL15+AO15</f>
        <v>0</v>
      </c>
      <c r="AJ15" s="17">
        <f t="shared" si="75"/>
        <v>0</v>
      </c>
      <c r="AK15" s="17"/>
      <c r="AL15" s="17"/>
      <c r="AM15" s="17"/>
      <c r="AN15" s="17"/>
      <c r="AO15" s="17"/>
      <c r="AP15" s="17"/>
      <c r="AQ15" s="17"/>
      <c r="AR15" s="17"/>
      <c r="AS15" s="17">
        <f t="shared" ref="AS15:AT22" si="76">AV15+AY15</f>
        <v>0</v>
      </c>
      <c r="AT15" s="17">
        <f t="shared" si="76"/>
        <v>0</v>
      </c>
      <c r="AU15" s="17"/>
      <c r="AV15" s="17"/>
      <c r="AW15" s="17"/>
      <c r="AX15" s="17"/>
      <c r="AY15" s="17"/>
      <c r="AZ15" s="17"/>
      <c r="BA15" s="17"/>
      <c r="BB15" s="17"/>
      <c r="BC15" s="17">
        <f t="shared" ref="BC15:BD22" si="77">BF15+BI15</f>
        <v>0</v>
      </c>
      <c r="BD15" s="17">
        <f t="shared" si="77"/>
        <v>0</v>
      </c>
      <c r="BE15" s="17"/>
      <c r="BF15" s="17"/>
      <c r="BG15" s="17"/>
      <c r="BH15" s="17"/>
      <c r="BI15" s="17"/>
      <c r="BJ15" s="17"/>
      <c r="BK15" s="17"/>
      <c r="BL15" s="17">
        <v>1222.0862999999999</v>
      </c>
      <c r="BM15" s="17">
        <f t="shared" ref="BM15:BN22" si="78">BP15+BS15</f>
        <v>1222.0862999999999</v>
      </c>
      <c r="BN15" s="17">
        <f t="shared" si="78"/>
        <v>0</v>
      </c>
      <c r="BO15" s="17">
        <f t="shared" si="59"/>
        <v>0</v>
      </c>
      <c r="BP15" s="17">
        <v>1197.6445699999999</v>
      </c>
      <c r="BQ15" s="17"/>
      <c r="BR15" s="17">
        <f t="shared" si="60"/>
        <v>0</v>
      </c>
      <c r="BS15" s="17">
        <v>24.44173</v>
      </c>
      <c r="BT15" s="17"/>
      <c r="BU15" s="17">
        <f>BT15/BS15*100</f>
        <v>0</v>
      </c>
      <c r="BV15" s="17">
        <f t="shared" ref="BV15:BW22" si="79">BY15+CB15</f>
        <v>1988.7487699999999</v>
      </c>
      <c r="BW15" s="17">
        <f t="shared" si="79"/>
        <v>0</v>
      </c>
      <c r="BX15" s="17"/>
      <c r="BY15" s="17">
        <v>1988.7487699999999</v>
      </c>
      <c r="BZ15" s="17"/>
      <c r="CA15" s="17">
        <f>BZ15/BY15*100</f>
        <v>0</v>
      </c>
      <c r="CB15" s="17"/>
      <c r="CC15" s="17"/>
      <c r="CD15" s="17"/>
      <c r="CE15" s="17">
        <f t="shared" ref="CE15:CF22" si="80">CH15+CK15</f>
        <v>0</v>
      </c>
      <c r="CF15" s="17">
        <f t="shared" si="80"/>
        <v>0</v>
      </c>
      <c r="CG15" s="17"/>
      <c r="CH15" s="17"/>
      <c r="CI15" s="17"/>
      <c r="CJ15" s="17"/>
      <c r="CK15" s="17"/>
      <c r="CL15" s="17"/>
      <c r="CM15" s="17"/>
      <c r="CN15" s="17"/>
      <c r="CO15" s="17">
        <f t="shared" ref="CO15:CP22" si="81">CR15+CU15</f>
        <v>0</v>
      </c>
      <c r="CP15" s="17">
        <f t="shared" si="81"/>
        <v>0</v>
      </c>
      <c r="CQ15" s="17"/>
      <c r="CR15" s="17"/>
      <c r="CS15" s="17"/>
      <c r="CT15" s="17"/>
      <c r="CU15" s="17"/>
      <c r="CV15" s="17"/>
      <c r="CW15" s="17"/>
      <c r="CX15" s="17"/>
      <c r="CY15" s="17">
        <f t="shared" ref="CY15:CZ22" si="82">DB15+DE15</f>
        <v>0</v>
      </c>
      <c r="CZ15" s="17">
        <f t="shared" si="82"/>
        <v>0</v>
      </c>
      <c r="DA15" s="17"/>
      <c r="DB15" s="17"/>
      <c r="DC15" s="17"/>
      <c r="DD15" s="17"/>
      <c r="DE15" s="17"/>
      <c r="DF15" s="17"/>
      <c r="DG15" s="17"/>
      <c r="DH15" s="17"/>
      <c r="DI15" s="17">
        <f t="shared" ref="DI15:DJ22" si="83">DL15+DO15</f>
        <v>0</v>
      </c>
      <c r="DJ15" s="17">
        <f t="shared" si="83"/>
        <v>0</v>
      </c>
      <c r="DK15" s="17" t="e">
        <f>DJ15/DI15*100</f>
        <v>#DIV/0!</v>
      </c>
      <c r="DL15" s="17"/>
      <c r="DM15" s="17"/>
      <c r="DN15" s="17" t="e">
        <f>DM15/DL15*100</f>
        <v>#DIV/0!</v>
      </c>
      <c r="DO15" s="17"/>
      <c r="DP15" s="17"/>
      <c r="DQ15" s="17" t="e">
        <f>DP15/DO15*100</f>
        <v>#DIV/0!</v>
      </c>
      <c r="DR15" s="17"/>
      <c r="DS15" s="17">
        <f t="shared" ref="DS15:DT22" si="84">DV15+DY15</f>
        <v>0</v>
      </c>
      <c r="DT15" s="17">
        <f t="shared" si="84"/>
        <v>0</v>
      </c>
      <c r="DU15" s="17"/>
      <c r="DV15" s="17"/>
      <c r="DW15" s="17"/>
      <c r="DX15" s="17"/>
      <c r="DY15" s="17"/>
      <c r="DZ15" s="17"/>
      <c r="EA15" s="17"/>
      <c r="EB15" s="17"/>
      <c r="EC15" s="17">
        <f t="shared" ref="EC15:ED22" si="85">EF15+EI15</f>
        <v>0</v>
      </c>
      <c r="ED15" s="17">
        <f t="shared" si="85"/>
        <v>0</v>
      </c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>
        <v>515.90099999999995</v>
      </c>
      <c r="EP15" s="17">
        <f t="shared" ref="EP15:EQ22" si="86">ES15+EV15</f>
        <v>515.90099999999995</v>
      </c>
      <c r="EQ15" s="17">
        <f t="shared" si="86"/>
        <v>0</v>
      </c>
      <c r="ER15" s="17">
        <f t="shared" si="61"/>
        <v>0</v>
      </c>
      <c r="ES15" s="17">
        <v>515.90099999999995</v>
      </c>
      <c r="ET15" s="17"/>
      <c r="EU15" s="17">
        <f t="shared" ref="EU15:EU17" si="87">ET15/ES15*100</f>
        <v>0</v>
      </c>
      <c r="EV15" s="17"/>
      <c r="EW15" s="17"/>
      <c r="EX15" s="17"/>
      <c r="EY15" s="17"/>
      <c r="EZ15" s="17">
        <f t="shared" ref="EZ15:FA22" si="88">FC15+FF15</f>
        <v>0</v>
      </c>
      <c r="FA15" s="17">
        <f t="shared" si="88"/>
        <v>0</v>
      </c>
      <c r="FB15" s="17"/>
      <c r="FC15" s="17"/>
      <c r="FD15" s="17"/>
      <c r="FE15" s="17"/>
      <c r="FF15" s="17"/>
      <c r="FG15" s="17"/>
      <c r="FH15" s="17"/>
      <c r="FI15" s="22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>
        <f t="shared" ref="FT15:FU22" si="89">FW15+FZ15</f>
        <v>0</v>
      </c>
      <c r="FU15" s="17">
        <f t="shared" si="89"/>
        <v>0</v>
      </c>
      <c r="FV15" s="17"/>
      <c r="FW15" s="17"/>
      <c r="FX15" s="17"/>
      <c r="FY15" s="17"/>
      <c r="FZ15" s="17"/>
      <c r="GA15" s="17"/>
      <c r="GB15" s="17"/>
      <c r="GC15" s="17"/>
      <c r="GD15" s="17">
        <f t="shared" ref="GD15:GE22" si="90">GG15+GJ15</f>
        <v>0</v>
      </c>
      <c r="GE15" s="17">
        <f t="shared" si="90"/>
        <v>0</v>
      </c>
      <c r="GF15" s="17"/>
      <c r="GG15" s="17"/>
      <c r="GH15" s="17"/>
      <c r="GI15" s="17"/>
      <c r="GJ15" s="17"/>
      <c r="GK15" s="17"/>
      <c r="GL15" s="17"/>
      <c r="GM15" s="17"/>
      <c r="GN15" s="17">
        <f t="shared" ref="GN15:GO22" si="91">GQ15+GT15</f>
        <v>0</v>
      </c>
      <c r="GO15" s="17">
        <f t="shared" si="91"/>
        <v>0</v>
      </c>
      <c r="GP15" s="17"/>
      <c r="GQ15" s="17"/>
      <c r="GR15" s="17"/>
      <c r="GS15" s="17"/>
      <c r="GT15" s="17"/>
      <c r="GU15" s="17"/>
      <c r="GV15" s="17"/>
      <c r="GW15" s="17"/>
      <c r="GX15" s="17">
        <f t="shared" ref="GX15:GY22" si="92">HA15+HD15</f>
        <v>0</v>
      </c>
      <c r="GY15" s="17">
        <f t="shared" si="92"/>
        <v>0</v>
      </c>
      <c r="GZ15" s="17"/>
      <c r="HA15" s="17"/>
      <c r="HB15" s="17"/>
      <c r="HC15" s="17"/>
      <c r="HD15" s="17"/>
      <c r="HE15" s="17"/>
      <c r="HF15" s="17"/>
      <c r="HG15" s="17"/>
      <c r="HH15" s="17">
        <f t="shared" ref="HH15:HI22" si="93">HK15+HN15</f>
        <v>0</v>
      </c>
      <c r="HI15" s="17">
        <f t="shared" si="93"/>
        <v>0</v>
      </c>
      <c r="HJ15" s="17"/>
      <c r="HK15" s="17"/>
      <c r="HL15" s="17"/>
      <c r="HM15" s="17"/>
      <c r="HN15" s="17"/>
      <c r="HO15" s="17"/>
      <c r="HP15" s="17"/>
      <c r="HQ15" s="17"/>
      <c r="HR15" s="17">
        <f t="shared" ref="HR15:HS22" si="94">HU15+HX15</f>
        <v>0</v>
      </c>
      <c r="HS15" s="17">
        <f t="shared" si="94"/>
        <v>0</v>
      </c>
      <c r="HT15" s="17"/>
      <c r="HU15" s="17"/>
      <c r="HV15" s="17"/>
      <c r="HW15" s="17"/>
      <c r="HX15" s="17"/>
      <c r="HY15" s="17"/>
      <c r="HZ15" s="17"/>
      <c r="IA15" s="17"/>
      <c r="IB15" s="17">
        <f t="shared" ref="IB15:IC22" si="95">IE15+IH15</f>
        <v>0</v>
      </c>
      <c r="IC15" s="17">
        <f t="shared" si="95"/>
        <v>0</v>
      </c>
      <c r="ID15" s="17"/>
      <c r="IE15" s="17"/>
      <c r="IF15" s="17"/>
      <c r="IG15" s="17"/>
      <c r="IH15" s="17"/>
      <c r="II15" s="17"/>
      <c r="IJ15" s="17"/>
      <c r="IK15" s="17"/>
      <c r="IL15" s="17">
        <f t="shared" ref="IL15:IM22" si="96">IO15+IR15</f>
        <v>0</v>
      </c>
      <c r="IM15" s="17">
        <f t="shared" si="96"/>
        <v>0</v>
      </c>
      <c r="IN15" s="17"/>
      <c r="IO15" s="17"/>
      <c r="IP15" s="17"/>
      <c r="IQ15" s="17"/>
      <c r="IR15" s="17"/>
      <c r="IS15" s="17"/>
      <c r="IT15" s="17"/>
      <c r="IU15" s="17"/>
      <c r="IV15" s="17">
        <f t="shared" ref="IV15:IW22" si="97">IY15+JB15</f>
        <v>0</v>
      </c>
      <c r="IW15" s="17">
        <f t="shared" si="97"/>
        <v>0</v>
      </c>
      <c r="IX15" s="17"/>
      <c r="IY15" s="17"/>
      <c r="IZ15" s="17"/>
      <c r="JA15" s="17"/>
      <c r="JB15" s="17"/>
      <c r="JC15" s="17"/>
      <c r="JD15" s="17"/>
      <c r="JE15" s="17"/>
      <c r="JF15" s="17">
        <f t="shared" ref="JF15:JG22" si="98">JI15+JL15</f>
        <v>0</v>
      </c>
      <c r="JG15" s="17">
        <f t="shared" si="98"/>
        <v>0</v>
      </c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>
        <v>436.1</v>
      </c>
      <c r="JV15" s="17"/>
      <c r="JW15" s="17">
        <f>JV15/JU15*100</f>
        <v>0</v>
      </c>
      <c r="JX15" s="17"/>
      <c r="JY15" s="17"/>
      <c r="JZ15" s="17" t="e">
        <f>JY15/JX15*100</f>
        <v>#DIV/0!</v>
      </c>
      <c r="KA15" s="17"/>
      <c r="KB15" s="17"/>
      <c r="KC15" s="17" t="e">
        <f>KB15/KA15*100</f>
        <v>#DIV/0!</v>
      </c>
      <c r="KD15" s="17"/>
      <c r="KE15" s="17"/>
      <c r="KF15" s="17" t="e">
        <f>KE15/KD15*100</f>
        <v>#DIV/0!</v>
      </c>
      <c r="KG15" s="17"/>
      <c r="KH15" s="17"/>
      <c r="KI15" s="17" t="e">
        <f>KH15/KG15*100</f>
        <v>#DIV/0!</v>
      </c>
      <c r="KJ15" s="17"/>
      <c r="KK15" s="17"/>
      <c r="KL15" s="17" t="e">
        <f>KK15/KJ15*100</f>
        <v>#DIV/0!</v>
      </c>
      <c r="KM15" s="17"/>
      <c r="KN15" s="17"/>
      <c r="KO15" s="17"/>
      <c r="KP15" s="17"/>
      <c r="KQ15" s="17"/>
      <c r="KR15" s="17"/>
    </row>
    <row r="16" spans="1:304">
      <c r="A16" s="1" t="s">
        <v>36</v>
      </c>
      <c r="B16" s="17">
        <f t="shared" si="71"/>
        <v>2356.0193999999997</v>
      </c>
      <c r="C16" s="17">
        <f t="shared" si="72"/>
        <v>470.03318999999999</v>
      </c>
      <c r="D16" s="17">
        <f t="shared" si="58"/>
        <v>19.950310680803398</v>
      </c>
      <c r="E16" s="17"/>
      <c r="F16" s="17"/>
      <c r="G16" s="17"/>
      <c r="H16" s="17"/>
      <c r="I16" s="17">
        <f t="shared" si="73"/>
        <v>0</v>
      </c>
      <c r="J16" s="17">
        <f t="shared" si="73"/>
        <v>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>
        <f t="shared" si="74"/>
        <v>0</v>
      </c>
      <c r="Z16" s="17">
        <f t="shared" si="74"/>
        <v>0</v>
      </c>
      <c r="AA16" s="17"/>
      <c r="AB16" s="17"/>
      <c r="AC16" s="17"/>
      <c r="AD16" s="17"/>
      <c r="AE16" s="17"/>
      <c r="AF16" s="17"/>
      <c r="AG16" s="17"/>
      <c r="AH16" s="17"/>
      <c r="AI16" s="17">
        <f t="shared" si="75"/>
        <v>0</v>
      </c>
      <c r="AJ16" s="17">
        <f t="shared" si="75"/>
        <v>0</v>
      </c>
      <c r="AK16" s="17"/>
      <c r="AL16" s="17"/>
      <c r="AM16" s="17"/>
      <c r="AN16" s="17"/>
      <c r="AO16" s="17"/>
      <c r="AP16" s="17"/>
      <c r="AQ16" s="17"/>
      <c r="AR16" s="17"/>
      <c r="AS16" s="17">
        <f t="shared" si="76"/>
        <v>0</v>
      </c>
      <c r="AT16" s="17">
        <f t="shared" si="76"/>
        <v>0</v>
      </c>
      <c r="AU16" s="17"/>
      <c r="AV16" s="17"/>
      <c r="AW16" s="17"/>
      <c r="AX16" s="17"/>
      <c r="AY16" s="17"/>
      <c r="AZ16" s="17"/>
      <c r="BA16" s="17"/>
      <c r="BB16" s="17"/>
      <c r="BC16" s="17">
        <f t="shared" si="77"/>
        <v>0</v>
      </c>
      <c r="BD16" s="17">
        <f t="shared" si="77"/>
        <v>0</v>
      </c>
      <c r="BE16" s="17"/>
      <c r="BF16" s="17"/>
      <c r="BG16" s="17"/>
      <c r="BH16" s="17"/>
      <c r="BI16" s="17"/>
      <c r="BJ16" s="17"/>
      <c r="BK16" s="17"/>
      <c r="BL16" s="17">
        <v>470.03318999999999</v>
      </c>
      <c r="BM16" s="17">
        <f t="shared" si="78"/>
        <v>470.03318999999999</v>
      </c>
      <c r="BN16" s="17">
        <f t="shared" si="78"/>
        <v>470.03318999999999</v>
      </c>
      <c r="BO16" s="17">
        <f t="shared" si="59"/>
        <v>100</v>
      </c>
      <c r="BP16" s="17">
        <v>460.63252999999997</v>
      </c>
      <c r="BQ16" s="17">
        <v>460.63252999999997</v>
      </c>
      <c r="BR16" s="17">
        <f t="shared" si="60"/>
        <v>100</v>
      </c>
      <c r="BS16" s="17">
        <v>9.4006600000000002</v>
      </c>
      <c r="BT16" s="17">
        <v>9.4006600000000002</v>
      </c>
      <c r="BU16" s="17">
        <f>BT16/BS16*100</f>
        <v>100</v>
      </c>
      <c r="BV16" s="17">
        <f t="shared" si="79"/>
        <v>729.07321000000002</v>
      </c>
      <c r="BW16" s="17">
        <f t="shared" si="79"/>
        <v>0</v>
      </c>
      <c r="BX16" s="17"/>
      <c r="BY16" s="17">
        <v>729.07321000000002</v>
      </c>
      <c r="BZ16" s="17"/>
      <c r="CA16" s="17">
        <f>BZ16/BY16*100</f>
        <v>0</v>
      </c>
      <c r="CB16" s="17"/>
      <c r="CC16" s="17"/>
      <c r="CD16" s="17"/>
      <c r="CE16" s="17">
        <f t="shared" si="80"/>
        <v>0</v>
      </c>
      <c r="CF16" s="17">
        <f t="shared" si="80"/>
        <v>0</v>
      </c>
      <c r="CG16" s="17"/>
      <c r="CH16" s="17"/>
      <c r="CI16" s="17"/>
      <c r="CJ16" s="17"/>
      <c r="CK16" s="17"/>
      <c r="CL16" s="17"/>
      <c r="CM16" s="17"/>
      <c r="CN16" s="17"/>
      <c r="CO16" s="17">
        <f t="shared" si="81"/>
        <v>0</v>
      </c>
      <c r="CP16" s="17">
        <f t="shared" si="81"/>
        <v>0</v>
      </c>
      <c r="CQ16" s="17"/>
      <c r="CR16" s="17"/>
      <c r="CS16" s="17"/>
      <c r="CT16" s="17"/>
      <c r="CU16" s="17"/>
      <c r="CV16" s="17"/>
      <c r="CW16" s="17"/>
      <c r="CX16" s="17"/>
      <c r="CY16" s="17">
        <f t="shared" si="82"/>
        <v>0</v>
      </c>
      <c r="CZ16" s="17">
        <f t="shared" si="82"/>
        <v>0</v>
      </c>
      <c r="DA16" s="17"/>
      <c r="DB16" s="17"/>
      <c r="DC16" s="17"/>
      <c r="DD16" s="17"/>
      <c r="DE16" s="17"/>
      <c r="DF16" s="17"/>
      <c r="DG16" s="17"/>
      <c r="DH16" s="17"/>
      <c r="DI16" s="17">
        <f t="shared" si="83"/>
        <v>0</v>
      </c>
      <c r="DJ16" s="17">
        <f t="shared" si="83"/>
        <v>0</v>
      </c>
      <c r="DK16" s="17"/>
      <c r="DL16" s="17"/>
      <c r="DM16" s="17"/>
      <c r="DN16" s="17"/>
      <c r="DO16" s="17"/>
      <c r="DP16" s="17"/>
      <c r="DQ16" s="17"/>
      <c r="DR16" s="17"/>
      <c r="DS16" s="17">
        <f t="shared" si="84"/>
        <v>0</v>
      </c>
      <c r="DT16" s="17">
        <f t="shared" si="84"/>
        <v>0</v>
      </c>
      <c r="DU16" s="17"/>
      <c r="DV16" s="17"/>
      <c r="DW16" s="17"/>
      <c r="DX16" s="17"/>
      <c r="DY16" s="17"/>
      <c r="DZ16" s="17"/>
      <c r="EA16" s="17"/>
      <c r="EB16" s="17"/>
      <c r="EC16" s="17">
        <f t="shared" si="85"/>
        <v>0</v>
      </c>
      <c r="ED16" s="17">
        <f t="shared" si="85"/>
        <v>0</v>
      </c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>
        <v>938.38499999999999</v>
      </c>
      <c r="EP16" s="17">
        <f t="shared" si="86"/>
        <v>938.38499999999999</v>
      </c>
      <c r="EQ16" s="17">
        <f t="shared" si="86"/>
        <v>0</v>
      </c>
      <c r="ER16" s="17">
        <f t="shared" si="61"/>
        <v>0</v>
      </c>
      <c r="ES16" s="17">
        <v>938.38499999999999</v>
      </c>
      <c r="ET16" s="17"/>
      <c r="EU16" s="17">
        <f t="shared" si="87"/>
        <v>0</v>
      </c>
      <c r="EV16" s="17"/>
      <c r="EW16" s="17"/>
      <c r="EX16" s="17"/>
      <c r="EY16" s="17"/>
      <c r="EZ16" s="17">
        <f t="shared" si="88"/>
        <v>0</v>
      </c>
      <c r="FA16" s="17">
        <f t="shared" si="88"/>
        <v>0</v>
      </c>
      <c r="FB16" s="17"/>
      <c r="FC16" s="17"/>
      <c r="FD16" s="17"/>
      <c r="FE16" s="17"/>
      <c r="FF16" s="17"/>
      <c r="FG16" s="17"/>
      <c r="FH16" s="17"/>
      <c r="FI16" s="22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>
        <f t="shared" si="89"/>
        <v>0</v>
      </c>
      <c r="FU16" s="17">
        <f t="shared" si="89"/>
        <v>0</v>
      </c>
      <c r="FV16" s="17"/>
      <c r="FW16" s="17"/>
      <c r="FX16" s="17"/>
      <c r="FY16" s="17"/>
      <c r="FZ16" s="17"/>
      <c r="GA16" s="17"/>
      <c r="GB16" s="17"/>
      <c r="GC16" s="17"/>
      <c r="GD16" s="17">
        <f t="shared" si="90"/>
        <v>0</v>
      </c>
      <c r="GE16" s="17">
        <f t="shared" si="90"/>
        <v>0</v>
      </c>
      <c r="GF16" s="17"/>
      <c r="GG16" s="17"/>
      <c r="GH16" s="17"/>
      <c r="GI16" s="17"/>
      <c r="GJ16" s="17"/>
      <c r="GK16" s="17"/>
      <c r="GL16" s="17"/>
      <c r="GM16" s="17"/>
      <c r="GN16" s="17">
        <f t="shared" si="91"/>
        <v>0</v>
      </c>
      <c r="GO16" s="17">
        <f t="shared" si="91"/>
        <v>0</v>
      </c>
      <c r="GP16" s="17"/>
      <c r="GQ16" s="17"/>
      <c r="GR16" s="17"/>
      <c r="GS16" s="17"/>
      <c r="GT16" s="17"/>
      <c r="GU16" s="17"/>
      <c r="GV16" s="17"/>
      <c r="GW16" s="17"/>
      <c r="GX16" s="17">
        <f t="shared" si="92"/>
        <v>0</v>
      </c>
      <c r="GY16" s="17">
        <f t="shared" si="92"/>
        <v>0</v>
      </c>
      <c r="GZ16" s="17"/>
      <c r="HA16" s="17"/>
      <c r="HB16" s="17"/>
      <c r="HC16" s="17"/>
      <c r="HD16" s="17"/>
      <c r="HE16" s="17"/>
      <c r="HF16" s="17"/>
      <c r="HG16" s="17"/>
      <c r="HH16" s="17">
        <f t="shared" si="93"/>
        <v>0</v>
      </c>
      <c r="HI16" s="17">
        <f t="shared" si="93"/>
        <v>0</v>
      </c>
      <c r="HJ16" s="17"/>
      <c r="HK16" s="17"/>
      <c r="HL16" s="17"/>
      <c r="HM16" s="17"/>
      <c r="HN16" s="17"/>
      <c r="HO16" s="17"/>
      <c r="HP16" s="17"/>
      <c r="HQ16" s="17"/>
      <c r="HR16" s="17">
        <f t="shared" si="94"/>
        <v>0</v>
      </c>
      <c r="HS16" s="17">
        <f t="shared" si="94"/>
        <v>0</v>
      </c>
      <c r="HT16" s="17"/>
      <c r="HU16" s="17"/>
      <c r="HV16" s="17"/>
      <c r="HW16" s="17"/>
      <c r="HX16" s="17"/>
      <c r="HY16" s="17"/>
      <c r="HZ16" s="17"/>
      <c r="IA16" s="17"/>
      <c r="IB16" s="17">
        <f t="shared" si="95"/>
        <v>0</v>
      </c>
      <c r="IC16" s="17">
        <f t="shared" si="95"/>
        <v>0</v>
      </c>
      <c r="ID16" s="17"/>
      <c r="IE16" s="17"/>
      <c r="IF16" s="17"/>
      <c r="IG16" s="17"/>
      <c r="IH16" s="17"/>
      <c r="II16" s="17"/>
      <c r="IJ16" s="17"/>
      <c r="IK16" s="17"/>
      <c r="IL16" s="17">
        <f t="shared" si="96"/>
        <v>0</v>
      </c>
      <c r="IM16" s="17">
        <f t="shared" si="96"/>
        <v>0</v>
      </c>
      <c r="IN16" s="17"/>
      <c r="IO16" s="17"/>
      <c r="IP16" s="17"/>
      <c r="IQ16" s="17"/>
      <c r="IR16" s="17"/>
      <c r="IS16" s="17"/>
      <c r="IT16" s="17"/>
      <c r="IU16" s="17"/>
      <c r="IV16" s="17">
        <f t="shared" si="97"/>
        <v>0</v>
      </c>
      <c r="IW16" s="17">
        <f t="shared" si="97"/>
        <v>0</v>
      </c>
      <c r="IX16" s="17"/>
      <c r="IY16" s="17"/>
      <c r="IZ16" s="17"/>
      <c r="JA16" s="17"/>
      <c r="JB16" s="17"/>
      <c r="JC16" s="17"/>
      <c r="JD16" s="17"/>
      <c r="JE16" s="17"/>
      <c r="JF16" s="17">
        <f t="shared" si="98"/>
        <v>0</v>
      </c>
      <c r="JG16" s="17">
        <f t="shared" si="98"/>
        <v>0</v>
      </c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>
        <v>218.52799999999999</v>
      </c>
      <c r="JV16" s="17"/>
      <c r="JW16" s="17">
        <f t="shared" si="63"/>
        <v>0</v>
      </c>
      <c r="JX16" s="17"/>
      <c r="JY16" s="17"/>
      <c r="JZ16" s="17" t="e">
        <f t="shared" ref="JZ16:JZ21" si="99">JY16/JX16*100</f>
        <v>#DIV/0!</v>
      </c>
      <c r="KA16" s="17"/>
      <c r="KB16" s="17"/>
      <c r="KC16" s="17" t="e">
        <f t="shared" ref="KC16:KC21" si="100">KB16/KA16*100</f>
        <v>#DIV/0!</v>
      </c>
      <c r="KD16" s="17"/>
      <c r="KE16" s="17"/>
      <c r="KF16" s="17" t="e">
        <f t="shared" ref="KF16:KF21" si="101">KE16/KD16*100</f>
        <v>#DIV/0!</v>
      </c>
      <c r="KG16" s="17"/>
      <c r="KH16" s="17"/>
      <c r="KI16" s="17" t="e">
        <f t="shared" ref="KI16:KI21" si="102">KH16/KG16*100</f>
        <v>#DIV/0!</v>
      </c>
      <c r="KJ16" s="17"/>
      <c r="KK16" s="17"/>
      <c r="KL16" s="17" t="e">
        <f t="shared" ref="KL16:KL21" si="103">KK16/KJ16*100</f>
        <v>#DIV/0!</v>
      </c>
      <c r="KM16" s="17"/>
      <c r="KN16" s="17"/>
      <c r="KO16" s="17"/>
      <c r="KP16" s="17"/>
      <c r="KQ16" s="17"/>
      <c r="KR16" s="17"/>
    </row>
    <row r="17" spans="1:305" ht="18" customHeight="1">
      <c r="A17" s="1" t="s">
        <v>103</v>
      </c>
      <c r="B17" s="17">
        <f t="shared" si="71"/>
        <v>1445.3955500000002</v>
      </c>
      <c r="C17" s="17">
        <f t="shared" si="72"/>
        <v>0</v>
      </c>
      <c r="D17" s="17">
        <f t="shared" si="58"/>
        <v>0</v>
      </c>
      <c r="E17" s="17"/>
      <c r="F17" s="17"/>
      <c r="G17" s="17"/>
      <c r="H17" s="17"/>
      <c r="I17" s="17">
        <f t="shared" si="73"/>
        <v>0</v>
      </c>
      <c r="J17" s="17">
        <f t="shared" si="73"/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>
        <f t="shared" si="74"/>
        <v>0</v>
      </c>
      <c r="Z17" s="17">
        <f t="shared" si="74"/>
        <v>0</v>
      </c>
      <c r="AA17" s="17"/>
      <c r="AB17" s="17"/>
      <c r="AC17" s="17"/>
      <c r="AD17" s="17"/>
      <c r="AE17" s="17"/>
      <c r="AF17" s="17"/>
      <c r="AG17" s="17"/>
      <c r="AH17" s="17"/>
      <c r="AI17" s="17">
        <f t="shared" si="75"/>
        <v>0</v>
      </c>
      <c r="AJ17" s="17">
        <f t="shared" si="75"/>
        <v>0</v>
      </c>
      <c r="AK17" s="17"/>
      <c r="AL17" s="17"/>
      <c r="AM17" s="17"/>
      <c r="AN17" s="17"/>
      <c r="AO17" s="17"/>
      <c r="AP17" s="17"/>
      <c r="AQ17" s="17"/>
      <c r="AR17" s="17"/>
      <c r="AS17" s="17">
        <f t="shared" si="76"/>
        <v>0</v>
      </c>
      <c r="AT17" s="17">
        <f t="shared" si="76"/>
        <v>0</v>
      </c>
      <c r="AU17" s="17"/>
      <c r="AV17" s="17"/>
      <c r="AW17" s="17"/>
      <c r="AX17" s="17"/>
      <c r="AY17" s="17"/>
      <c r="AZ17" s="17"/>
      <c r="BA17" s="17"/>
      <c r="BB17" s="17"/>
      <c r="BC17" s="17">
        <f t="shared" si="77"/>
        <v>0</v>
      </c>
      <c r="BD17" s="17">
        <f t="shared" si="77"/>
        <v>0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>
        <f t="shared" si="79"/>
        <v>1000</v>
      </c>
      <c r="BW17" s="17">
        <f t="shared" si="79"/>
        <v>0</v>
      </c>
      <c r="BX17" s="17"/>
      <c r="BY17" s="17">
        <v>1000</v>
      </c>
      <c r="BZ17" s="17"/>
      <c r="CA17" s="17"/>
      <c r="CB17" s="17"/>
      <c r="CC17" s="17"/>
      <c r="CD17" s="17"/>
      <c r="CE17" s="17">
        <f t="shared" si="80"/>
        <v>0</v>
      </c>
      <c r="CF17" s="17">
        <f t="shared" si="80"/>
        <v>0</v>
      </c>
      <c r="CG17" s="17"/>
      <c r="CH17" s="17"/>
      <c r="CI17" s="17"/>
      <c r="CJ17" s="17"/>
      <c r="CK17" s="17"/>
      <c r="CL17" s="17"/>
      <c r="CM17" s="17"/>
      <c r="CN17" s="17"/>
      <c r="CO17" s="17">
        <f t="shared" si="81"/>
        <v>0</v>
      </c>
      <c r="CP17" s="17">
        <f t="shared" si="81"/>
        <v>0</v>
      </c>
      <c r="CQ17" s="17"/>
      <c r="CR17" s="17"/>
      <c r="CS17" s="17"/>
      <c r="CT17" s="17"/>
      <c r="CU17" s="17"/>
      <c r="CV17" s="17"/>
      <c r="CW17" s="17"/>
      <c r="CX17" s="17"/>
      <c r="CY17" s="17">
        <f t="shared" si="82"/>
        <v>0</v>
      </c>
      <c r="CZ17" s="17">
        <f t="shared" si="82"/>
        <v>0</v>
      </c>
      <c r="DA17" s="17"/>
      <c r="DB17" s="17"/>
      <c r="DC17" s="17"/>
      <c r="DD17" s="17"/>
      <c r="DE17" s="17"/>
      <c r="DF17" s="17"/>
      <c r="DG17" s="17"/>
      <c r="DH17" s="17"/>
      <c r="DI17" s="17">
        <f t="shared" si="83"/>
        <v>0</v>
      </c>
      <c r="DJ17" s="17">
        <f t="shared" si="83"/>
        <v>0</v>
      </c>
      <c r="DK17" s="17"/>
      <c r="DL17" s="17"/>
      <c r="DM17" s="17"/>
      <c r="DN17" s="17"/>
      <c r="DO17" s="17"/>
      <c r="DP17" s="17"/>
      <c r="DQ17" s="17"/>
      <c r="DR17" s="17"/>
      <c r="DS17" s="17">
        <f t="shared" si="84"/>
        <v>0</v>
      </c>
      <c r="DT17" s="17">
        <f t="shared" si="84"/>
        <v>0</v>
      </c>
      <c r="DU17" s="17"/>
      <c r="DV17" s="17"/>
      <c r="DW17" s="17"/>
      <c r="DX17" s="17"/>
      <c r="DY17" s="17"/>
      <c r="DZ17" s="17"/>
      <c r="EA17" s="17"/>
      <c r="EB17" s="17"/>
      <c r="EC17" s="17">
        <f t="shared" si="85"/>
        <v>0</v>
      </c>
      <c r="ED17" s="17">
        <f t="shared" si="85"/>
        <v>0</v>
      </c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>
        <v>256.68799999999999</v>
      </c>
      <c r="EP17" s="17">
        <f t="shared" si="86"/>
        <v>256.68799999999999</v>
      </c>
      <c r="EQ17" s="17">
        <f t="shared" si="86"/>
        <v>0</v>
      </c>
      <c r="ER17" s="17">
        <f t="shared" si="61"/>
        <v>0</v>
      </c>
      <c r="ES17" s="17">
        <v>256.68799999999999</v>
      </c>
      <c r="ET17" s="17"/>
      <c r="EU17" s="17">
        <f t="shared" si="87"/>
        <v>0</v>
      </c>
      <c r="EV17" s="17"/>
      <c r="EW17" s="17"/>
      <c r="EX17" s="17"/>
      <c r="EY17" s="17"/>
      <c r="EZ17" s="17">
        <f t="shared" si="88"/>
        <v>0</v>
      </c>
      <c r="FA17" s="17">
        <f t="shared" si="88"/>
        <v>0</v>
      </c>
      <c r="FB17" s="17"/>
      <c r="FC17" s="17"/>
      <c r="FD17" s="17"/>
      <c r="FE17" s="17"/>
      <c r="FF17" s="17"/>
      <c r="FG17" s="17"/>
      <c r="FH17" s="17"/>
      <c r="FI17" s="22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>
        <f t="shared" si="89"/>
        <v>0</v>
      </c>
      <c r="FU17" s="17">
        <f t="shared" si="89"/>
        <v>0</v>
      </c>
      <c r="FV17" s="17"/>
      <c r="FW17" s="17"/>
      <c r="FX17" s="17"/>
      <c r="FY17" s="17"/>
      <c r="FZ17" s="17"/>
      <c r="GA17" s="17"/>
      <c r="GB17" s="17"/>
      <c r="GC17" s="17"/>
      <c r="GD17" s="17">
        <f t="shared" si="90"/>
        <v>0</v>
      </c>
      <c r="GE17" s="17">
        <f t="shared" si="90"/>
        <v>0</v>
      </c>
      <c r="GF17" s="17"/>
      <c r="GG17" s="17"/>
      <c r="GH17" s="17"/>
      <c r="GI17" s="17"/>
      <c r="GJ17" s="17"/>
      <c r="GK17" s="17"/>
      <c r="GL17" s="17"/>
      <c r="GM17" s="17"/>
      <c r="GN17" s="17">
        <f t="shared" si="91"/>
        <v>0</v>
      </c>
      <c r="GO17" s="17">
        <f t="shared" si="91"/>
        <v>0</v>
      </c>
      <c r="GP17" s="17"/>
      <c r="GQ17" s="17"/>
      <c r="GR17" s="17"/>
      <c r="GS17" s="17"/>
      <c r="GT17" s="17"/>
      <c r="GU17" s="17"/>
      <c r="GV17" s="17"/>
      <c r="GW17" s="17"/>
      <c r="GX17" s="17">
        <f t="shared" si="92"/>
        <v>0</v>
      </c>
      <c r="GY17" s="17">
        <f t="shared" si="92"/>
        <v>0</v>
      </c>
      <c r="GZ17" s="17"/>
      <c r="HA17" s="17"/>
      <c r="HB17" s="17"/>
      <c r="HC17" s="17"/>
      <c r="HD17" s="17"/>
      <c r="HE17" s="17"/>
      <c r="HF17" s="17"/>
      <c r="HG17" s="17"/>
      <c r="HH17" s="17">
        <f t="shared" si="93"/>
        <v>0</v>
      </c>
      <c r="HI17" s="17">
        <f t="shared" si="93"/>
        <v>0</v>
      </c>
      <c r="HJ17" s="17"/>
      <c r="HK17" s="17"/>
      <c r="HL17" s="17"/>
      <c r="HM17" s="17"/>
      <c r="HN17" s="17"/>
      <c r="HO17" s="17"/>
      <c r="HP17" s="17"/>
      <c r="HQ17" s="17"/>
      <c r="HR17" s="17">
        <f t="shared" si="94"/>
        <v>0</v>
      </c>
      <c r="HS17" s="17">
        <f t="shared" si="94"/>
        <v>0</v>
      </c>
      <c r="HT17" s="17"/>
      <c r="HU17" s="17"/>
      <c r="HV17" s="17"/>
      <c r="HW17" s="17"/>
      <c r="HX17" s="17"/>
      <c r="HY17" s="17"/>
      <c r="HZ17" s="17"/>
      <c r="IA17" s="17"/>
      <c r="IB17" s="17">
        <f t="shared" si="95"/>
        <v>0</v>
      </c>
      <c r="IC17" s="17">
        <f t="shared" si="95"/>
        <v>0</v>
      </c>
      <c r="ID17" s="17"/>
      <c r="IE17" s="17"/>
      <c r="IF17" s="17"/>
      <c r="IG17" s="17"/>
      <c r="IH17" s="17"/>
      <c r="II17" s="17"/>
      <c r="IJ17" s="17"/>
      <c r="IK17" s="17"/>
      <c r="IL17" s="17">
        <f t="shared" si="96"/>
        <v>0</v>
      </c>
      <c r="IM17" s="17">
        <f t="shared" si="96"/>
        <v>0</v>
      </c>
      <c r="IN17" s="17"/>
      <c r="IO17" s="17"/>
      <c r="IP17" s="17"/>
      <c r="IQ17" s="17"/>
      <c r="IR17" s="17"/>
      <c r="IS17" s="17"/>
      <c r="IT17" s="17"/>
      <c r="IU17" s="17"/>
      <c r="IV17" s="17">
        <f t="shared" si="97"/>
        <v>0</v>
      </c>
      <c r="IW17" s="17">
        <f t="shared" si="97"/>
        <v>0</v>
      </c>
      <c r="IX17" s="17"/>
      <c r="IY17" s="17"/>
      <c r="IZ17" s="17"/>
      <c r="JA17" s="17"/>
      <c r="JB17" s="17"/>
      <c r="JC17" s="17"/>
      <c r="JD17" s="17"/>
      <c r="JE17" s="17"/>
      <c r="JF17" s="17">
        <f t="shared" si="98"/>
        <v>0</v>
      </c>
      <c r="JG17" s="17">
        <f t="shared" si="98"/>
        <v>0</v>
      </c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>
        <v>188.70755</v>
      </c>
      <c r="JV17" s="17"/>
      <c r="JW17" s="17">
        <f t="shared" si="63"/>
        <v>0</v>
      </c>
      <c r="JX17" s="17"/>
      <c r="JY17" s="17"/>
      <c r="JZ17" s="17" t="e">
        <f t="shared" si="99"/>
        <v>#DIV/0!</v>
      </c>
      <c r="KA17" s="17"/>
      <c r="KB17" s="17"/>
      <c r="KC17" s="17" t="e">
        <f t="shared" si="100"/>
        <v>#DIV/0!</v>
      </c>
      <c r="KD17" s="17"/>
      <c r="KE17" s="17"/>
      <c r="KF17" s="17" t="e">
        <f t="shared" si="101"/>
        <v>#DIV/0!</v>
      </c>
      <c r="KG17" s="17"/>
      <c r="KH17" s="17"/>
      <c r="KI17" s="17" t="e">
        <f t="shared" si="102"/>
        <v>#DIV/0!</v>
      </c>
      <c r="KJ17" s="17"/>
      <c r="KK17" s="17"/>
      <c r="KL17" s="17" t="e">
        <f t="shared" si="103"/>
        <v>#DIV/0!</v>
      </c>
      <c r="KM17" s="17"/>
      <c r="KN17" s="17"/>
      <c r="KO17" s="17"/>
      <c r="KP17" s="17"/>
      <c r="KQ17" s="17"/>
      <c r="KR17" s="17"/>
    </row>
    <row r="18" spans="1:305">
      <c r="A18" s="1" t="s">
        <v>112</v>
      </c>
      <c r="B18" s="17">
        <f t="shared" si="71"/>
        <v>202.31201999999999</v>
      </c>
      <c r="C18" s="17">
        <f t="shared" si="72"/>
        <v>0</v>
      </c>
      <c r="D18" s="17">
        <f t="shared" si="58"/>
        <v>0</v>
      </c>
      <c r="E18" s="17"/>
      <c r="F18" s="17"/>
      <c r="G18" s="17"/>
      <c r="H18" s="17"/>
      <c r="I18" s="17">
        <f t="shared" si="73"/>
        <v>0</v>
      </c>
      <c r="J18" s="17">
        <f t="shared" si="73"/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>
        <f t="shared" si="74"/>
        <v>0</v>
      </c>
      <c r="Z18" s="17">
        <f t="shared" si="74"/>
        <v>0</v>
      </c>
      <c r="AA18" s="17"/>
      <c r="AB18" s="17"/>
      <c r="AC18" s="17"/>
      <c r="AD18" s="17"/>
      <c r="AE18" s="17"/>
      <c r="AF18" s="17"/>
      <c r="AG18" s="17"/>
      <c r="AH18" s="17"/>
      <c r="AI18" s="17">
        <f t="shared" si="75"/>
        <v>0</v>
      </c>
      <c r="AJ18" s="17">
        <f t="shared" si="75"/>
        <v>0</v>
      </c>
      <c r="AK18" s="17"/>
      <c r="AL18" s="17"/>
      <c r="AM18" s="17"/>
      <c r="AN18" s="17"/>
      <c r="AO18" s="17"/>
      <c r="AP18" s="17"/>
      <c r="AQ18" s="17"/>
      <c r="AR18" s="17"/>
      <c r="AS18" s="17">
        <f t="shared" si="76"/>
        <v>0</v>
      </c>
      <c r="AT18" s="17">
        <f t="shared" si="76"/>
        <v>0</v>
      </c>
      <c r="AU18" s="17"/>
      <c r="AV18" s="17"/>
      <c r="AW18" s="17"/>
      <c r="AX18" s="17"/>
      <c r="AY18" s="17"/>
      <c r="AZ18" s="17"/>
      <c r="BA18" s="17"/>
      <c r="BB18" s="17"/>
      <c r="BC18" s="17">
        <f t="shared" si="77"/>
        <v>0</v>
      </c>
      <c r="BD18" s="17">
        <f t="shared" si="77"/>
        <v>0</v>
      </c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>
        <f t="shared" si="79"/>
        <v>0</v>
      </c>
      <c r="BW18" s="17">
        <f t="shared" si="79"/>
        <v>0</v>
      </c>
      <c r="BX18" s="17"/>
      <c r="BY18" s="17"/>
      <c r="BZ18" s="17"/>
      <c r="CA18" s="17"/>
      <c r="CB18" s="17"/>
      <c r="CC18" s="17"/>
      <c r="CD18" s="17"/>
      <c r="CE18" s="17">
        <f t="shared" si="80"/>
        <v>0</v>
      </c>
      <c r="CF18" s="17">
        <f t="shared" si="80"/>
        <v>0</v>
      </c>
      <c r="CG18" s="17"/>
      <c r="CH18" s="17"/>
      <c r="CI18" s="17"/>
      <c r="CJ18" s="17"/>
      <c r="CK18" s="17"/>
      <c r="CL18" s="17"/>
      <c r="CM18" s="17"/>
      <c r="CN18" s="17"/>
      <c r="CO18" s="17">
        <f t="shared" si="81"/>
        <v>0</v>
      </c>
      <c r="CP18" s="17">
        <f t="shared" si="81"/>
        <v>0</v>
      </c>
      <c r="CQ18" s="17"/>
      <c r="CR18" s="17"/>
      <c r="CS18" s="17"/>
      <c r="CT18" s="17"/>
      <c r="CU18" s="17"/>
      <c r="CV18" s="17"/>
      <c r="CW18" s="17"/>
      <c r="CX18" s="17"/>
      <c r="CY18" s="17">
        <f t="shared" si="82"/>
        <v>0</v>
      </c>
      <c r="CZ18" s="17">
        <f t="shared" si="82"/>
        <v>0</v>
      </c>
      <c r="DA18" s="17"/>
      <c r="DB18" s="17"/>
      <c r="DC18" s="17"/>
      <c r="DD18" s="17"/>
      <c r="DE18" s="17"/>
      <c r="DF18" s="17"/>
      <c r="DG18" s="17"/>
      <c r="DH18" s="17"/>
      <c r="DI18" s="17">
        <f t="shared" si="83"/>
        <v>0</v>
      </c>
      <c r="DJ18" s="17">
        <f t="shared" si="83"/>
        <v>0</v>
      </c>
      <c r="DK18" s="17"/>
      <c r="DL18" s="17"/>
      <c r="DM18" s="17"/>
      <c r="DN18" s="17"/>
      <c r="DO18" s="17"/>
      <c r="DP18" s="17"/>
      <c r="DQ18" s="17"/>
      <c r="DR18" s="17"/>
      <c r="DS18" s="17">
        <f t="shared" si="84"/>
        <v>0</v>
      </c>
      <c r="DT18" s="17">
        <f t="shared" si="84"/>
        <v>0</v>
      </c>
      <c r="DU18" s="17"/>
      <c r="DV18" s="17"/>
      <c r="DW18" s="17"/>
      <c r="DX18" s="17"/>
      <c r="DY18" s="17"/>
      <c r="DZ18" s="17"/>
      <c r="EA18" s="17"/>
      <c r="EB18" s="17"/>
      <c r="EC18" s="17">
        <f t="shared" si="85"/>
        <v>0</v>
      </c>
      <c r="ED18" s="17">
        <f t="shared" si="85"/>
        <v>0</v>
      </c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>
        <f t="shared" si="86"/>
        <v>0</v>
      </c>
      <c r="EQ18" s="17">
        <f t="shared" si="86"/>
        <v>0</v>
      </c>
      <c r="ER18" s="17" t="e">
        <f t="shared" si="61"/>
        <v>#DIV/0!</v>
      </c>
      <c r="ES18" s="17"/>
      <c r="ET18" s="17"/>
      <c r="EU18" s="17"/>
      <c r="EV18" s="17"/>
      <c r="EW18" s="17"/>
      <c r="EX18" s="17"/>
      <c r="EY18" s="17"/>
      <c r="EZ18" s="17">
        <f t="shared" si="88"/>
        <v>0</v>
      </c>
      <c r="FA18" s="17">
        <f t="shared" si="88"/>
        <v>0</v>
      </c>
      <c r="FB18" s="17"/>
      <c r="FC18" s="17"/>
      <c r="FD18" s="17"/>
      <c r="FE18" s="17"/>
      <c r="FF18" s="17"/>
      <c r="FG18" s="17"/>
      <c r="FH18" s="17"/>
      <c r="FI18" s="22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>
        <f t="shared" si="89"/>
        <v>0</v>
      </c>
      <c r="FU18" s="17">
        <f t="shared" si="89"/>
        <v>0</v>
      </c>
      <c r="FV18" s="17"/>
      <c r="FW18" s="17"/>
      <c r="FX18" s="17"/>
      <c r="FY18" s="17"/>
      <c r="FZ18" s="17"/>
      <c r="GA18" s="17"/>
      <c r="GB18" s="17"/>
      <c r="GC18" s="17"/>
      <c r="GD18" s="17">
        <f t="shared" si="90"/>
        <v>0</v>
      </c>
      <c r="GE18" s="17">
        <f t="shared" si="90"/>
        <v>0</v>
      </c>
      <c r="GF18" s="17"/>
      <c r="GG18" s="17"/>
      <c r="GH18" s="17"/>
      <c r="GI18" s="17"/>
      <c r="GJ18" s="17"/>
      <c r="GK18" s="17"/>
      <c r="GL18" s="17"/>
      <c r="GM18" s="17"/>
      <c r="GN18" s="17">
        <f t="shared" si="91"/>
        <v>0</v>
      </c>
      <c r="GO18" s="17">
        <f t="shared" si="91"/>
        <v>0</v>
      </c>
      <c r="GP18" s="17"/>
      <c r="GQ18" s="17"/>
      <c r="GR18" s="17"/>
      <c r="GS18" s="17"/>
      <c r="GT18" s="17"/>
      <c r="GU18" s="17"/>
      <c r="GV18" s="17"/>
      <c r="GW18" s="17"/>
      <c r="GX18" s="17">
        <f t="shared" si="92"/>
        <v>0</v>
      </c>
      <c r="GY18" s="17">
        <f t="shared" si="92"/>
        <v>0</v>
      </c>
      <c r="GZ18" s="17"/>
      <c r="HA18" s="17"/>
      <c r="HB18" s="17"/>
      <c r="HC18" s="17"/>
      <c r="HD18" s="17"/>
      <c r="HE18" s="17"/>
      <c r="HF18" s="17"/>
      <c r="HG18" s="17"/>
      <c r="HH18" s="17">
        <f>HK18+HN18</f>
        <v>0</v>
      </c>
      <c r="HI18" s="17">
        <f t="shared" si="93"/>
        <v>0</v>
      </c>
      <c r="HJ18" s="17"/>
      <c r="HK18" s="17"/>
      <c r="HL18" s="17"/>
      <c r="HM18" s="17"/>
      <c r="HN18" s="17"/>
      <c r="HO18" s="17"/>
      <c r="HP18" s="17"/>
      <c r="HQ18" s="17"/>
      <c r="HR18" s="17">
        <f>HU18+HX18</f>
        <v>0</v>
      </c>
      <c r="HS18" s="17">
        <f t="shared" si="94"/>
        <v>0</v>
      </c>
      <c r="HT18" s="17"/>
      <c r="HU18" s="17"/>
      <c r="HV18" s="17"/>
      <c r="HW18" s="17"/>
      <c r="HX18" s="17"/>
      <c r="HY18" s="17"/>
      <c r="HZ18" s="17"/>
      <c r="IA18" s="17"/>
      <c r="IB18" s="17">
        <f>IE18+IH18</f>
        <v>0</v>
      </c>
      <c r="IC18" s="17">
        <f t="shared" si="95"/>
        <v>0</v>
      </c>
      <c r="ID18" s="17"/>
      <c r="IE18" s="17"/>
      <c r="IF18" s="17"/>
      <c r="IG18" s="17"/>
      <c r="IH18" s="17"/>
      <c r="II18" s="17"/>
      <c r="IJ18" s="17"/>
      <c r="IK18" s="17"/>
      <c r="IL18" s="17">
        <f>IO18+IR18</f>
        <v>0</v>
      </c>
      <c r="IM18" s="17">
        <f t="shared" si="96"/>
        <v>0</v>
      </c>
      <c r="IN18" s="17"/>
      <c r="IO18" s="17"/>
      <c r="IP18" s="17"/>
      <c r="IQ18" s="17"/>
      <c r="IR18" s="17"/>
      <c r="IS18" s="17"/>
      <c r="IT18" s="17"/>
      <c r="IU18" s="17"/>
      <c r="IV18" s="17">
        <f>IY18+JB18</f>
        <v>0</v>
      </c>
      <c r="IW18" s="17">
        <f t="shared" si="97"/>
        <v>0</v>
      </c>
      <c r="IX18" s="17"/>
      <c r="IY18" s="17"/>
      <c r="IZ18" s="17"/>
      <c r="JA18" s="17"/>
      <c r="JB18" s="17"/>
      <c r="JC18" s="17"/>
      <c r="JD18" s="17"/>
      <c r="JE18" s="17"/>
      <c r="JF18" s="17">
        <f t="shared" si="98"/>
        <v>0</v>
      </c>
      <c r="JG18" s="17">
        <f t="shared" si="98"/>
        <v>0</v>
      </c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>
        <v>202.31201999999999</v>
      </c>
      <c r="JV18" s="17"/>
      <c r="JW18" s="17">
        <f t="shared" si="63"/>
        <v>0</v>
      </c>
      <c r="JX18" s="17"/>
      <c r="JY18" s="17"/>
      <c r="JZ18" s="17" t="e">
        <f t="shared" si="99"/>
        <v>#DIV/0!</v>
      </c>
      <c r="KA18" s="17"/>
      <c r="KB18" s="17"/>
      <c r="KC18" s="17" t="e">
        <f t="shared" si="100"/>
        <v>#DIV/0!</v>
      </c>
      <c r="KD18" s="17"/>
      <c r="KE18" s="17"/>
      <c r="KF18" s="17" t="e">
        <f t="shared" si="101"/>
        <v>#DIV/0!</v>
      </c>
      <c r="KG18" s="17"/>
      <c r="KH18" s="17"/>
      <c r="KI18" s="17" t="e">
        <f t="shared" si="102"/>
        <v>#DIV/0!</v>
      </c>
      <c r="KJ18" s="17"/>
      <c r="KK18" s="17"/>
      <c r="KL18" s="17" t="e">
        <f t="shared" si="103"/>
        <v>#DIV/0!</v>
      </c>
      <c r="KM18" s="17"/>
      <c r="KN18" s="17"/>
      <c r="KO18" s="17"/>
      <c r="KP18" s="17"/>
      <c r="KQ18" s="17"/>
      <c r="KR18" s="17"/>
    </row>
    <row r="19" spans="1:305" ht="18" customHeight="1">
      <c r="A19" s="1" t="s">
        <v>170</v>
      </c>
      <c r="B19" s="17">
        <f t="shared" si="71"/>
        <v>1254.57574</v>
      </c>
      <c r="C19" s="17">
        <f t="shared" si="72"/>
        <v>0</v>
      </c>
      <c r="D19" s="17">
        <f t="shared" si="58"/>
        <v>0</v>
      </c>
      <c r="E19" s="17"/>
      <c r="F19" s="17"/>
      <c r="G19" s="17"/>
      <c r="H19" s="17"/>
      <c r="I19" s="17">
        <f t="shared" si="73"/>
        <v>0</v>
      </c>
      <c r="J19" s="17">
        <f t="shared" si="73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>
        <f t="shared" si="74"/>
        <v>0</v>
      </c>
      <c r="Z19" s="17">
        <f t="shared" si="74"/>
        <v>0</v>
      </c>
      <c r="AA19" s="17"/>
      <c r="AB19" s="17"/>
      <c r="AC19" s="17"/>
      <c r="AD19" s="17"/>
      <c r="AE19" s="17"/>
      <c r="AF19" s="17"/>
      <c r="AG19" s="17"/>
      <c r="AH19" s="17"/>
      <c r="AI19" s="17">
        <f t="shared" si="75"/>
        <v>0</v>
      </c>
      <c r="AJ19" s="17">
        <f t="shared" si="75"/>
        <v>0</v>
      </c>
      <c r="AK19" s="17"/>
      <c r="AL19" s="17"/>
      <c r="AM19" s="17"/>
      <c r="AN19" s="17"/>
      <c r="AO19" s="17"/>
      <c r="AP19" s="17"/>
      <c r="AQ19" s="17"/>
      <c r="AR19" s="17"/>
      <c r="AS19" s="17">
        <f t="shared" si="76"/>
        <v>0</v>
      </c>
      <c r="AT19" s="17">
        <f t="shared" si="76"/>
        <v>0</v>
      </c>
      <c r="AU19" s="17"/>
      <c r="AV19" s="17"/>
      <c r="AW19" s="17"/>
      <c r="AX19" s="17"/>
      <c r="AY19" s="17"/>
      <c r="AZ19" s="17"/>
      <c r="BA19" s="17"/>
      <c r="BB19" s="17"/>
      <c r="BC19" s="17">
        <f t="shared" si="77"/>
        <v>0</v>
      </c>
      <c r="BD19" s="17">
        <f t="shared" si="77"/>
        <v>0</v>
      </c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>
        <f t="shared" si="79"/>
        <v>0</v>
      </c>
      <c r="BW19" s="17">
        <f t="shared" si="79"/>
        <v>0</v>
      </c>
      <c r="BX19" s="17"/>
      <c r="BY19" s="17"/>
      <c r="BZ19" s="17"/>
      <c r="CA19" s="17"/>
      <c r="CB19" s="17"/>
      <c r="CC19" s="17"/>
      <c r="CD19" s="17"/>
      <c r="CE19" s="17">
        <f t="shared" si="80"/>
        <v>0</v>
      </c>
      <c r="CF19" s="17">
        <f t="shared" si="80"/>
        <v>0</v>
      </c>
      <c r="CG19" s="17"/>
      <c r="CH19" s="17"/>
      <c r="CI19" s="17"/>
      <c r="CJ19" s="17"/>
      <c r="CK19" s="17"/>
      <c r="CL19" s="17"/>
      <c r="CM19" s="17"/>
      <c r="CN19" s="17"/>
      <c r="CO19" s="17">
        <f t="shared" si="81"/>
        <v>0</v>
      </c>
      <c r="CP19" s="17">
        <f t="shared" si="81"/>
        <v>0</v>
      </c>
      <c r="CQ19" s="17"/>
      <c r="CR19" s="17"/>
      <c r="CS19" s="17"/>
      <c r="CT19" s="17"/>
      <c r="CU19" s="17"/>
      <c r="CV19" s="17"/>
      <c r="CW19" s="17"/>
      <c r="CX19" s="17"/>
      <c r="CY19" s="17">
        <f t="shared" si="82"/>
        <v>0</v>
      </c>
      <c r="CZ19" s="17">
        <f t="shared" si="82"/>
        <v>0</v>
      </c>
      <c r="DA19" s="17"/>
      <c r="DB19" s="17"/>
      <c r="DC19" s="17"/>
      <c r="DD19" s="17"/>
      <c r="DE19" s="17"/>
      <c r="DF19" s="17"/>
      <c r="DG19" s="17"/>
      <c r="DH19" s="17"/>
      <c r="DI19" s="17">
        <f t="shared" si="83"/>
        <v>0</v>
      </c>
      <c r="DJ19" s="17">
        <f t="shared" si="83"/>
        <v>0</v>
      </c>
      <c r="DK19" s="17"/>
      <c r="DL19" s="17"/>
      <c r="DM19" s="17"/>
      <c r="DN19" s="17"/>
      <c r="DO19" s="17"/>
      <c r="DP19" s="17"/>
      <c r="DQ19" s="17"/>
      <c r="DR19" s="17"/>
      <c r="DS19" s="17">
        <f t="shared" si="84"/>
        <v>0</v>
      </c>
      <c r="DT19" s="17">
        <f t="shared" si="84"/>
        <v>0</v>
      </c>
      <c r="DU19" s="17"/>
      <c r="DV19" s="17"/>
      <c r="DW19" s="17"/>
      <c r="DX19" s="17"/>
      <c r="DY19" s="17"/>
      <c r="DZ19" s="17"/>
      <c r="EA19" s="17"/>
      <c r="EB19" s="17"/>
      <c r="EC19" s="17">
        <f t="shared" si="85"/>
        <v>0</v>
      </c>
      <c r="ED19" s="17">
        <f t="shared" si="85"/>
        <v>0</v>
      </c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>
        <v>1021.914</v>
      </c>
      <c r="EP19" s="17">
        <f t="shared" si="86"/>
        <v>1021.914</v>
      </c>
      <c r="EQ19" s="17">
        <f t="shared" si="86"/>
        <v>0</v>
      </c>
      <c r="ER19" s="17">
        <f t="shared" si="61"/>
        <v>0</v>
      </c>
      <c r="ES19" s="17">
        <v>1021.914</v>
      </c>
      <c r="ET19" s="17"/>
      <c r="EU19" s="17">
        <f t="shared" ref="EU19:EU20" si="104">ET19/ES19*100</f>
        <v>0</v>
      </c>
      <c r="EV19" s="17"/>
      <c r="EW19" s="17"/>
      <c r="EX19" s="17"/>
      <c r="EY19" s="17"/>
      <c r="EZ19" s="17">
        <f t="shared" si="88"/>
        <v>0</v>
      </c>
      <c r="FA19" s="17">
        <f t="shared" si="88"/>
        <v>0</v>
      </c>
      <c r="FB19" s="17"/>
      <c r="FC19" s="17"/>
      <c r="FD19" s="17"/>
      <c r="FE19" s="17"/>
      <c r="FF19" s="17"/>
      <c r="FG19" s="17"/>
      <c r="FH19" s="17"/>
      <c r="FI19" s="22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>
        <f t="shared" si="89"/>
        <v>0</v>
      </c>
      <c r="FU19" s="17">
        <f t="shared" si="89"/>
        <v>0</v>
      </c>
      <c r="FV19" s="17"/>
      <c r="FW19" s="17"/>
      <c r="FX19" s="17"/>
      <c r="FY19" s="17"/>
      <c r="FZ19" s="17"/>
      <c r="GA19" s="17"/>
      <c r="GB19" s="17"/>
      <c r="GC19" s="17"/>
      <c r="GD19" s="17">
        <f t="shared" si="90"/>
        <v>0</v>
      </c>
      <c r="GE19" s="17">
        <f t="shared" si="90"/>
        <v>0</v>
      </c>
      <c r="GF19" s="17"/>
      <c r="GG19" s="17"/>
      <c r="GH19" s="17"/>
      <c r="GI19" s="17"/>
      <c r="GJ19" s="17"/>
      <c r="GK19" s="17"/>
      <c r="GL19" s="17"/>
      <c r="GM19" s="17"/>
      <c r="GN19" s="17">
        <f t="shared" si="91"/>
        <v>0</v>
      </c>
      <c r="GO19" s="17">
        <f t="shared" si="91"/>
        <v>0</v>
      </c>
      <c r="GP19" s="17"/>
      <c r="GQ19" s="17"/>
      <c r="GR19" s="17"/>
      <c r="GS19" s="17"/>
      <c r="GT19" s="17"/>
      <c r="GU19" s="17"/>
      <c r="GV19" s="17"/>
      <c r="GW19" s="17"/>
      <c r="GX19" s="17">
        <f t="shared" si="92"/>
        <v>0</v>
      </c>
      <c r="GY19" s="17">
        <f t="shared" si="92"/>
        <v>0</v>
      </c>
      <c r="GZ19" s="17"/>
      <c r="HA19" s="17"/>
      <c r="HB19" s="17"/>
      <c r="HC19" s="17"/>
      <c r="HD19" s="17"/>
      <c r="HE19" s="17"/>
      <c r="HF19" s="17"/>
      <c r="HG19" s="17"/>
      <c r="HH19" s="17">
        <f t="shared" si="93"/>
        <v>0</v>
      </c>
      <c r="HI19" s="17">
        <f t="shared" si="93"/>
        <v>0</v>
      </c>
      <c r="HJ19" s="17"/>
      <c r="HK19" s="17"/>
      <c r="HL19" s="17"/>
      <c r="HM19" s="17"/>
      <c r="HN19" s="17"/>
      <c r="HO19" s="17"/>
      <c r="HP19" s="17"/>
      <c r="HQ19" s="17"/>
      <c r="HR19" s="17">
        <f t="shared" ref="HR19:HR22" si="105">HU19+HX19</f>
        <v>0</v>
      </c>
      <c r="HS19" s="17">
        <f t="shared" si="94"/>
        <v>0</v>
      </c>
      <c r="HT19" s="17"/>
      <c r="HU19" s="17"/>
      <c r="HV19" s="17"/>
      <c r="HW19" s="17"/>
      <c r="HX19" s="17"/>
      <c r="HY19" s="17"/>
      <c r="HZ19" s="17"/>
      <c r="IA19" s="17"/>
      <c r="IB19" s="17">
        <f t="shared" ref="IB19:IB22" si="106">IE19+IH19</f>
        <v>0</v>
      </c>
      <c r="IC19" s="17">
        <f t="shared" si="95"/>
        <v>0</v>
      </c>
      <c r="ID19" s="17"/>
      <c r="IE19" s="17"/>
      <c r="IF19" s="17"/>
      <c r="IG19" s="17"/>
      <c r="IH19" s="17"/>
      <c r="II19" s="17"/>
      <c r="IJ19" s="17"/>
      <c r="IK19" s="17"/>
      <c r="IL19" s="17">
        <f t="shared" ref="IL19:IL22" si="107">IO19+IR19</f>
        <v>0</v>
      </c>
      <c r="IM19" s="17">
        <f t="shared" si="96"/>
        <v>0</v>
      </c>
      <c r="IN19" s="17"/>
      <c r="IO19" s="17"/>
      <c r="IP19" s="17"/>
      <c r="IQ19" s="17"/>
      <c r="IR19" s="17"/>
      <c r="IS19" s="17"/>
      <c r="IT19" s="17"/>
      <c r="IU19" s="17"/>
      <c r="IV19" s="17">
        <f t="shared" ref="IV19:IV22" si="108">IY19+JB19</f>
        <v>0</v>
      </c>
      <c r="IW19" s="17">
        <f t="shared" si="97"/>
        <v>0</v>
      </c>
      <c r="IX19" s="17"/>
      <c r="IY19" s="17"/>
      <c r="IZ19" s="17"/>
      <c r="JA19" s="17"/>
      <c r="JB19" s="17"/>
      <c r="JC19" s="17"/>
      <c r="JD19" s="17"/>
      <c r="JE19" s="17"/>
      <c r="JF19" s="17">
        <f t="shared" si="98"/>
        <v>0</v>
      </c>
      <c r="JG19" s="17">
        <f t="shared" si="98"/>
        <v>0</v>
      </c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>
        <v>232.66173999999998</v>
      </c>
      <c r="JV19" s="17"/>
      <c r="JW19" s="17">
        <f t="shared" si="63"/>
        <v>0</v>
      </c>
      <c r="JX19" s="17"/>
      <c r="JY19" s="17"/>
      <c r="JZ19" s="17" t="e">
        <f t="shared" si="99"/>
        <v>#DIV/0!</v>
      </c>
      <c r="KA19" s="17"/>
      <c r="KB19" s="17"/>
      <c r="KC19" s="17" t="e">
        <f t="shared" si="100"/>
        <v>#DIV/0!</v>
      </c>
      <c r="KD19" s="17"/>
      <c r="KE19" s="17"/>
      <c r="KF19" s="17" t="e">
        <f t="shared" si="101"/>
        <v>#DIV/0!</v>
      </c>
      <c r="KG19" s="17"/>
      <c r="KH19" s="17"/>
      <c r="KI19" s="17" t="e">
        <f t="shared" si="102"/>
        <v>#DIV/0!</v>
      </c>
      <c r="KJ19" s="17"/>
      <c r="KK19" s="17"/>
      <c r="KL19" s="17" t="e">
        <f t="shared" si="103"/>
        <v>#DIV/0!</v>
      </c>
      <c r="KM19" s="17"/>
      <c r="KN19" s="17"/>
      <c r="KO19" s="17"/>
      <c r="KP19" s="17"/>
      <c r="KQ19" s="17"/>
      <c r="KR19" s="17"/>
    </row>
    <row r="20" spans="1:305">
      <c r="A20" s="1" t="s">
        <v>121</v>
      </c>
      <c r="B20" s="17">
        <f t="shared" si="71"/>
        <v>983.72355000000005</v>
      </c>
      <c r="C20" s="17">
        <f t="shared" si="72"/>
        <v>0</v>
      </c>
      <c r="D20" s="17">
        <f t="shared" si="58"/>
        <v>0</v>
      </c>
      <c r="E20" s="17"/>
      <c r="F20" s="17"/>
      <c r="G20" s="17"/>
      <c r="H20" s="17"/>
      <c r="I20" s="17">
        <f t="shared" si="73"/>
        <v>0</v>
      </c>
      <c r="J20" s="17">
        <f t="shared" si="73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>
        <f t="shared" si="74"/>
        <v>0</v>
      </c>
      <c r="Z20" s="17">
        <f t="shared" si="74"/>
        <v>0</v>
      </c>
      <c r="AA20" s="17"/>
      <c r="AB20" s="17"/>
      <c r="AC20" s="17"/>
      <c r="AD20" s="17"/>
      <c r="AE20" s="17"/>
      <c r="AF20" s="17"/>
      <c r="AG20" s="17"/>
      <c r="AH20" s="17"/>
      <c r="AI20" s="17">
        <f t="shared" si="75"/>
        <v>0</v>
      </c>
      <c r="AJ20" s="17">
        <f t="shared" si="75"/>
        <v>0</v>
      </c>
      <c r="AK20" s="17"/>
      <c r="AL20" s="17"/>
      <c r="AM20" s="17"/>
      <c r="AN20" s="17"/>
      <c r="AO20" s="17"/>
      <c r="AP20" s="17"/>
      <c r="AQ20" s="17"/>
      <c r="AR20" s="17"/>
      <c r="AS20" s="17">
        <f t="shared" si="76"/>
        <v>0</v>
      </c>
      <c r="AT20" s="17">
        <f t="shared" si="76"/>
        <v>0</v>
      </c>
      <c r="AU20" s="17"/>
      <c r="AV20" s="17"/>
      <c r="AW20" s="17"/>
      <c r="AX20" s="17"/>
      <c r="AY20" s="17"/>
      <c r="AZ20" s="17"/>
      <c r="BA20" s="17"/>
      <c r="BB20" s="17"/>
      <c r="BC20" s="17">
        <f t="shared" si="77"/>
        <v>0</v>
      </c>
      <c r="BD20" s="17">
        <f t="shared" si="77"/>
        <v>0</v>
      </c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>
        <f t="shared" si="79"/>
        <v>0</v>
      </c>
      <c r="BW20" s="17">
        <f t="shared" si="79"/>
        <v>0</v>
      </c>
      <c r="BX20" s="17"/>
      <c r="BY20" s="17"/>
      <c r="BZ20" s="17"/>
      <c r="CA20" s="17"/>
      <c r="CB20" s="17"/>
      <c r="CC20" s="17"/>
      <c r="CD20" s="17"/>
      <c r="CE20" s="17">
        <f t="shared" si="80"/>
        <v>0</v>
      </c>
      <c r="CF20" s="17">
        <f t="shared" si="80"/>
        <v>0</v>
      </c>
      <c r="CG20" s="17"/>
      <c r="CH20" s="17"/>
      <c r="CI20" s="17"/>
      <c r="CJ20" s="17"/>
      <c r="CK20" s="17"/>
      <c r="CL20" s="17"/>
      <c r="CM20" s="17"/>
      <c r="CN20" s="17"/>
      <c r="CO20" s="17">
        <f t="shared" si="81"/>
        <v>0</v>
      </c>
      <c r="CP20" s="17">
        <f t="shared" si="81"/>
        <v>0</v>
      </c>
      <c r="CQ20" s="17"/>
      <c r="CR20" s="17"/>
      <c r="CS20" s="17"/>
      <c r="CT20" s="17"/>
      <c r="CU20" s="17"/>
      <c r="CV20" s="17"/>
      <c r="CW20" s="17"/>
      <c r="CX20" s="17"/>
      <c r="CY20" s="17">
        <f t="shared" si="82"/>
        <v>0</v>
      </c>
      <c r="CZ20" s="17">
        <f t="shared" si="82"/>
        <v>0</v>
      </c>
      <c r="DA20" s="17"/>
      <c r="DB20" s="17"/>
      <c r="DC20" s="17"/>
      <c r="DD20" s="17"/>
      <c r="DE20" s="17"/>
      <c r="DF20" s="17"/>
      <c r="DG20" s="17"/>
      <c r="DH20" s="17"/>
      <c r="DI20" s="17">
        <f t="shared" si="83"/>
        <v>0</v>
      </c>
      <c r="DJ20" s="17">
        <f t="shared" si="83"/>
        <v>0</v>
      </c>
      <c r="DK20" s="17"/>
      <c r="DL20" s="17"/>
      <c r="DM20" s="17"/>
      <c r="DN20" s="17"/>
      <c r="DO20" s="17"/>
      <c r="DP20" s="17"/>
      <c r="DQ20" s="17"/>
      <c r="DR20" s="17"/>
      <c r="DS20" s="17">
        <f t="shared" si="84"/>
        <v>0</v>
      </c>
      <c r="DT20" s="17">
        <f t="shared" si="84"/>
        <v>0</v>
      </c>
      <c r="DU20" s="17"/>
      <c r="DV20" s="17"/>
      <c r="DW20" s="17"/>
      <c r="DX20" s="17"/>
      <c r="DY20" s="17"/>
      <c r="DZ20" s="17"/>
      <c r="EA20" s="17"/>
      <c r="EB20" s="17"/>
      <c r="EC20" s="17">
        <f t="shared" si="85"/>
        <v>0</v>
      </c>
      <c r="ED20" s="17">
        <f t="shared" si="85"/>
        <v>0</v>
      </c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>
        <v>780.58500000000004</v>
      </c>
      <c r="EP20" s="17">
        <f t="shared" si="86"/>
        <v>780.58500000000004</v>
      </c>
      <c r="EQ20" s="17">
        <f t="shared" si="86"/>
        <v>0</v>
      </c>
      <c r="ER20" s="17">
        <f t="shared" si="61"/>
        <v>0</v>
      </c>
      <c r="ES20" s="17">
        <v>780.58500000000004</v>
      </c>
      <c r="ET20" s="17"/>
      <c r="EU20" s="17">
        <f t="shared" si="104"/>
        <v>0</v>
      </c>
      <c r="EV20" s="17"/>
      <c r="EW20" s="17"/>
      <c r="EX20" s="17"/>
      <c r="EY20" s="17"/>
      <c r="EZ20" s="17">
        <f t="shared" si="88"/>
        <v>0</v>
      </c>
      <c r="FA20" s="17">
        <f t="shared" si="88"/>
        <v>0</v>
      </c>
      <c r="FB20" s="17"/>
      <c r="FC20" s="17"/>
      <c r="FD20" s="17"/>
      <c r="FE20" s="17"/>
      <c r="FF20" s="17"/>
      <c r="FG20" s="17"/>
      <c r="FH20" s="17"/>
      <c r="FI20" s="22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>
        <f t="shared" si="89"/>
        <v>0</v>
      </c>
      <c r="FU20" s="17">
        <f t="shared" si="89"/>
        <v>0</v>
      </c>
      <c r="FV20" s="17"/>
      <c r="FW20" s="17"/>
      <c r="FX20" s="17"/>
      <c r="FY20" s="17"/>
      <c r="FZ20" s="17"/>
      <c r="GA20" s="17"/>
      <c r="GB20" s="17"/>
      <c r="GC20" s="17"/>
      <c r="GD20" s="17">
        <f t="shared" si="90"/>
        <v>0</v>
      </c>
      <c r="GE20" s="17">
        <f t="shared" si="90"/>
        <v>0</v>
      </c>
      <c r="GF20" s="17"/>
      <c r="GG20" s="17"/>
      <c r="GH20" s="17"/>
      <c r="GI20" s="17"/>
      <c r="GJ20" s="17"/>
      <c r="GK20" s="17"/>
      <c r="GL20" s="17"/>
      <c r="GM20" s="17"/>
      <c r="GN20" s="17">
        <f t="shared" si="91"/>
        <v>0</v>
      </c>
      <c r="GO20" s="17">
        <f t="shared" si="91"/>
        <v>0</v>
      </c>
      <c r="GP20" s="17"/>
      <c r="GQ20" s="17"/>
      <c r="GR20" s="17"/>
      <c r="GS20" s="17"/>
      <c r="GT20" s="17"/>
      <c r="GU20" s="17"/>
      <c r="GV20" s="17"/>
      <c r="GW20" s="17"/>
      <c r="GX20" s="17">
        <f t="shared" si="92"/>
        <v>0</v>
      </c>
      <c r="GY20" s="17">
        <f t="shared" si="92"/>
        <v>0</v>
      </c>
      <c r="GZ20" s="17"/>
      <c r="HA20" s="17"/>
      <c r="HB20" s="17"/>
      <c r="HC20" s="17"/>
      <c r="HD20" s="17"/>
      <c r="HE20" s="17"/>
      <c r="HF20" s="17"/>
      <c r="HG20" s="17"/>
      <c r="HH20" s="17">
        <f t="shared" si="93"/>
        <v>0</v>
      </c>
      <c r="HI20" s="17">
        <f t="shared" si="93"/>
        <v>0</v>
      </c>
      <c r="HJ20" s="17"/>
      <c r="HK20" s="17"/>
      <c r="HL20" s="17"/>
      <c r="HM20" s="17"/>
      <c r="HN20" s="17"/>
      <c r="HO20" s="17"/>
      <c r="HP20" s="17"/>
      <c r="HQ20" s="17"/>
      <c r="HR20" s="17">
        <f t="shared" si="105"/>
        <v>0</v>
      </c>
      <c r="HS20" s="17">
        <f t="shared" si="94"/>
        <v>0</v>
      </c>
      <c r="HT20" s="17"/>
      <c r="HU20" s="17"/>
      <c r="HV20" s="17"/>
      <c r="HW20" s="17"/>
      <c r="HX20" s="17"/>
      <c r="HY20" s="17"/>
      <c r="HZ20" s="17"/>
      <c r="IA20" s="17"/>
      <c r="IB20" s="17">
        <f t="shared" si="106"/>
        <v>0</v>
      </c>
      <c r="IC20" s="17">
        <f t="shared" si="95"/>
        <v>0</v>
      </c>
      <c r="ID20" s="17"/>
      <c r="IE20" s="17"/>
      <c r="IF20" s="17"/>
      <c r="IG20" s="17"/>
      <c r="IH20" s="17"/>
      <c r="II20" s="17"/>
      <c r="IJ20" s="17"/>
      <c r="IK20" s="17"/>
      <c r="IL20" s="17">
        <f t="shared" si="107"/>
        <v>0</v>
      </c>
      <c r="IM20" s="17">
        <f t="shared" si="96"/>
        <v>0</v>
      </c>
      <c r="IN20" s="17"/>
      <c r="IO20" s="17"/>
      <c r="IP20" s="17"/>
      <c r="IQ20" s="17"/>
      <c r="IR20" s="17"/>
      <c r="IS20" s="17"/>
      <c r="IT20" s="17"/>
      <c r="IU20" s="17"/>
      <c r="IV20" s="17">
        <f t="shared" si="108"/>
        <v>0</v>
      </c>
      <c r="IW20" s="17">
        <f t="shared" si="97"/>
        <v>0</v>
      </c>
      <c r="IX20" s="17"/>
      <c r="IY20" s="17"/>
      <c r="IZ20" s="17"/>
      <c r="JA20" s="17"/>
      <c r="JB20" s="17"/>
      <c r="JC20" s="17"/>
      <c r="JD20" s="17"/>
      <c r="JE20" s="17"/>
      <c r="JF20" s="17">
        <f t="shared" si="98"/>
        <v>0</v>
      </c>
      <c r="JG20" s="17">
        <f t="shared" si="98"/>
        <v>0</v>
      </c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>
        <v>203.13854999999998</v>
      </c>
      <c r="JV20" s="17"/>
      <c r="JW20" s="17">
        <f t="shared" si="63"/>
        <v>0</v>
      </c>
      <c r="JX20" s="17"/>
      <c r="JY20" s="17"/>
      <c r="JZ20" s="17" t="e">
        <f t="shared" si="99"/>
        <v>#DIV/0!</v>
      </c>
      <c r="KA20" s="17"/>
      <c r="KB20" s="17"/>
      <c r="KC20" s="17" t="e">
        <f t="shared" si="100"/>
        <v>#DIV/0!</v>
      </c>
      <c r="KD20" s="17"/>
      <c r="KE20" s="17"/>
      <c r="KF20" s="17" t="e">
        <f t="shared" si="101"/>
        <v>#DIV/0!</v>
      </c>
      <c r="KG20" s="17"/>
      <c r="KH20" s="17"/>
      <c r="KI20" s="17" t="e">
        <f t="shared" si="102"/>
        <v>#DIV/0!</v>
      </c>
      <c r="KJ20" s="17"/>
      <c r="KK20" s="17"/>
      <c r="KL20" s="17" t="e">
        <f t="shared" si="103"/>
        <v>#DIV/0!</v>
      </c>
      <c r="KM20" s="17"/>
      <c r="KN20" s="17"/>
      <c r="KO20" s="17"/>
      <c r="KP20" s="17"/>
      <c r="KQ20" s="17"/>
      <c r="KR20" s="17"/>
    </row>
    <row r="21" spans="1:305" ht="18" customHeight="1">
      <c r="A21" s="1" t="s">
        <v>54</v>
      </c>
      <c r="B21" s="17">
        <f t="shared" si="71"/>
        <v>1631.46019</v>
      </c>
      <c r="C21" s="17">
        <f t="shared" si="72"/>
        <v>0</v>
      </c>
      <c r="D21" s="17">
        <f t="shared" si="58"/>
        <v>0</v>
      </c>
      <c r="E21" s="17"/>
      <c r="F21" s="17"/>
      <c r="G21" s="17"/>
      <c r="H21" s="17"/>
      <c r="I21" s="17">
        <f t="shared" si="73"/>
        <v>0</v>
      </c>
      <c r="J21" s="17">
        <f t="shared" si="73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f t="shared" si="74"/>
        <v>0</v>
      </c>
      <c r="Z21" s="17">
        <f t="shared" si="74"/>
        <v>0</v>
      </c>
      <c r="AA21" s="17"/>
      <c r="AB21" s="17"/>
      <c r="AC21" s="17"/>
      <c r="AD21" s="17"/>
      <c r="AE21" s="17"/>
      <c r="AF21" s="17"/>
      <c r="AG21" s="17"/>
      <c r="AH21" s="17"/>
      <c r="AI21" s="17">
        <f t="shared" si="75"/>
        <v>0</v>
      </c>
      <c r="AJ21" s="17">
        <f t="shared" si="75"/>
        <v>0</v>
      </c>
      <c r="AK21" s="17"/>
      <c r="AL21" s="17"/>
      <c r="AM21" s="17"/>
      <c r="AN21" s="17"/>
      <c r="AO21" s="17"/>
      <c r="AP21" s="17"/>
      <c r="AQ21" s="17"/>
      <c r="AR21" s="17"/>
      <c r="AS21" s="17">
        <f t="shared" si="76"/>
        <v>0</v>
      </c>
      <c r="AT21" s="17">
        <f t="shared" si="76"/>
        <v>0</v>
      </c>
      <c r="AU21" s="17"/>
      <c r="AV21" s="17"/>
      <c r="AW21" s="17"/>
      <c r="AX21" s="17"/>
      <c r="AY21" s="17"/>
      <c r="AZ21" s="17"/>
      <c r="BA21" s="17"/>
      <c r="BB21" s="17"/>
      <c r="BC21" s="17">
        <f t="shared" si="77"/>
        <v>0</v>
      </c>
      <c r="BD21" s="17">
        <f t="shared" si="77"/>
        <v>0</v>
      </c>
      <c r="BE21" s="17"/>
      <c r="BF21" s="17"/>
      <c r="BG21" s="17"/>
      <c r="BH21" s="17"/>
      <c r="BI21" s="17"/>
      <c r="BJ21" s="17"/>
      <c r="BK21" s="17"/>
      <c r="BL21" s="17">
        <v>470.03318999999999</v>
      </c>
      <c r="BM21" s="17">
        <f t="shared" si="78"/>
        <v>470.03318999999999</v>
      </c>
      <c r="BN21" s="17">
        <f t="shared" si="78"/>
        <v>0</v>
      </c>
      <c r="BO21" s="17">
        <f t="shared" si="59"/>
        <v>0</v>
      </c>
      <c r="BP21" s="17">
        <v>460.63252999999997</v>
      </c>
      <c r="BQ21" s="17"/>
      <c r="BR21" s="17">
        <f t="shared" si="60"/>
        <v>0</v>
      </c>
      <c r="BS21" s="17">
        <v>9.4006600000000002</v>
      </c>
      <c r="BT21" s="17"/>
      <c r="BU21" s="17">
        <f>BT21/BS21*100</f>
        <v>0</v>
      </c>
      <c r="BV21" s="17">
        <f t="shared" si="79"/>
        <v>0</v>
      </c>
      <c r="BW21" s="17">
        <f t="shared" si="79"/>
        <v>0</v>
      </c>
      <c r="BX21" s="17" t="e">
        <f>BW21/BV21*100</f>
        <v>#DIV/0!</v>
      </c>
      <c r="BY21" s="17"/>
      <c r="BZ21" s="17"/>
      <c r="CA21" s="17"/>
      <c r="CB21" s="17"/>
      <c r="CC21" s="17"/>
      <c r="CD21" s="17"/>
      <c r="CE21" s="17">
        <f t="shared" si="80"/>
        <v>0</v>
      </c>
      <c r="CF21" s="17">
        <f t="shared" si="80"/>
        <v>0</v>
      </c>
      <c r="CG21" s="17"/>
      <c r="CH21" s="17"/>
      <c r="CI21" s="17"/>
      <c r="CJ21" s="17"/>
      <c r="CK21" s="17"/>
      <c r="CL21" s="17"/>
      <c r="CM21" s="17"/>
      <c r="CN21" s="17"/>
      <c r="CO21" s="17">
        <f t="shared" si="81"/>
        <v>0</v>
      </c>
      <c r="CP21" s="17">
        <f t="shared" si="81"/>
        <v>0</v>
      </c>
      <c r="CQ21" s="17"/>
      <c r="CR21" s="17"/>
      <c r="CS21" s="17"/>
      <c r="CT21" s="17"/>
      <c r="CU21" s="17"/>
      <c r="CV21" s="17"/>
      <c r="CW21" s="17"/>
      <c r="CX21" s="17"/>
      <c r="CY21" s="17">
        <f t="shared" si="82"/>
        <v>0</v>
      </c>
      <c r="CZ21" s="17">
        <f t="shared" si="82"/>
        <v>0</v>
      </c>
      <c r="DA21" s="17"/>
      <c r="DB21" s="17"/>
      <c r="DC21" s="17"/>
      <c r="DD21" s="17"/>
      <c r="DE21" s="17"/>
      <c r="DF21" s="17"/>
      <c r="DG21" s="17"/>
      <c r="DH21" s="17"/>
      <c r="DI21" s="17">
        <f t="shared" si="83"/>
        <v>0</v>
      </c>
      <c r="DJ21" s="17">
        <f t="shared" si="83"/>
        <v>0</v>
      </c>
      <c r="DK21" s="17"/>
      <c r="DL21" s="17"/>
      <c r="DM21" s="17"/>
      <c r="DN21" s="17"/>
      <c r="DO21" s="17"/>
      <c r="DP21" s="17"/>
      <c r="DQ21" s="17"/>
      <c r="DR21" s="17"/>
      <c r="DS21" s="17">
        <f t="shared" si="84"/>
        <v>0</v>
      </c>
      <c r="DT21" s="17">
        <f t="shared" si="84"/>
        <v>0</v>
      </c>
      <c r="DU21" s="17"/>
      <c r="DV21" s="17"/>
      <c r="DW21" s="17"/>
      <c r="DX21" s="17"/>
      <c r="DY21" s="17"/>
      <c r="DZ21" s="17"/>
      <c r="EA21" s="17"/>
      <c r="EB21" s="17"/>
      <c r="EC21" s="17">
        <f t="shared" si="85"/>
        <v>0</v>
      </c>
      <c r="ED21" s="17">
        <f t="shared" si="85"/>
        <v>0</v>
      </c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>
        <v>961.529</v>
      </c>
      <c r="EP21" s="17">
        <f t="shared" si="86"/>
        <v>961.529</v>
      </c>
      <c r="EQ21" s="17">
        <f>ET21+EW21</f>
        <v>0</v>
      </c>
      <c r="ER21" s="17">
        <f t="shared" si="61"/>
        <v>0</v>
      </c>
      <c r="ES21" s="17">
        <v>961.529</v>
      </c>
      <c r="ET21" s="17"/>
      <c r="EU21" s="17">
        <f>ET21/ES21*100</f>
        <v>0</v>
      </c>
      <c r="EV21" s="17"/>
      <c r="EW21" s="17"/>
      <c r="EX21" s="17"/>
      <c r="EY21" s="17"/>
      <c r="EZ21" s="17">
        <f t="shared" si="88"/>
        <v>0</v>
      </c>
      <c r="FA21" s="17">
        <f t="shared" si="88"/>
        <v>0</v>
      </c>
      <c r="FB21" s="17"/>
      <c r="FC21" s="17"/>
      <c r="FD21" s="17"/>
      <c r="FE21" s="17"/>
      <c r="FF21" s="17"/>
      <c r="FG21" s="17"/>
      <c r="FH21" s="17"/>
      <c r="FI21" s="22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>
        <f t="shared" si="89"/>
        <v>0</v>
      </c>
      <c r="FU21" s="17">
        <f t="shared" si="89"/>
        <v>0</v>
      </c>
      <c r="FV21" s="17"/>
      <c r="FW21" s="17"/>
      <c r="FX21" s="17"/>
      <c r="FY21" s="17"/>
      <c r="FZ21" s="17"/>
      <c r="GA21" s="17"/>
      <c r="GB21" s="17"/>
      <c r="GC21" s="17"/>
      <c r="GD21" s="17">
        <f t="shared" si="90"/>
        <v>0</v>
      </c>
      <c r="GE21" s="17">
        <f t="shared" si="90"/>
        <v>0</v>
      </c>
      <c r="GF21" s="17"/>
      <c r="GG21" s="17"/>
      <c r="GH21" s="17"/>
      <c r="GI21" s="17"/>
      <c r="GJ21" s="17"/>
      <c r="GK21" s="17"/>
      <c r="GL21" s="17"/>
      <c r="GM21" s="17"/>
      <c r="GN21" s="17">
        <f t="shared" si="91"/>
        <v>0</v>
      </c>
      <c r="GO21" s="17">
        <f t="shared" si="91"/>
        <v>0</v>
      </c>
      <c r="GP21" s="17"/>
      <c r="GQ21" s="17"/>
      <c r="GR21" s="17"/>
      <c r="GS21" s="17"/>
      <c r="GT21" s="17"/>
      <c r="GU21" s="17"/>
      <c r="GV21" s="17"/>
      <c r="GW21" s="17"/>
      <c r="GX21" s="17">
        <f t="shared" si="92"/>
        <v>0</v>
      </c>
      <c r="GY21" s="17">
        <f t="shared" si="92"/>
        <v>0</v>
      </c>
      <c r="GZ21" s="17"/>
      <c r="HA21" s="17"/>
      <c r="HB21" s="17"/>
      <c r="HC21" s="17"/>
      <c r="HD21" s="17"/>
      <c r="HE21" s="17"/>
      <c r="HF21" s="17"/>
      <c r="HG21" s="17"/>
      <c r="HH21" s="17">
        <f t="shared" si="93"/>
        <v>0</v>
      </c>
      <c r="HI21" s="17">
        <f t="shared" si="93"/>
        <v>0</v>
      </c>
      <c r="HJ21" s="17"/>
      <c r="HK21" s="17"/>
      <c r="HL21" s="17"/>
      <c r="HM21" s="17"/>
      <c r="HN21" s="17"/>
      <c r="HO21" s="17"/>
      <c r="HP21" s="17"/>
      <c r="HQ21" s="17"/>
      <c r="HR21" s="17">
        <f t="shared" si="105"/>
        <v>0</v>
      </c>
      <c r="HS21" s="17">
        <f t="shared" si="94"/>
        <v>0</v>
      </c>
      <c r="HT21" s="17"/>
      <c r="HU21" s="17"/>
      <c r="HV21" s="17"/>
      <c r="HW21" s="17"/>
      <c r="HX21" s="17"/>
      <c r="HY21" s="17"/>
      <c r="HZ21" s="17"/>
      <c r="IA21" s="17"/>
      <c r="IB21" s="17">
        <f t="shared" si="106"/>
        <v>0</v>
      </c>
      <c r="IC21" s="17">
        <f t="shared" si="95"/>
        <v>0</v>
      </c>
      <c r="ID21" s="17"/>
      <c r="IE21" s="17"/>
      <c r="IF21" s="17"/>
      <c r="IG21" s="17"/>
      <c r="IH21" s="17"/>
      <c r="II21" s="17"/>
      <c r="IJ21" s="17"/>
      <c r="IK21" s="17"/>
      <c r="IL21" s="17">
        <f t="shared" si="107"/>
        <v>0</v>
      </c>
      <c r="IM21" s="17">
        <f t="shared" si="96"/>
        <v>0</v>
      </c>
      <c r="IN21" s="17"/>
      <c r="IO21" s="17"/>
      <c r="IP21" s="17"/>
      <c r="IQ21" s="17"/>
      <c r="IR21" s="17"/>
      <c r="IS21" s="17"/>
      <c r="IT21" s="17"/>
      <c r="IU21" s="17"/>
      <c r="IV21" s="17">
        <f t="shared" si="108"/>
        <v>0</v>
      </c>
      <c r="IW21" s="17">
        <f t="shared" si="97"/>
        <v>0</v>
      </c>
      <c r="IX21" s="17"/>
      <c r="IY21" s="17"/>
      <c r="IZ21" s="17"/>
      <c r="JA21" s="17"/>
      <c r="JB21" s="17"/>
      <c r="JC21" s="17"/>
      <c r="JD21" s="17"/>
      <c r="JE21" s="17"/>
      <c r="JF21" s="17">
        <f t="shared" si="98"/>
        <v>0</v>
      </c>
      <c r="JG21" s="17">
        <f t="shared" si="98"/>
        <v>0</v>
      </c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>
        <v>199.898</v>
      </c>
      <c r="JV21" s="17"/>
      <c r="JW21" s="17">
        <f t="shared" si="63"/>
        <v>0</v>
      </c>
      <c r="JX21" s="17"/>
      <c r="JY21" s="17"/>
      <c r="JZ21" s="17" t="e">
        <f t="shared" si="99"/>
        <v>#DIV/0!</v>
      </c>
      <c r="KA21" s="17"/>
      <c r="KB21" s="17"/>
      <c r="KC21" s="17" t="e">
        <f t="shared" si="100"/>
        <v>#DIV/0!</v>
      </c>
      <c r="KD21" s="17"/>
      <c r="KE21" s="17"/>
      <c r="KF21" s="17" t="e">
        <f t="shared" si="101"/>
        <v>#DIV/0!</v>
      </c>
      <c r="KG21" s="17"/>
      <c r="KH21" s="17"/>
      <c r="KI21" s="17" t="e">
        <f t="shared" si="102"/>
        <v>#DIV/0!</v>
      </c>
      <c r="KJ21" s="17"/>
      <c r="KK21" s="17"/>
      <c r="KL21" s="17" t="e">
        <f t="shared" si="103"/>
        <v>#DIV/0!</v>
      </c>
      <c r="KM21" s="17"/>
      <c r="KN21" s="17"/>
      <c r="KO21" s="17"/>
      <c r="KP21" s="17"/>
      <c r="KQ21" s="17"/>
      <c r="KR21" s="17"/>
    </row>
    <row r="22" spans="1:305">
      <c r="A22" s="1" t="s">
        <v>49</v>
      </c>
      <c r="B22" s="17">
        <f t="shared" si="71"/>
        <v>2144.5140499999998</v>
      </c>
      <c r="C22" s="17">
        <f t="shared" si="72"/>
        <v>1217.6337399999998</v>
      </c>
      <c r="D22" s="17">
        <f t="shared" si="58"/>
        <v>56.779005015145501</v>
      </c>
      <c r="E22" s="17"/>
      <c r="F22" s="17"/>
      <c r="G22" s="17"/>
      <c r="H22" s="17"/>
      <c r="I22" s="17">
        <f t="shared" si="73"/>
        <v>0</v>
      </c>
      <c r="J22" s="17">
        <f t="shared" si="73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>
        <v>0</v>
      </c>
      <c r="Z22" s="17">
        <f t="shared" si="74"/>
        <v>0</v>
      </c>
      <c r="AA22" s="17"/>
      <c r="AB22" s="17"/>
      <c r="AC22" s="17"/>
      <c r="AD22" s="17"/>
      <c r="AE22" s="17"/>
      <c r="AF22" s="17"/>
      <c r="AG22" s="17"/>
      <c r="AH22" s="17"/>
      <c r="AI22" s="17">
        <f t="shared" si="75"/>
        <v>0</v>
      </c>
      <c r="AJ22" s="17">
        <f t="shared" si="75"/>
        <v>0</v>
      </c>
      <c r="AK22" s="17"/>
      <c r="AL22" s="17"/>
      <c r="AM22" s="17"/>
      <c r="AN22" s="17"/>
      <c r="AO22" s="17"/>
      <c r="AP22" s="17"/>
      <c r="AQ22" s="17"/>
      <c r="AR22" s="17"/>
      <c r="AS22" s="17">
        <f t="shared" si="76"/>
        <v>0</v>
      </c>
      <c r="AT22" s="17">
        <f t="shared" si="76"/>
        <v>0</v>
      </c>
      <c r="AU22" s="17"/>
      <c r="AV22" s="17"/>
      <c r="AW22" s="17"/>
      <c r="AX22" s="17"/>
      <c r="AY22" s="17"/>
      <c r="AZ22" s="17"/>
      <c r="BA22" s="17"/>
      <c r="BB22" s="17"/>
      <c r="BC22" s="17">
        <f t="shared" si="77"/>
        <v>0</v>
      </c>
      <c r="BD22" s="17">
        <f t="shared" si="77"/>
        <v>0</v>
      </c>
      <c r="BE22" s="17"/>
      <c r="BF22" s="17"/>
      <c r="BG22" s="17"/>
      <c r="BH22" s="17"/>
      <c r="BI22" s="17"/>
      <c r="BJ22" s="17"/>
      <c r="BK22" s="17"/>
      <c r="BL22" s="17">
        <v>799.05643000000009</v>
      </c>
      <c r="BM22" s="17">
        <f t="shared" si="78"/>
        <v>799.05642999999998</v>
      </c>
      <c r="BN22" s="17">
        <f t="shared" si="78"/>
        <v>799.05642999999998</v>
      </c>
      <c r="BO22" s="17">
        <f t="shared" si="59"/>
        <v>100</v>
      </c>
      <c r="BP22" s="17">
        <v>783.07529999999997</v>
      </c>
      <c r="BQ22" s="17">
        <v>783.07529999999997</v>
      </c>
      <c r="BR22" s="17">
        <f t="shared" si="60"/>
        <v>100</v>
      </c>
      <c r="BS22" s="17">
        <v>15.98113</v>
      </c>
      <c r="BT22" s="17">
        <v>15.98113</v>
      </c>
      <c r="BU22" s="17">
        <f>BT22/BS22*100</f>
        <v>100</v>
      </c>
      <c r="BV22" s="17">
        <f t="shared" si="79"/>
        <v>288.798</v>
      </c>
      <c r="BW22" s="17">
        <f t="shared" si="79"/>
        <v>288.798</v>
      </c>
      <c r="BX22" s="17"/>
      <c r="BY22" s="17">
        <v>288.798</v>
      </c>
      <c r="BZ22" s="17">
        <v>288.798</v>
      </c>
      <c r="CA22" s="17">
        <f>BZ22/BY22*100</f>
        <v>100</v>
      </c>
      <c r="CB22" s="17"/>
      <c r="CC22" s="17"/>
      <c r="CD22" s="17"/>
      <c r="CE22" s="17">
        <f t="shared" si="80"/>
        <v>0</v>
      </c>
      <c r="CF22" s="17">
        <f t="shared" si="80"/>
        <v>0</v>
      </c>
      <c r="CG22" s="17"/>
      <c r="CH22" s="17"/>
      <c r="CI22" s="17"/>
      <c r="CJ22" s="17"/>
      <c r="CK22" s="17"/>
      <c r="CL22" s="17"/>
      <c r="CM22" s="17"/>
      <c r="CN22" s="17"/>
      <c r="CO22" s="17">
        <f t="shared" si="81"/>
        <v>0</v>
      </c>
      <c r="CP22" s="17">
        <f t="shared" si="81"/>
        <v>0</v>
      </c>
      <c r="CQ22" s="17"/>
      <c r="CR22" s="17"/>
      <c r="CS22" s="17"/>
      <c r="CT22" s="17"/>
      <c r="CU22" s="17"/>
      <c r="CV22" s="17"/>
      <c r="CW22" s="17"/>
      <c r="CX22" s="17"/>
      <c r="CY22" s="17">
        <f t="shared" si="82"/>
        <v>0</v>
      </c>
      <c r="CZ22" s="17">
        <f t="shared" si="82"/>
        <v>0</v>
      </c>
      <c r="DA22" s="17"/>
      <c r="DB22" s="17"/>
      <c r="DC22" s="17"/>
      <c r="DD22" s="17"/>
      <c r="DE22" s="17"/>
      <c r="DF22" s="17"/>
      <c r="DG22" s="17"/>
      <c r="DH22" s="17"/>
      <c r="DI22" s="17">
        <f t="shared" si="83"/>
        <v>0</v>
      </c>
      <c r="DJ22" s="17">
        <f t="shared" si="83"/>
        <v>0</v>
      </c>
      <c r="DK22" s="17"/>
      <c r="DL22" s="17"/>
      <c r="DM22" s="17"/>
      <c r="DN22" s="17"/>
      <c r="DO22" s="17"/>
      <c r="DP22" s="17"/>
      <c r="DQ22" s="17"/>
      <c r="DR22" s="17"/>
      <c r="DS22" s="17">
        <f t="shared" si="84"/>
        <v>0</v>
      </c>
      <c r="DT22" s="17">
        <f t="shared" si="84"/>
        <v>0</v>
      </c>
      <c r="DU22" s="17"/>
      <c r="DV22" s="17"/>
      <c r="DW22" s="17"/>
      <c r="DX22" s="17"/>
      <c r="DY22" s="17"/>
      <c r="DZ22" s="17"/>
      <c r="EA22" s="17"/>
      <c r="EB22" s="17"/>
      <c r="EC22" s="17">
        <f t="shared" si="85"/>
        <v>0</v>
      </c>
      <c r="ED22" s="17">
        <f t="shared" si="85"/>
        <v>0</v>
      </c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>
        <v>797.101</v>
      </c>
      <c r="EP22" s="17">
        <f t="shared" si="86"/>
        <v>797.101</v>
      </c>
      <c r="EQ22" s="17">
        <f t="shared" si="86"/>
        <v>0</v>
      </c>
      <c r="ER22" s="17">
        <f t="shared" si="61"/>
        <v>0</v>
      </c>
      <c r="ES22" s="17">
        <v>797.101</v>
      </c>
      <c r="ET22" s="17"/>
      <c r="EU22" s="17">
        <f>ET22/ES22*100</f>
        <v>0</v>
      </c>
      <c r="EV22" s="17"/>
      <c r="EW22" s="17"/>
      <c r="EX22" s="17"/>
      <c r="EY22" s="17"/>
      <c r="EZ22" s="17">
        <f t="shared" si="88"/>
        <v>0</v>
      </c>
      <c r="FA22" s="17">
        <f t="shared" si="88"/>
        <v>0</v>
      </c>
      <c r="FB22" s="17"/>
      <c r="FC22" s="17"/>
      <c r="FD22" s="17"/>
      <c r="FE22" s="17"/>
      <c r="FF22" s="17"/>
      <c r="FG22" s="17"/>
      <c r="FH22" s="17"/>
      <c r="FI22" s="22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>
        <f t="shared" si="89"/>
        <v>0</v>
      </c>
      <c r="FU22" s="17">
        <f t="shared" si="89"/>
        <v>0</v>
      </c>
      <c r="FV22" s="17"/>
      <c r="FW22" s="17"/>
      <c r="FX22" s="17"/>
      <c r="FY22" s="17"/>
      <c r="FZ22" s="17"/>
      <c r="GA22" s="17"/>
      <c r="GB22" s="17"/>
      <c r="GC22" s="17"/>
      <c r="GD22" s="17">
        <f t="shared" si="90"/>
        <v>0</v>
      </c>
      <c r="GE22" s="17">
        <f t="shared" si="90"/>
        <v>0</v>
      </c>
      <c r="GF22" s="17"/>
      <c r="GG22" s="17"/>
      <c r="GH22" s="17"/>
      <c r="GI22" s="17"/>
      <c r="GJ22" s="17"/>
      <c r="GK22" s="17"/>
      <c r="GL22" s="17"/>
      <c r="GM22" s="17"/>
      <c r="GN22" s="17">
        <f t="shared" si="91"/>
        <v>0</v>
      </c>
      <c r="GO22" s="17">
        <f t="shared" si="91"/>
        <v>0</v>
      </c>
      <c r="GP22" s="17"/>
      <c r="GQ22" s="17"/>
      <c r="GR22" s="17"/>
      <c r="GS22" s="17"/>
      <c r="GT22" s="17"/>
      <c r="GU22" s="17"/>
      <c r="GV22" s="17"/>
      <c r="GW22" s="17"/>
      <c r="GX22" s="17">
        <f t="shared" si="92"/>
        <v>0</v>
      </c>
      <c r="GY22" s="17">
        <f t="shared" si="92"/>
        <v>0</v>
      </c>
      <c r="GZ22" s="17"/>
      <c r="HA22" s="17"/>
      <c r="HB22" s="17"/>
      <c r="HC22" s="17"/>
      <c r="HD22" s="17"/>
      <c r="HE22" s="17"/>
      <c r="HF22" s="17"/>
      <c r="HG22" s="17"/>
      <c r="HH22" s="17">
        <f t="shared" si="93"/>
        <v>0</v>
      </c>
      <c r="HI22" s="17">
        <f t="shared" si="93"/>
        <v>0</v>
      </c>
      <c r="HJ22" s="17"/>
      <c r="HK22" s="17"/>
      <c r="HL22" s="17"/>
      <c r="HM22" s="17"/>
      <c r="HN22" s="17"/>
      <c r="HO22" s="17"/>
      <c r="HP22" s="17"/>
      <c r="HQ22" s="17"/>
      <c r="HR22" s="17">
        <f t="shared" si="105"/>
        <v>0</v>
      </c>
      <c r="HS22" s="17">
        <f t="shared" si="94"/>
        <v>0</v>
      </c>
      <c r="HT22" s="17"/>
      <c r="HU22" s="17"/>
      <c r="HV22" s="17"/>
      <c r="HW22" s="17"/>
      <c r="HX22" s="17"/>
      <c r="HY22" s="17"/>
      <c r="HZ22" s="17"/>
      <c r="IA22" s="17"/>
      <c r="IB22" s="17">
        <f t="shared" si="106"/>
        <v>0</v>
      </c>
      <c r="IC22" s="17">
        <f t="shared" si="95"/>
        <v>0</v>
      </c>
      <c r="ID22" s="17"/>
      <c r="IE22" s="17"/>
      <c r="IF22" s="17"/>
      <c r="IG22" s="17"/>
      <c r="IH22" s="17"/>
      <c r="II22" s="17"/>
      <c r="IJ22" s="17"/>
      <c r="IK22" s="17"/>
      <c r="IL22" s="17">
        <f t="shared" si="107"/>
        <v>0</v>
      </c>
      <c r="IM22" s="17">
        <f t="shared" si="96"/>
        <v>0</v>
      </c>
      <c r="IN22" s="17"/>
      <c r="IO22" s="17"/>
      <c r="IP22" s="17"/>
      <c r="IQ22" s="17"/>
      <c r="IR22" s="17"/>
      <c r="IS22" s="17"/>
      <c r="IT22" s="17"/>
      <c r="IU22" s="17"/>
      <c r="IV22" s="17">
        <f t="shared" si="108"/>
        <v>0</v>
      </c>
      <c r="IW22" s="17">
        <f t="shared" si="97"/>
        <v>0</v>
      </c>
      <c r="IX22" s="17"/>
      <c r="IY22" s="17"/>
      <c r="IZ22" s="17"/>
      <c r="JA22" s="17"/>
      <c r="JB22" s="17"/>
      <c r="JC22" s="17"/>
      <c r="JD22" s="17"/>
      <c r="JE22" s="17"/>
      <c r="JF22" s="17">
        <f t="shared" si="98"/>
        <v>0</v>
      </c>
      <c r="JG22" s="17">
        <f t="shared" si="98"/>
        <v>0</v>
      </c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>
        <v>259.55862000000002</v>
      </c>
      <c r="JS22" s="17">
        <v>129.77931000000001</v>
      </c>
      <c r="JT22" s="17">
        <f t="shared" si="62"/>
        <v>50</v>
      </c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5" s="6" customFormat="1" ht="18" customHeight="1">
      <c r="A23" s="2" t="s">
        <v>144</v>
      </c>
      <c r="B23" s="23">
        <f>B25+B24</f>
        <v>341964.44306000002</v>
      </c>
      <c r="C23" s="23">
        <f>C25+C24</f>
        <v>102618.44281000001</v>
      </c>
      <c r="D23" s="23">
        <f t="shared" si="1"/>
        <v>30.008512549357331</v>
      </c>
      <c r="E23" s="23">
        <f>E24+E25</f>
        <v>8543.5</v>
      </c>
      <c r="F23" s="23">
        <f>F24+F25</f>
        <v>3130.5</v>
      </c>
      <c r="G23" s="23">
        <f>F23/E23*100</f>
        <v>36.641891496459294</v>
      </c>
      <c r="H23" s="23">
        <f>H24+H25</f>
        <v>1040.7653700000001</v>
      </c>
      <c r="I23" s="23">
        <f>I24+I25</f>
        <v>1040.7653700000001</v>
      </c>
      <c r="J23" s="23">
        <f>J24+J25</f>
        <v>1040.7653700000001</v>
      </c>
      <c r="K23" s="23">
        <f>J23/I23*100</f>
        <v>100</v>
      </c>
      <c r="L23" s="23">
        <f>L24+L25</f>
        <v>1030.35772</v>
      </c>
      <c r="M23" s="23">
        <f>M24+M25</f>
        <v>1030.35772</v>
      </c>
      <c r="N23" s="23">
        <f>M23/L23*100</f>
        <v>100</v>
      </c>
      <c r="O23" s="23">
        <f>O24+O25</f>
        <v>10.40765</v>
      </c>
      <c r="P23" s="23">
        <f>P24+P25</f>
        <v>10.40765</v>
      </c>
      <c r="Q23" s="23">
        <f>P23/O23*100</f>
        <v>100</v>
      </c>
      <c r="R23" s="23">
        <f>R24+R25</f>
        <v>373.4</v>
      </c>
      <c r="S23" s="23">
        <f>S24+S25</f>
        <v>373.4</v>
      </c>
      <c r="T23" s="23">
        <f>S23/R23*100</f>
        <v>100</v>
      </c>
      <c r="U23" s="23">
        <f>U24+U25</f>
        <v>0</v>
      </c>
      <c r="V23" s="23">
        <f>V24+V25</f>
        <v>0</v>
      </c>
      <c r="W23" s="23" t="e">
        <f>V23/U23*100</f>
        <v>#DIV/0!</v>
      </c>
      <c r="X23" s="23">
        <f>X24+X25</f>
        <v>4814.2552500000002</v>
      </c>
      <c r="Y23" s="23">
        <f>Y24+Y25</f>
        <v>4814.2552500000002</v>
      </c>
      <c r="Z23" s="23">
        <f>Z24+Z25</f>
        <v>0</v>
      </c>
      <c r="AA23" s="23">
        <f>Z23/Y23*100</f>
        <v>0</v>
      </c>
      <c r="AB23" s="23">
        <f>AB24+AB25</f>
        <v>3036.5981200000001</v>
      </c>
      <c r="AC23" s="23">
        <f>AC24+AC25</f>
        <v>0</v>
      </c>
      <c r="AD23" s="23">
        <f>AC23/AB23*100</f>
        <v>0</v>
      </c>
      <c r="AE23" s="23">
        <f>AE24+AE25</f>
        <v>1777.6571300000001</v>
      </c>
      <c r="AF23" s="23">
        <f>AF24+AF25</f>
        <v>0</v>
      </c>
      <c r="AG23" s="23">
        <f>AF23/AE23*100</f>
        <v>0</v>
      </c>
      <c r="AH23" s="23">
        <f>AH24+AH25</f>
        <v>0</v>
      </c>
      <c r="AI23" s="23">
        <f>AI24+AI25</f>
        <v>0</v>
      </c>
      <c r="AJ23" s="23">
        <f>AJ24+AJ25</f>
        <v>0</v>
      </c>
      <c r="AK23" s="23"/>
      <c r="AL23" s="23">
        <f>AL24+AL25</f>
        <v>0</v>
      </c>
      <c r="AM23" s="23">
        <f>AM24+AM25</f>
        <v>0</v>
      </c>
      <c r="AN23" s="23"/>
      <c r="AO23" s="23">
        <f>AO24+AO25</f>
        <v>0</v>
      </c>
      <c r="AP23" s="23">
        <f>AP24+AP25</f>
        <v>0</v>
      </c>
      <c r="AQ23" s="23"/>
      <c r="AR23" s="23">
        <f>AR24+AR25</f>
        <v>4390.2526699999999</v>
      </c>
      <c r="AS23" s="23">
        <f>AS24+AS25</f>
        <v>4390.2526699999999</v>
      </c>
      <c r="AT23" s="23">
        <f>AT24+AT25</f>
        <v>1275.8422499999999</v>
      </c>
      <c r="AU23" s="23"/>
      <c r="AV23" s="23">
        <f>AV24+AV25</f>
        <v>4302.4476199999999</v>
      </c>
      <c r="AW23" s="23">
        <f>AW24+AW25</f>
        <v>1250.3254099999999</v>
      </c>
      <c r="AX23" s="23">
        <f>AW23/AV23*100</f>
        <v>29.060793307229154</v>
      </c>
      <c r="AY23" s="23">
        <f>AY24+AY25</f>
        <v>87.805049999999994</v>
      </c>
      <c r="AZ23" s="23">
        <f>AZ24+AZ25</f>
        <v>25.516839999999998</v>
      </c>
      <c r="BA23" s="23">
        <f>AZ23/AY23*100</f>
        <v>29.060788644844461</v>
      </c>
      <c r="BB23" s="23">
        <f>BB24+BB25</f>
        <v>0</v>
      </c>
      <c r="BC23" s="23">
        <f>BC24+BC25</f>
        <v>0</v>
      </c>
      <c r="BD23" s="23">
        <f>BD24+BD25</f>
        <v>0</v>
      </c>
      <c r="BE23" s="23"/>
      <c r="BF23" s="23">
        <f>BF24+BF25</f>
        <v>0</v>
      </c>
      <c r="BG23" s="23">
        <f>BG24+BG25</f>
        <v>0</v>
      </c>
      <c r="BH23" s="23"/>
      <c r="BI23" s="23">
        <f>BI24+BI25</f>
        <v>0</v>
      </c>
      <c r="BJ23" s="23">
        <f>BJ24+BJ25</f>
        <v>0</v>
      </c>
      <c r="BK23" s="23"/>
      <c r="BL23" s="23">
        <f>BL24+BL25</f>
        <v>1034.07302</v>
      </c>
      <c r="BM23" s="23">
        <f>BM24+BM25</f>
        <v>1034.07302</v>
      </c>
      <c r="BN23" s="23">
        <f>BN24+BN25</f>
        <v>0</v>
      </c>
      <c r="BO23" s="23">
        <f>BN23/BM23*100</f>
        <v>0</v>
      </c>
      <c r="BP23" s="23">
        <f>BP24+BP25</f>
        <v>1013.39156</v>
      </c>
      <c r="BQ23" s="23">
        <f>BQ24+BQ25</f>
        <v>0</v>
      </c>
      <c r="BR23" s="23">
        <f>BQ23/BP23*100</f>
        <v>0</v>
      </c>
      <c r="BS23" s="23">
        <f>BS24+BS25</f>
        <v>20.681460000000001</v>
      </c>
      <c r="BT23" s="23">
        <f>BT24+BT25</f>
        <v>0</v>
      </c>
      <c r="BU23" s="23">
        <f>BT23/BS23*100</f>
        <v>0</v>
      </c>
      <c r="BV23" s="23">
        <f>BV24+BV25</f>
        <v>923.16746999999987</v>
      </c>
      <c r="BW23" s="23">
        <f>BW24+BW25</f>
        <v>597.50146999999993</v>
      </c>
      <c r="BX23" s="23">
        <f>BW23/BV23*100</f>
        <v>64.72297707803763</v>
      </c>
      <c r="BY23" s="23">
        <f>BY24+BY25</f>
        <v>923.16746999999987</v>
      </c>
      <c r="BZ23" s="23">
        <f>BZ24+BZ25</f>
        <v>597.50146999999993</v>
      </c>
      <c r="CA23" s="23">
        <f>BZ23/BY23*100</f>
        <v>64.72297707803763</v>
      </c>
      <c r="CB23" s="23">
        <f>CB24+CB25</f>
        <v>0</v>
      </c>
      <c r="CC23" s="23">
        <f>CC24+CC25</f>
        <v>0</v>
      </c>
      <c r="CD23" s="23"/>
      <c r="CE23" s="23">
        <f>CE24+CE25</f>
        <v>0</v>
      </c>
      <c r="CF23" s="23">
        <f>CF24+CF25</f>
        <v>0</v>
      </c>
      <c r="CG23" s="23"/>
      <c r="CH23" s="23">
        <f>CH24+CH25</f>
        <v>0</v>
      </c>
      <c r="CI23" s="23">
        <f>CI24+CI25</f>
        <v>0</v>
      </c>
      <c r="CJ23" s="23"/>
      <c r="CK23" s="23">
        <f>CK24+CK25</f>
        <v>0</v>
      </c>
      <c r="CL23" s="23">
        <f>CL24+CL25</f>
        <v>0</v>
      </c>
      <c r="CM23" s="23"/>
      <c r="CN23" s="23">
        <f>CN24+CN25</f>
        <v>0</v>
      </c>
      <c r="CO23" s="23">
        <f>CO24+CO25</f>
        <v>0</v>
      </c>
      <c r="CP23" s="23">
        <f>CP24+CP25</f>
        <v>0</v>
      </c>
      <c r="CQ23" s="23"/>
      <c r="CR23" s="23">
        <f>CR24+CR25</f>
        <v>0</v>
      </c>
      <c r="CS23" s="23">
        <f>CS24+CS25</f>
        <v>0</v>
      </c>
      <c r="CT23" s="23"/>
      <c r="CU23" s="23">
        <f>CU24+CU25</f>
        <v>0</v>
      </c>
      <c r="CV23" s="23">
        <f>CV24+CV25</f>
        <v>0</v>
      </c>
      <c r="CW23" s="23"/>
      <c r="CX23" s="23">
        <f>CX24+CX25</f>
        <v>0</v>
      </c>
      <c r="CY23" s="23">
        <f>CY24+CY25</f>
        <v>0</v>
      </c>
      <c r="CZ23" s="23">
        <f>CZ24+CZ25</f>
        <v>0</v>
      </c>
      <c r="DA23" s="23"/>
      <c r="DB23" s="23"/>
      <c r="DC23" s="23"/>
      <c r="DD23" s="23"/>
      <c r="DE23" s="23"/>
      <c r="DF23" s="23"/>
      <c r="DG23" s="23"/>
      <c r="DH23" s="23">
        <f>DH24+DH25</f>
        <v>0</v>
      </c>
      <c r="DI23" s="23">
        <f>DI24+DI25</f>
        <v>0</v>
      </c>
      <c r="DJ23" s="23">
        <f>DJ24+DJ25</f>
        <v>0</v>
      </c>
      <c r="DK23" s="23"/>
      <c r="DL23" s="23">
        <f>DL24+DL25</f>
        <v>0</v>
      </c>
      <c r="DM23" s="23">
        <f>DM24+DM25</f>
        <v>0</v>
      </c>
      <c r="DN23" s="23"/>
      <c r="DO23" s="23">
        <f>DO24+DO25</f>
        <v>0</v>
      </c>
      <c r="DP23" s="23">
        <f>DP24+DP25</f>
        <v>0</v>
      </c>
      <c r="DQ23" s="23"/>
      <c r="DR23" s="23">
        <f>DR24+DR25</f>
        <v>0</v>
      </c>
      <c r="DS23" s="23">
        <f>DS24+DS25</f>
        <v>0</v>
      </c>
      <c r="DT23" s="23">
        <f>DT24+DT25</f>
        <v>0</v>
      </c>
      <c r="DU23" s="23"/>
      <c r="DV23" s="23">
        <f>DV24+DV25</f>
        <v>0</v>
      </c>
      <c r="DW23" s="23">
        <f>DW24+DW25</f>
        <v>0</v>
      </c>
      <c r="DX23" s="23"/>
      <c r="DY23" s="23">
        <f>DY24+DY25</f>
        <v>0</v>
      </c>
      <c r="DZ23" s="23">
        <f>DZ24+DZ25</f>
        <v>0</v>
      </c>
      <c r="EA23" s="23"/>
      <c r="EB23" s="23">
        <f>EB24+EB25</f>
        <v>0</v>
      </c>
      <c r="EC23" s="23">
        <f>EC24+EC25</f>
        <v>0</v>
      </c>
      <c r="ED23" s="23">
        <f>ED24+ED25</f>
        <v>0</v>
      </c>
      <c r="EE23" s="23"/>
      <c r="EF23" s="23">
        <f>EF24+EF25</f>
        <v>0</v>
      </c>
      <c r="EG23" s="23">
        <f>EG24+EG25</f>
        <v>0</v>
      </c>
      <c r="EH23" s="23"/>
      <c r="EI23" s="23">
        <f>EI24+EI25</f>
        <v>0</v>
      </c>
      <c r="EJ23" s="23">
        <f>EJ24+EJ25</f>
        <v>0</v>
      </c>
      <c r="EK23" s="23"/>
      <c r="EL23" s="23">
        <f>EL24+EL25</f>
        <v>0</v>
      </c>
      <c r="EM23" s="23">
        <f>EM24+EM25</f>
        <v>0</v>
      </c>
      <c r="EN23" s="23"/>
      <c r="EO23" s="23">
        <f>EO24+EO25</f>
        <v>210783.823</v>
      </c>
      <c r="EP23" s="23">
        <f>EP24+EP25</f>
        <v>210783.823</v>
      </c>
      <c r="EQ23" s="23">
        <f>EQ24+EQ25</f>
        <v>40383.592680000002</v>
      </c>
      <c r="ER23" s="23">
        <f t="shared" ref="ER23" si="109">EQ23/EP23*100</f>
        <v>19.158772293450625</v>
      </c>
      <c r="ES23" s="23">
        <f>ES24+ES25</f>
        <v>3445.0708599999998</v>
      </c>
      <c r="ET23" s="23">
        <f>ET24+ET25</f>
        <v>3445.0708599999998</v>
      </c>
      <c r="EU23" s="23">
        <f>ET23/ES23*100</f>
        <v>100</v>
      </c>
      <c r="EV23" s="23">
        <f>EV24+EV25</f>
        <v>207338.75214</v>
      </c>
      <c r="EW23" s="23">
        <f>EW24+EW25</f>
        <v>36938.521820000002</v>
      </c>
      <c r="EX23" s="23"/>
      <c r="EY23" s="23">
        <f>EY24+EY25</f>
        <v>0</v>
      </c>
      <c r="EZ23" s="23">
        <f>EZ24+EZ25</f>
        <v>0</v>
      </c>
      <c r="FA23" s="23">
        <f>FA24+FA25</f>
        <v>0</v>
      </c>
      <c r="FB23" s="23"/>
      <c r="FC23" s="23">
        <f>FC24+FC25</f>
        <v>0</v>
      </c>
      <c r="FD23" s="23">
        <f>FD24+FD25</f>
        <v>0</v>
      </c>
      <c r="FE23" s="23"/>
      <c r="FF23" s="23">
        <f>FF24+FF25</f>
        <v>0</v>
      </c>
      <c r="FG23" s="23">
        <f>FG24+FG25</f>
        <v>0</v>
      </c>
      <c r="FH23" s="23"/>
      <c r="FI23" s="23">
        <f>FI24+FI25</f>
        <v>97.906229999999994</v>
      </c>
      <c r="FJ23" s="23">
        <f>FJ24+FJ25</f>
        <v>97.906230000000008</v>
      </c>
      <c r="FK23" s="23">
        <f>FK24+FK25</f>
        <v>97.906230000000008</v>
      </c>
      <c r="FL23" s="23">
        <f>FK23/FJ23*100</f>
        <v>100</v>
      </c>
      <c r="FM23" s="23">
        <f>FM24+FM25</f>
        <v>96.927170000000004</v>
      </c>
      <c r="FN23" s="23">
        <f>FN24+FN25</f>
        <v>96.927170000000004</v>
      </c>
      <c r="FO23" s="23">
        <f>FN23/FM23*100</f>
        <v>100</v>
      </c>
      <c r="FP23" s="23">
        <f>FP24+FP25</f>
        <v>0.97906000000000004</v>
      </c>
      <c r="FQ23" s="23">
        <f>FQ24+FQ25</f>
        <v>0.97906000000000004</v>
      </c>
      <c r="FR23" s="23">
        <f>FQ23/FP23*100</f>
        <v>100</v>
      </c>
      <c r="FS23" s="23">
        <f>FS24+FS25</f>
        <v>0</v>
      </c>
      <c r="FT23" s="23">
        <f>FT24+FT25</f>
        <v>0</v>
      </c>
      <c r="FU23" s="23">
        <f>FU24+FU25</f>
        <v>0</v>
      </c>
      <c r="FV23" s="23"/>
      <c r="FW23" s="23">
        <f>FW24+FW25</f>
        <v>0</v>
      </c>
      <c r="FX23" s="23">
        <f>FX24+FX25</f>
        <v>0</v>
      </c>
      <c r="FY23" s="23" t="e">
        <f>FX23/FW23*100</f>
        <v>#DIV/0!</v>
      </c>
      <c r="FZ23" s="23">
        <f>FZ24+FZ25</f>
        <v>0</v>
      </c>
      <c r="GA23" s="23">
        <f>GA24+GA25</f>
        <v>0</v>
      </c>
      <c r="GB23" s="23" t="e">
        <f>GA23/FZ23*100</f>
        <v>#DIV/0!</v>
      </c>
      <c r="GC23" s="23">
        <f>GC24+GC25</f>
        <v>0</v>
      </c>
      <c r="GD23" s="23">
        <f>GD24+GD25</f>
        <v>0</v>
      </c>
      <c r="GE23" s="23">
        <f>GE24+GE25</f>
        <v>0</v>
      </c>
      <c r="GF23" s="23"/>
      <c r="GG23" s="23">
        <f>GG24+GG25</f>
        <v>0</v>
      </c>
      <c r="GH23" s="23">
        <f>GH24+GH25</f>
        <v>0</v>
      </c>
      <c r="GI23" s="23" t="e">
        <f>GH23/GG23*100</f>
        <v>#DIV/0!</v>
      </c>
      <c r="GJ23" s="23">
        <f>GJ24+GJ25</f>
        <v>0</v>
      </c>
      <c r="GK23" s="23">
        <f>GK24+GK25</f>
        <v>0</v>
      </c>
      <c r="GL23" s="23" t="e">
        <f>GK23/GJ23*100</f>
        <v>#DIV/0!</v>
      </c>
      <c r="GM23" s="23">
        <f>GM24+GM25</f>
        <v>9024.6275600000008</v>
      </c>
      <c r="GN23" s="23">
        <f>GN24+GN25</f>
        <v>9024.627559999999</v>
      </c>
      <c r="GO23" s="23">
        <f>GO24+GO25</f>
        <v>4595.1384800000005</v>
      </c>
      <c r="GP23" s="23">
        <f>GO23/GM23*100</f>
        <v>50.917763081626831</v>
      </c>
      <c r="GQ23" s="23">
        <f>GQ24+GQ25</f>
        <v>8934.3812799999996</v>
      </c>
      <c r="GR23" s="23">
        <f>GR24+GR25</f>
        <v>4549.1870900000004</v>
      </c>
      <c r="GS23" s="23">
        <f>GR23/GQ23*100</f>
        <v>50.91776304850066</v>
      </c>
      <c r="GT23" s="23">
        <f>GT24+GT25</f>
        <v>90.246279999999999</v>
      </c>
      <c r="GU23" s="23">
        <f>GU24+GU25</f>
        <v>45.951390000000004</v>
      </c>
      <c r="GV23" s="23">
        <f>GU23/GT23*100</f>
        <v>50.9177663611176</v>
      </c>
      <c r="GW23" s="23">
        <f>GW24+GW25</f>
        <v>0</v>
      </c>
      <c r="GX23" s="23">
        <f>GX24+GX25</f>
        <v>0</v>
      </c>
      <c r="GY23" s="23">
        <f>GY24+GY25</f>
        <v>0</v>
      </c>
      <c r="GZ23" s="23"/>
      <c r="HA23" s="23">
        <f>HA24+HA25</f>
        <v>0</v>
      </c>
      <c r="HB23" s="23">
        <f>HB24+HB25</f>
        <v>0</v>
      </c>
      <c r="HC23" s="23" t="e">
        <f>HB23/HA23*100</f>
        <v>#DIV/0!</v>
      </c>
      <c r="HD23" s="23">
        <f>HD24+HD25</f>
        <v>0</v>
      </c>
      <c r="HE23" s="23">
        <f>HE24+HE25</f>
        <v>0</v>
      </c>
      <c r="HF23" s="23" t="e">
        <f>HE23/HD23*100</f>
        <v>#DIV/0!</v>
      </c>
      <c r="HG23" s="23">
        <f>HG24+HG25</f>
        <v>87600.808080000003</v>
      </c>
      <c r="HH23" s="23">
        <f>HH24+HH25</f>
        <v>87600.808080000003</v>
      </c>
      <c r="HI23" s="23">
        <f>HI24+HI25</f>
        <v>50082.654210000001</v>
      </c>
      <c r="HJ23" s="23"/>
      <c r="HK23" s="23">
        <f>HK24+HK25</f>
        <v>86724.800000000003</v>
      </c>
      <c r="HL23" s="23">
        <f>HL24+HL25</f>
        <v>49581.827660000003</v>
      </c>
      <c r="HM23" s="23">
        <f>HL23/HK23*100</f>
        <v>57.171452295075923</v>
      </c>
      <c r="HN23" s="23">
        <f>HN24+HN25</f>
        <v>876.00807999999995</v>
      </c>
      <c r="HO23" s="23">
        <f>HO24+HO25</f>
        <v>500.82655</v>
      </c>
      <c r="HP23" s="23">
        <f>HO23/HN23*100</f>
        <v>57.171453258741636</v>
      </c>
      <c r="HQ23" s="23">
        <f>HQ24+HQ25</f>
        <v>0</v>
      </c>
      <c r="HR23" s="23">
        <f>HR24+HR25</f>
        <v>0</v>
      </c>
      <c r="HS23" s="23">
        <f>HS24+HS25</f>
        <v>0</v>
      </c>
      <c r="HT23" s="23"/>
      <c r="HU23" s="23">
        <f>HU24+HU25</f>
        <v>0</v>
      </c>
      <c r="HV23" s="23">
        <f>HV24+HV25</f>
        <v>0</v>
      </c>
      <c r="HW23" s="23" t="e">
        <f>HV23/HU23*100</f>
        <v>#DIV/0!</v>
      </c>
      <c r="HX23" s="23">
        <f>HX24+HX25</f>
        <v>0</v>
      </c>
      <c r="HY23" s="23">
        <f>HY24+HY25</f>
        <v>0</v>
      </c>
      <c r="HZ23" s="23" t="e">
        <f>HY23/HX23*100</f>
        <v>#DIV/0!</v>
      </c>
      <c r="IA23" s="23">
        <f>IA24+IA25</f>
        <v>0</v>
      </c>
      <c r="IB23" s="23">
        <f>IB24+IB25</f>
        <v>0</v>
      </c>
      <c r="IC23" s="23">
        <f>IC24+IC25</f>
        <v>0</v>
      </c>
      <c r="ID23" s="23"/>
      <c r="IE23" s="23">
        <f>IE24+IE25</f>
        <v>0</v>
      </c>
      <c r="IF23" s="23">
        <f>IF24+IF25</f>
        <v>0</v>
      </c>
      <c r="IG23" s="23" t="e">
        <f>IF23/IE23*100</f>
        <v>#DIV/0!</v>
      </c>
      <c r="IH23" s="23">
        <f>IH24+IH25</f>
        <v>0</v>
      </c>
      <c r="II23" s="23">
        <f>II24+II25</f>
        <v>0</v>
      </c>
      <c r="IJ23" s="23" t="e">
        <f>II23/IH23*100</f>
        <v>#DIV/0!</v>
      </c>
      <c r="IK23" s="23">
        <f>IK24+IK25</f>
        <v>661.22448999999995</v>
      </c>
      <c r="IL23" s="23">
        <f>IL24+IL25</f>
        <v>661.22448999999995</v>
      </c>
      <c r="IM23" s="23">
        <f>IM24+IM25</f>
        <v>661.22448999999995</v>
      </c>
      <c r="IN23" s="23">
        <f t="shared" ref="IN23:IN24" si="110">IM23/IL23*100</f>
        <v>100</v>
      </c>
      <c r="IO23" s="23">
        <f>IO24+IO25</f>
        <v>648</v>
      </c>
      <c r="IP23" s="23">
        <f>IP24+IP25</f>
        <v>648</v>
      </c>
      <c r="IQ23" s="23">
        <f t="shared" ref="IQ23:IQ24" si="111">IP23/IO23*100</f>
        <v>100</v>
      </c>
      <c r="IR23" s="23">
        <f>IR24+IR25</f>
        <v>13.224489999999999</v>
      </c>
      <c r="IS23" s="23">
        <f>IS24+IS25</f>
        <v>13.224489999999999</v>
      </c>
      <c r="IT23" s="23">
        <f t="shared" ref="IT23:IT24" si="112">IS23/IR23*100</f>
        <v>100</v>
      </c>
      <c r="IU23" s="23">
        <f>IU24+IU25</f>
        <v>6393.7481299999999</v>
      </c>
      <c r="IV23" s="23">
        <f>IV24+IV25</f>
        <v>6393.7481299999999</v>
      </c>
      <c r="IW23" s="23">
        <f>IW24+IW25</f>
        <v>298.87173999999999</v>
      </c>
      <c r="IX23" s="23">
        <f t="shared" ref="IX23:IX24" si="113">IW23/IV23*100</f>
        <v>4.6744371833740033</v>
      </c>
      <c r="IY23" s="23">
        <f>IY24+IY25</f>
        <v>6265.8731699999998</v>
      </c>
      <c r="IZ23" s="23">
        <f>IZ24+IZ25</f>
        <v>292.89429999999999</v>
      </c>
      <c r="JA23" s="23">
        <f t="shared" ref="JA23:JA24" si="114">IZ23/IY23*100</f>
        <v>4.6744370984451322</v>
      </c>
      <c r="JB23" s="23">
        <f>JB24+JB25</f>
        <v>127.87496</v>
      </c>
      <c r="JC23" s="23">
        <f>JC24+JC25</f>
        <v>5.9774399999999996</v>
      </c>
      <c r="JD23" s="23">
        <f t="shared" ref="JD23:JD24" si="115">JC23/JB23*100</f>
        <v>4.6744413448887876</v>
      </c>
      <c r="JE23" s="23">
        <f>JE24+JE25</f>
        <v>0</v>
      </c>
      <c r="JF23" s="23">
        <f>JF24+JF25</f>
        <v>0</v>
      </c>
      <c r="JG23" s="23">
        <f>JG24+JG25</f>
        <v>0</v>
      </c>
      <c r="JH23" s="23"/>
      <c r="JI23" s="23">
        <f>JI24+JI25</f>
        <v>0</v>
      </c>
      <c r="JJ23" s="23">
        <f>JJ24+JJ25</f>
        <v>0</v>
      </c>
      <c r="JK23" s="23"/>
      <c r="JL23" s="23">
        <f>JL24+JL25</f>
        <v>0</v>
      </c>
      <c r="JM23" s="23">
        <f>JM24+JM25</f>
        <v>0</v>
      </c>
      <c r="JN23" s="23"/>
      <c r="JO23" s="23">
        <f>JO24+JO25</f>
        <v>0</v>
      </c>
      <c r="JP23" s="23">
        <f>JP24+JP25</f>
        <v>0</v>
      </c>
      <c r="JQ23" s="23"/>
      <c r="JR23" s="23">
        <f>JR24+JR25</f>
        <v>162.09179</v>
      </c>
      <c r="JS23" s="23">
        <f>JS24+JS25</f>
        <v>81.04589</v>
      </c>
      <c r="JT23" s="23">
        <f t="shared" si="29"/>
        <v>49.99999691532804</v>
      </c>
      <c r="JU23" s="23">
        <f>JU24+JU25</f>
        <v>2655.7999999999997</v>
      </c>
      <c r="JV23" s="23">
        <f>JV24+JV25</f>
        <v>0</v>
      </c>
      <c r="JW23" s="23">
        <f t="shared" si="30"/>
        <v>0</v>
      </c>
      <c r="JX23" s="23">
        <f>JX24+JX25</f>
        <v>0</v>
      </c>
      <c r="JY23" s="23">
        <f>JY24+JY25</f>
        <v>0</v>
      </c>
      <c r="JZ23" s="23" t="e">
        <f t="shared" ref="JZ23" si="116">JY23/JX23*100</f>
        <v>#DIV/0!</v>
      </c>
      <c r="KA23" s="23">
        <f>KA24+KA25</f>
        <v>0</v>
      </c>
      <c r="KB23" s="23">
        <f>KB24+KB25</f>
        <v>0</v>
      </c>
      <c r="KC23" s="23" t="e">
        <f t="shared" ref="KC23" si="117">KB23/KA23*100</f>
        <v>#DIV/0!</v>
      </c>
      <c r="KD23" s="23">
        <f>KD24+KD25</f>
        <v>3465</v>
      </c>
      <c r="KE23" s="23">
        <f>KE24+KE25</f>
        <v>0</v>
      </c>
      <c r="KF23" s="23">
        <f t="shared" ref="KF23" si="118">KE23/KD23*100</f>
        <v>0</v>
      </c>
      <c r="KG23" s="23">
        <f>KG24+KG25</f>
        <v>0</v>
      </c>
      <c r="KH23" s="23">
        <f>KH24+KH25</f>
        <v>0</v>
      </c>
      <c r="KI23" s="23" t="e">
        <f t="shared" ref="KI23" si="119">KH23/KG23*100</f>
        <v>#DIV/0!</v>
      </c>
      <c r="KJ23" s="23">
        <f>KJ24+KJ25</f>
        <v>0</v>
      </c>
      <c r="KK23" s="23">
        <f>KK24+KK25</f>
        <v>0</v>
      </c>
      <c r="KL23" s="23" t="e">
        <f t="shared" ref="KL23" si="120">KK23/KJ23*100</f>
        <v>#DIV/0!</v>
      </c>
      <c r="KM23" s="23">
        <f>KM24+KM25</f>
        <v>0</v>
      </c>
      <c r="KN23" s="23">
        <f>KN24+KN25</f>
        <v>0</v>
      </c>
      <c r="KO23" s="23" t="e">
        <f t="shared" ref="KO23" si="121">KN23/KM23*100</f>
        <v>#DIV/0!</v>
      </c>
      <c r="KP23" s="23">
        <f>KP24+KP25</f>
        <v>0</v>
      </c>
      <c r="KQ23" s="23">
        <f>KQ24+KQ25</f>
        <v>0</v>
      </c>
      <c r="KR23" s="23" t="e">
        <f t="shared" ref="KR23" si="122">KQ23/KP23*100</f>
        <v>#DIV/0!</v>
      </c>
    </row>
    <row r="24" spans="1:305">
      <c r="A24" s="1" t="s">
        <v>130</v>
      </c>
      <c r="B24" s="17">
        <f>H24+R24+U24+X24+AH24+AR24+BB24+BL24+BV24+CE24+CN24+CX24+DH24+DR24+EB24+EO24+E24+EY24+FI24+FS24+GC24+GM24+GW24+HG24+HQ24+IA24+IK24+IU24+JE24+JO24+EL24+JR24+JU24+JX24+KA24+KD24+KG24+KJ24+KM24+KP24</f>
        <v>337189.31078</v>
      </c>
      <c r="C24" s="17">
        <f>J24+S24+V24+Z24+AJ24+AT24+BD24+BN24+BW24+CF24+CP24+CZ24+DJ24+DT24+ED24+EQ24+F24+FA24+FK24+FU24+GE24+GO24+GY24+HI24+HS24+IC24+IM24+IW24+JG24+JP24+EM24+JS24+JV24+JY24+KB24+KE24+KH24+KK24+KN24+KQ24</f>
        <v>101939.89545000001</v>
      </c>
      <c r="D24" s="17">
        <f t="shared" si="1"/>
        <v>30.232244080984806</v>
      </c>
      <c r="E24" s="17">
        <v>8543.5</v>
      </c>
      <c r="F24" s="17">
        <v>3130.5</v>
      </c>
      <c r="G24" s="17"/>
      <c r="H24" s="17">
        <v>1040.7653700000001</v>
      </c>
      <c r="I24" s="17">
        <f>L24+O24</f>
        <v>1040.7653700000001</v>
      </c>
      <c r="J24" s="17">
        <f t="shared" ref="J24" si="123">M24+P24</f>
        <v>1040.7653700000001</v>
      </c>
      <c r="K24" s="17"/>
      <c r="L24" s="17">
        <v>1030.35772</v>
      </c>
      <c r="M24" s="17">
        <v>1030.35772</v>
      </c>
      <c r="N24" s="17">
        <f>M24/L24*100</f>
        <v>100</v>
      </c>
      <c r="O24" s="17">
        <v>10.40765</v>
      </c>
      <c r="P24" s="17">
        <v>10.40765</v>
      </c>
      <c r="Q24" s="17">
        <f>P24/O24*100</f>
        <v>100</v>
      </c>
      <c r="R24" s="17">
        <v>373.4</v>
      </c>
      <c r="S24" s="17">
        <v>373.4</v>
      </c>
      <c r="T24" s="17"/>
      <c r="U24" s="17"/>
      <c r="V24" s="17"/>
      <c r="W24" s="17"/>
      <c r="X24" s="17">
        <v>4814.2552500000002</v>
      </c>
      <c r="Y24" s="17">
        <f t="shared" ref="Y24:Z24" si="124">AB24+AE24</f>
        <v>4814.2552500000002</v>
      </c>
      <c r="Z24" s="17">
        <f t="shared" si="124"/>
        <v>0</v>
      </c>
      <c r="AA24" s="23">
        <f>Z24/Y24*100</f>
        <v>0</v>
      </c>
      <c r="AB24" s="17">
        <v>3036.5981200000001</v>
      </c>
      <c r="AC24" s="17">
        <v>0</v>
      </c>
      <c r="AD24" s="17">
        <f>AC24/AB24*100</f>
        <v>0</v>
      </c>
      <c r="AE24" s="17">
        <v>1777.6571300000001</v>
      </c>
      <c r="AF24" s="17">
        <v>0</v>
      </c>
      <c r="AG24" s="17">
        <f>AF24/AE24*100</f>
        <v>0</v>
      </c>
      <c r="AH24" s="17"/>
      <c r="AI24" s="17">
        <f t="shared" ref="AI24:AJ24" si="125">AI25+AI26</f>
        <v>0</v>
      </c>
      <c r="AJ24" s="17">
        <f t="shared" si="125"/>
        <v>0</v>
      </c>
      <c r="AK24" s="17"/>
      <c r="AL24" s="17"/>
      <c r="AM24" s="17"/>
      <c r="AN24" s="17"/>
      <c r="AO24" s="17"/>
      <c r="AP24" s="17"/>
      <c r="AQ24" s="17"/>
      <c r="AR24" s="17">
        <v>4390.2526699999999</v>
      </c>
      <c r="AS24" s="17">
        <f>AV24+AY24</f>
        <v>4390.2526699999999</v>
      </c>
      <c r="AT24" s="17">
        <f>AW24+AZ24</f>
        <v>1275.8422499999999</v>
      </c>
      <c r="AU24" s="17"/>
      <c r="AV24" s="17">
        <v>4302.4476199999999</v>
      </c>
      <c r="AW24" s="17">
        <v>1250.3254099999999</v>
      </c>
      <c r="AX24" s="17">
        <f>AW24/AV24*100</f>
        <v>29.060793307229154</v>
      </c>
      <c r="AY24" s="17">
        <v>87.805049999999994</v>
      </c>
      <c r="AZ24" s="17">
        <v>25.516839999999998</v>
      </c>
      <c r="BA24" s="17">
        <f>AZ24/AY24*100</f>
        <v>29.060788644844461</v>
      </c>
      <c r="BB24" s="17"/>
      <c r="BC24" s="17">
        <f t="shared" ref="BC24:BD24" si="126">BF24+BI24</f>
        <v>0</v>
      </c>
      <c r="BD24" s="17">
        <f t="shared" si="126"/>
        <v>0</v>
      </c>
      <c r="BE24" s="17"/>
      <c r="BF24" s="17"/>
      <c r="BG24" s="17"/>
      <c r="BH24" s="17"/>
      <c r="BI24" s="17"/>
      <c r="BJ24" s="17"/>
      <c r="BK24" s="17"/>
      <c r="BL24" s="17"/>
      <c r="BM24" s="17">
        <f t="shared" ref="BM24:BN24" si="127">BP24+BS24</f>
        <v>0</v>
      </c>
      <c r="BN24" s="17">
        <f t="shared" si="127"/>
        <v>0</v>
      </c>
      <c r="BO24" s="17"/>
      <c r="BP24" s="17"/>
      <c r="BQ24" s="17"/>
      <c r="BR24" s="17"/>
      <c r="BS24" s="17"/>
      <c r="BT24" s="17"/>
      <c r="BU24" s="17"/>
      <c r="BV24" s="17">
        <f>BY24+CB24</f>
        <v>0</v>
      </c>
      <c r="BW24" s="17">
        <f t="shared" ref="BW24" si="128">BZ24+CC24</f>
        <v>0</v>
      </c>
      <c r="BX24" s="17"/>
      <c r="BY24" s="17"/>
      <c r="BZ24" s="17"/>
      <c r="CA24" s="17"/>
      <c r="CB24" s="17"/>
      <c r="CC24" s="17"/>
      <c r="CD24" s="17"/>
      <c r="CE24" s="17">
        <f>CH24+CK24</f>
        <v>0</v>
      </c>
      <c r="CF24" s="17">
        <f>CI24+CL24</f>
        <v>0</v>
      </c>
      <c r="CG24" s="17"/>
      <c r="CH24" s="17"/>
      <c r="CI24" s="17"/>
      <c r="CJ24" s="17"/>
      <c r="CK24" s="17"/>
      <c r="CL24" s="17"/>
      <c r="CM24" s="17"/>
      <c r="CN24" s="17"/>
      <c r="CO24" s="17">
        <f t="shared" ref="CO24:CP24" si="129">CR24+CU24</f>
        <v>0</v>
      </c>
      <c r="CP24" s="17">
        <f t="shared" si="129"/>
        <v>0</v>
      </c>
      <c r="CQ24" s="17"/>
      <c r="CR24" s="17"/>
      <c r="CS24" s="17"/>
      <c r="CT24" s="17"/>
      <c r="CU24" s="17"/>
      <c r="CV24" s="17"/>
      <c r="CW24" s="17"/>
      <c r="CX24" s="17"/>
      <c r="CY24" s="17">
        <f>DB24+DE24</f>
        <v>0</v>
      </c>
      <c r="CZ24" s="17">
        <f>DC24+DF24</f>
        <v>0</v>
      </c>
      <c r="DA24" s="17"/>
      <c r="DB24" s="17"/>
      <c r="DC24" s="17"/>
      <c r="DD24" s="17"/>
      <c r="DE24" s="17"/>
      <c r="DF24" s="17"/>
      <c r="DG24" s="17"/>
      <c r="DH24" s="17"/>
      <c r="DI24" s="17">
        <f t="shared" ref="DI24:DJ24" si="130">DL24+DO24</f>
        <v>0</v>
      </c>
      <c r="DJ24" s="17">
        <f t="shared" si="130"/>
        <v>0</v>
      </c>
      <c r="DK24" s="17"/>
      <c r="DL24" s="17"/>
      <c r="DM24" s="17"/>
      <c r="DN24" s="17"/>
      <c r="DO24" s="17"/>
      <c r="DP24" s="17"/>
      <c r="DQ24" s="17"/>
      <c r="DR24" s="17"/>
      <c r="DS24" s="17">
        <f t="shared" ref="DS24:DT24" si="131">DV24+DY24</f>
        <v>0</v>
      </c>
      <c r="DT24" s="17">
        <f t="shared" si="131"/>
        <v>0</v>
      </c>
      <c r="DU24" s="17"/>
      <c r="DV24" s="17"/>
      <c r="DW24" s="17"/>
      <c r="DX24" s="17"/>
      <c r="DY24" s="17"/>
      <c r="DZ24" s="17"/>
      <c r="EA24" s="17"/>
      <c r="EB24" s="17"/>
      <c r="EC24" s="17">
        <f t="shared" ref="EC24:ED24" si="132">EF24+EI24</f>
        <v>0</v>
      </c>
      <c r="ED24" s="17">
        <f t="shared" si="132"/>
        <v>0</v>
      </c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>
        <f>207059.422+3724.401</f>
        <v>210783.823</v>
      </c>
      <c r="EP24" s="17">
        <f t="shared" ref="EP24:EQ24" si="133">ES24+EV24</f>
        <v>210783.823</v>
      </c>
      <c r="EQ24" s="17">
        <f t="shared" si="133"/>
        <v>40383.592680000002</v>
      </c>
      <c r="ER24" s="17">
        <v>0</v>
      </c>
      <c r="ES24" s="17">
        <v>3445.0708599999998</v>
      </c>
      <c r="ET24" s="17">
        <v>3445.0708599999998</v>
      </c>
      <c r="EU24" s="23">
        <f>ET24/ES24*100</f>
        <v>100</v>
      </c>
      <c r="EV24" s="17">
        <v>207338.75214</v>
      </c>
      <c r="EW24" s="17">
        <v>36938.521820000002</v>
      </c>
      <c r="EX24" s="17"/>
      <c r="EY24" s="17"/>
      <c r="EZ24" s="17">
        <f t="shared" ref="EZ24:FA24" si="134">FC24+FF24</f>
        <v>0</v>
      </c>
      <c r="FA24" s="17">
        <f t="shared" si="134"/>
        <v>0</v>
      </c>
      <c r="FB24" s="17"/>
      <c r="FC24" s="17"/>
      <c r="FD24" s="17"/>
      <c r="FE24" s="17"/>
      <c r="FF24" s="17"/>
      <c r="FG24" s="17"/>
      <c r="FH24" s="17"/>
      <c r="FI24" s="22">
        <v>97.906229999999994</v>
      </c>
      <c r="FJ24" s="17">
        <f>FM24+FP24</f>
        <v>97.906230000000008</v>
      </c>
      <c r="FK24" s="17">
        <f>FN24+FQ24</f>
        <v>97.906230000000008</v>
      </c>
      <c r="FL24" s="17">
        <v>100</v>
      </c>
      <c r="FM24" s="17">
        <v>96.927170000000004</v>
      </c>
      <c r="FN24" s="17">
        <v>96.927170000000004</v>
      </c>
      <c r="FO24" s="17">
        <f>FN24/FM24*100</f>
        <v>100</v>
      </c>
      <c r="FP24" s="17">
        <v>0.97906000000000004</v>
      </c>
      <c r="FQ24" s="17">
        <v>0.97906000000000004</v>
      </c>
      <c r="FR24" s="17">
        <f>FQ24/FP24*100</f>
        <v>100</v>
      </c>
      <c r="FS24" s="17"/>
      <c r="FT24" s="17">
        <f>FW24+FZ24</f>
        <v>0</v>
      </c>
      <c r="FU24" s="17">
        <f>FX24+GA24</f>
        <v>0</v>
      </c>
      <c r="FV24" s="17"/>
      <c r="FW24" s="17"/>
      <c r="FX24" s="17"/>
      <c r="FY24" s="17"/>
      <c r="FZ24" s="17"/>
      <c r="GA24" s="17"/>
      <c r="GB24" s="17"/>
      <c r="GC24" s="17"/>
      <c r="GD24" s="17">
        <f>GG24+GJ24</f>
        <v>0</v>
      </c>
      <c r="GE24" s="17">
        <f>GH24+GK24</f>
        <v>0</v>
      </c>
      <c r="GF24" s="17"/>
      <c r="GG24" s="17"/>
      <c r="GH24" s="17"/>
      <c r="GI24" s="17"/>
      <c r="GJ24" s="17"/>
      <c r="GK24" s="17"/>
      <c r="GL24" s="17"/>
      <c r="GM24" s="17">
        <v>9024.6275600000008</v>
      </c>
      <c r="GN24" s="17">
        <f>GQ24+GT24</f>
        <v>9024.627559999999</v>
      </c>
      <c r="GO24" s="17">
        <f>GR24+GU24</f>
        <v>4595.1384800000005</v>
      </c>
      <c r="GP24" s="23">
        <f>GO24/GM24*100</f>
        <v>50.917763081626831</v>
      </c>
      <c r="GQ24" s="17">
        <v>8934.3812799999996</v>
      </c>
      <c r="GR24" s="17">
        <v>4549.1870900000004</v>
      </c>
      <c r="GS24" s="41">
        <f>GR24/GQ24*100</f>
        <v>50.91776304850066</v>
      </c>
      <c r="GT24" s="17">
        <v>90.246279999999999</v>
      </c>
      <c r="GU24" s="17">
        <v>45.951390000000004</v>
      </c>
      <c r="GV24" s="41">
        <f>GU24/GT24*100</f>
        <v>50.9177663611176</v>
      </c>
      <c r="GW24" s="17"/>
      <c r="GX24" s="17">
        <f>HA24+HD24</f>
        <v>0</v>
      </c>
      <c r="GY24" s="17">
        <f>HB24+HE24</f>
        <v>0</v>
      </c>
      <c r="GZ24" s="17"/>
      <c r="HA24" s="17"/>
      <c r="HB24" s="17"/>
      <c r="HC24" s="17"/>
      <c r="HD24" s="17"/>
      <c r="HE24" s="17"/>
      <c r="HF24" s="17"/>
      <c r="HG24" s="17">
        <v>87600.808080000003</v>
      </c>
      <c r="HH24" s="17">
        <f>HK24+HN24</f>
        <v>87600.808080000003</v>
      </c>
      <c r="HI24" s="17">
        <f>HL24+HO24</f>
        <v>50082.654210000001</v>
      </c>
      <c r="HJ24" s="17"/>
      <c r="HK24" s="17">
        <v>86724.800000000003</v>
      </c>
      <c r="HL24" s="17">
        <v>49581.827660000003</v>
      </c>
      <c r="HM24" s="17">
        <f>HL24/HK24*100</f>
        <v>57.171452295075923</v>
      </c>
      <c r="HN24" s="17">
        <v>876.00807999999995</v>
      </c>
      <c r="HO24" s="17">
        <v>500.82655</v>
      </c>
      <c r="HP24" s="17">
        <f>HO24/HN24*100</f>
        <v>57.171453258741636</v>
      </c>
      <c r="HQ24" s="17"/>
      <c r="HR24" s="17">
        <f>HU24+HX24</f>
        <v>0</v>
      </c>
      <c r="HS24" s="17">
        <f>HV24+HY24</f>
        <v>0</v>
      </c>
      <c r="HT24" s="17"/>
      <c r="HU24" s="17"/>
      <c r="HV24" s="17"/>
      <c r="HW24" s="17"/>
      <c r="HX24" s="17"/>
      <c r="HY24" s="17"/>
      <c r="HZ24" s="17"/>
      <c r="IA24" s="17"/>
      <c r="IB24" s="17">
        <f>IE24+IH24</f>
        <v>0</v>
      </c>
      <c r="IC24" s="17">
        <f>IF24+II24</f>
        <v>0</v>
      </c>
      <c r="ID24" s="17"/>
      <c r="IE24" s="17"/>
      <c r="IF24" s="17"/>
      <c r="IG24" s="17"/>
      <c r="IH24" s="17"/>
      <c r="II24" s="17"/>
      <c r="IJ24" s="17"/>
      <c r="IK24" s="17">
        <v>661.22448999999995</v>
      </c>
      <c r="IL24" s="17">
        <f>IO24+IR24</f>
        <v>661.22448999999995</v>
      </c>
      <c r="IM24" s="17">
        <f>IP24+IS24</f>
        <v>661.22448999999995</v>
      </c>
      <c r="IN24" s="17">
        <f t="shared" si="110"/>
        <v>100</v>
      </c>
      <c r="IO24" s="17">
        <v>648</v>
      </c>
      <c r="IP24" s="17">
        <v>648</v>
      </c>
      <c r="IQ24" s="17">
        <f t="shared" si="111"/>
        <v>100</v>
      </c>
      <c r="IR24" s="17">
        <v>13.224489999999999</v>
      </c>
      <c r="IS24" s="17">
        <v>13.224489999999999</v>
      </c>
      <c r="IT24" s="17">
        <f t="shared" si="112"/>
        <v>100</v>
      </c>
      <c r="IU24" s="17">
        <v>6393.7481299999999</v>
      </c>
      <c r="IV24" s="17">
        <f>IY24+JB24</f>
        <v>6393.7481299999999</v>
      </c>
      <c r="IW24" s="17">
        <f>IZ24+JC24</f>
        <v>298.87173999999999</v>
      </c>
      <c r="IX24" s="17">
        <f t="shared" si="113"/>
        <v>4.6744371833740033</v>
      </c>
      <c r="IY24" s="17">
        <v>6265.8731699999998</v>
      </c>
      <c r="IZ24" s="17">
        <v>292.89429999999999</v>
      </c>
      <c r="JA24" s="17">
        <f t="shared" si="114"/>
        <v>4.6744370984451322</v>
      </c>
      <c r="JB24" s="17">
        <v>127.87496</v>
      </c>
      <c r="JC24" s="17">
        <v>5.9774399999999996</v>
      </c>
      <c r="JD24" s="17">
        <f t="shared" si="115"/>
        <v>4.6744413448887876</v>
      </c>
      <c r="JE24" s="17"/>
      <c r="JF24" s="17">
        <f t="shared" ref="JF24:JG24" si="135">JF25+JF26</f>
        <v>0</v>
      </c>
      <c r="JG24" s="17">
        <f t="shared" si="135"/>
        <v>0</v>
      </c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>
        <v>3465</v>
      </c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25"/>
    </row>
    <row r="25" spans="1:305" s="6" customFormat="1" ht="18.75" customHeight="1">
      <c r="A25" s="2" t="s">
        <v>160</v>
      </c>
      <c r="B25" s="23">
        <f>SUM(B26:B35)</f>
        <v>4775.1322799999989</v>
      </c>
      <c r="C25" s="23">
        <f>SUM(C26:C35)</f>
        <v>678.54736000000003</v>
      </c>
      <c r="D25" s="23">
        <f t="shared" si="1"/>
        <v>14.210022261414718</v>
      </c>
      <c r="E25" s="23">
        <f t="shared" ref="E25:F25" si="136">SUM(E26:E35)</f>
        <v>0</v>
      </c>
      <c r="F25" s="23">
        <f t="shared" si="136"/>
        <v>0</v>
      </c>
      <c r="G25" s="23"/>
      <c r="H25" s="23">
        <f>SUM(H26:H35)</f>
        <v>0</v>
      </c>
      <c r="I25" s="23">
        <f t="shared" ref="I25" si="137">SUM(I26:I35)</f>
        <v>0</v>
      </c>
      <c r="J25" s="23">
        <f>SUM(J26:J35)</f>
        <v>0</v>
      </c>
      <c r="K25" s="23"/>
      <c r="L25" s="23">
        <f t="shared" ref="L25:M25" si="138">SUM(L26:L35)</f>
        <v>0</v>
      </c>
      <c r="M25" s="23">
        <f t="shared" si="138"/>
        <v>0</v>
      </c>
      <c r="N25" s="23"/>
      <c r="O25" s="23">
        <f t="shared" ref="O25:P25" si="139">SUM(O26:O35)</f>
        <v>0</v>
      </c>
      <c r="P25" s="23">
        <f t="shared" si="139"/>
        <v>0</v>
      </c>
      <c r="Q25" s="23"/>
      <c r="R25" s="23">
        <f t="shared" ref="R25:S25" si="140">SUM(R26:R35)</f>
        <v>0</v>
      </c>
      <c r="S25" s="23">
        <f t="shared" si="140"/>
        <v>0</v>
      </c>
      <c r="T25" s="23"/>
      <c r="U25" s="23">
        <f>SUM(U26:U35)</f>
        <v>0</v>
      </c>
      <c r="V25" s="23">
        <f>SUM(V26:V35)</f>
        <v>0</v>
      </c>
      <c r="W25" s="23"/>
      <c r="X25" s="23">
        <f>SUM(X26:X35)</f>
        <v>0</v>
      </c>
      <c r="Y25" s="23">
        <f>SUM(Y26:Y35)</f>
        <v>0</v>
      </c>
      <c r="Z25" s="23">
        <f>SUM(Z26:Z35)</f>
        <v>0</v>
      </c>
      <c r="AA25" s="23"/>
      <c r="AB25" s="23">
        <f t="shared" ref="AB25:AC25" si="141">SUM(AB26:AB35)</f>
        <v>0</v>
      </c>
      <c r="AC25" s="23">
        <f t="shared" si="141"/>
        <v>0</v>
      </c>
      <c r="AD25" s="23"/>
      <c r="AE25" s="23">
        <f>SUM(AE26:AE35)</f>
        <v>0</v>
      </c>
      <c r="AF25" s="23">
        <f>SUM(AF26:AF35)</f>
        <v>0</v>
      </c>
      <c r="AG25" s="23"/>
      <c r="AH25" s="23">
        <f>SUM(AH26:AH35)</f>
        <v>0</v>
      </c>
      <c r="AI25" s="23">
        <f t="shared" ref="AI25:AJ25" si="142">SUM(AI26:AI35)</f>
        <v>0</v>
      </c>
      <c r="AJ25" s="23">
        <f t="shared" si="142"/>
        <v>0</v>
      </c>
      <c r="AK25" s="23"/>
      <c r="AL25" s="23">
        <f t="shared" ref="AL25:AM25" si="143">SUM(AL26:AL35)</f>
        <v>0</v>
      </c>
      <c r="AM25" s="23">
        <f t="shared" si="143"/>
        <v>0</v>
      </c>
      <c r="AN25" s="23"/>
      <c r="AO25" s="23">
        <f t="shared" ref="AO25:AP25" si="144">SUM(AO26:AO35)</f>
        <v>0</v>
      </c>
      <c r="AP25" s="23">
        <f t="shared" si="144"/>
        <v>0</v>
      </c>
      <c r="AQ25" s="23"/>
      <c r="AR25" s="23">
        <f>SUM(AR26:AR35)</f>
        <v>0</v>
      </c>
      <c r="AS25" s="23">
        <f t="shared" ref="AS25:AT25" si="145">SUM(AS26:AS35)</f>
        <v>0</v>
      </c>
      <c r="AT25" s="23">
        <f t="shared" si="145"/>
        <v>0</v>
      </c>
      <c r="AU25" s="23"/>
      <c r="AV25" s="23">
        <f t="shared" ref="AV25:AW25" si="146">SUM(AV26:AV35)</f>
        <v>0</v>
      </c>
      <c r="AW25" s="23">
        <f t="shared" si="146"/>
        <v>0</v>
      </c>
      <c r="AX25" s="23"/>
      <c r="AY25" s="23">
        <f t="shared" ref="AY25:AZ25" si="147">SUM(AY26:AY35)</f>
        <v>0</v>
      </c>
      <c r="AZ25" s="23">
        <f t="shared" si="147"/>
        <v>0</v>
      </c>
      <c r="BA25" s="23"/>
      <c r="BB25" s="23">
        <f>SUM(BB26:BB35)</f>
        <v>0</v>
      </c>
      <c r="BC25" s="23">
        <f t="shared" ref="BC25:BD25" si="148">SUM(BC26:BC35)</f>
        <v>0</v>
      </c>
      <c r="BD25" s="23">
        <f t="shared" si="148"/>
        <v>0</v>
      </c>
      <c r="BE25" s="23"/>
      <c r="BF25" s="23">
        <f t="shared" ref="BF25:BG25" si="149">SUM(BF26:BF35)</f>
        <v>0</v>
      </c>
      <c r="BG25" s="23">
        <f t="shared" si="149"/>
        <v>0</v>
      </c>
      <c r="BH25" s="23"/>
      <c r="BI25" s="23">
        <f t="shared" ref="BI25:BN25" si="150">SUM(BI26:BI35)</f>
        <v>0</v>
      </c>
      <c r="BJ25" s="23">
        <f t="shared" si="150"/>
        <v>0</v>
      </c>
      <c r="BK25" s="23"/>
      <c r="BL25" s="23">
        <f t="shared" si="150"/>
        <v>1034.07302</v>
      </c>
      <c r="BM25" s="23">
        <f t="shared" si="150"/>
        <v>1034.07302</v>
      </c>
      <c r="BN25" s="23">
        <f t="shared" si="150"/>
        <v>0</v>
      </c>
      <c r="BO25" s="23">
        <v>0</v>
      </c>
      <c r="BP25" s="23">
        <f>SUM(BP26:BP35)</f>
        <v>1013.39156</v>
      </c>
      <c r="BQ25" s="23">
        <f t="shared" ref="BQ25" si="151">SUM(BQ26:BQ35)</f>
        <v>0</v>
      </c>
      <c r="BR25" s="23">
        <v>0</v>
      </c>
      <c r="BS25" s="23">
        <f t="shared" ref="BS25:BT25" si="152">SUM(BS26:BS35)</f>
        <v>20.681460000000001</v>
      </c>
      <c r="BT25" s="23">
        <f t="shared" si="152"/>
        <v>0</v>
      </c>
      <c r="BU25" s="23">
        <v>0</v>
      </c>
      <c r="BV25" s="23">
        <f t="shared" ref="BV25:BW25" si="153">SUM(BV26:BV35)</f>
        <v>923.16746999999987</v>
      </c>
      <c r="BW25" s="23">
        <f t="shared" si="153"/>
        <v>597.50146999999993</v>
      </c>
      <c r="BX25" s="23">
        <v>0</v>
      </c>
      <c r="BY25" s="23">
        <f>SUM(BY26:BY35)</f>
        <v>923.16746999999987</v>
      </c>
      <c r="BZ25" s="23">
        <f t="shared" ref="BZ25" si="154">SUM(BZ26:BZ35)</f>
        <v>597.50146999999993</v>
      </c>
      <c r="CA25" s="23">
        <v>0</v>
      </c>
      <c r="CB25" s="23">
        <f t="shared" ref="CB25:CC25" si="155">SUM(CB26:CB35)</f>
        <v>0</v>
      </c>
      <c r="CC25" s="23">
        <f t="shared" si="155"/>
        <v>0</v>
      </c>
      <c r="CD25" s="23"/>
      <c r="CE25" s="23">
        <f t="shared" ref="CE25:CF25" si="156">SUM(CE26:CE35)</f>
        <v>0</v>
      </c>
      <c r="CF25" s="23">
        <f t="shared" si="156"/>
        <v>0</v>
      </c>
      <c r="CG25" s="23"/>
      <c r="CH25" s="23">
        <f t="shared" ref="CH25:CI25" si="157">SUM(CH26:CH35)</f>
        <v>0</v>
      </c>
      <c r="CI25" s="23">
        <f t="shared" si="157"/>
        <v>0</v>
      </c>
      <c r="CJ25" s="23"/>
      <c r="CK25" s="23">
        <f t="shared" ref="CK25:CL25" si="158">SUM(CK26:CK35)</f>
        <v>0</v>
      </c>
      <c r="CL25" s="23">
        <f t="shared" si="158"/>
        <v>0</v>
      </c>
      <c r="CM25" s="23"/>
      <c r="CN25" s="23">
        <f t="shared" ref="CN25:CP25" si="159">SUM(CN26:CN35)</f>
        <v>0</v>
      </c>
      <c r="CO25" s="23">
        <f t="shared" si="159"/>
        <v>0</v>
      </c>
      <c r="CP25" s="23">
        <f t="shared" si="159"/>
        <v>0</v>
      </c>
      <c r="CQ25" s="23"/>
      <c r="CR25" s="23">
        <f t="shared" ref="CR25:CS25" si="160">SUM(CR26:CR35)</f>
        <v>0</v>
      </c>
      <c r="CS25" s="23">
        <f t="shared" si="160"/>
        <v>0</v>
      </c>
      <c r="CT25" s="23"/>
      <c r="CU25" s="23">
        <f t="shared" ref="CU25:CV25" si="161">SUM(CU26:CU35)</f>
        <v>0</v>
      </c>
      <c r="CV25" s="23">
        <f t="shared" si="161"/>
        <v>0</v>
      </c>
      <c r="CW25" s="23"/>
      <c r="CX25" s="23">
        <f t="shared" ref="CX25:CZ25" si="162">SUM(CX26:CX35)</f>
        <v>0</v>
      </c>
      <c r="CY25" s="23">
        <f t="shared" si="162"/>
        <v>0</v>
      </c>
      <c r="CZ25" s="23">
        <f t="shared" si="162"/>
        <v>0</v>
      </c>
      <c r="DA25" s="23"/>
      <c r="DB25" s="23"/>
      <c r="DC25" s="23"/>
      <c r="DD25" s="23"/>
      <c r="DE25" s="23"/>
      <c r="DF25" s="23"/>
      <c r="DG25" s="23"/>
      <c r="DH25" s="23">
        <f t="shared" ref="DH25:DT25" si="163">SUM(DH26:DH35)</f>
        <v>0</v>
      </c>
      <c r="DI25" s="23">
        <f t="shared" si="163"/>
        <v>0</v>
      </c>
      <c r="DJ25" s="23">
        <f t="shared" si="163"/>
        <v>0</v>
      </c>
      <c r="DK25" s="23"/>
      <c r="DL25" s="23">
        <f t="shared" si="163"/>
        <v>0</v>
      </c>
      <c r="DM25" s="23">
        <f t="shared" si="163"/>
        <v>0</v>
      </c>
      <c r="DN25" s="23"/>
      <c r="DO25" s="23">
        <f t="shared" si="163"/>
        <v>0</v>
      </c>
      <c r="DP25" s="23">
        <f t="shared" si="163"/>
        <v>0</v>
      </c>
      <c r="DQ25" s="23"/>
      <c r="DR25" s="23">
        <f t="shared" si="163"/>
        <v>0</v>
      </c>
      <c r="DS25" s="23">
        <f t="shared" si="163"/>
        <v>0</v>
      </c>
      <c r="DT25" s="23">
        <f t="shared" si="163"/>
        <v>0</v>
      </c>
      <c r="DU25" s="23"/>
      <c r="DV25" s="23">
        <f t="shared" ref="DV25:DW25" si="164">SUM(DV26:DV35)</f>
        <v>0</v>
      </c>
      <c r="DW25" s="23">
        <f t="shared" si="164"/>
        <v>0</v>
      </c>
      <c r="DX25" s="23"/>
      <c r="DY25" s="23">
        <f t="shared" ref="DY25:DZ25" si="165">SUM(DY26:DY35)</f>
        <v>0</v>
      </c>
      <c r="DZ25" s="23">
        <f t="shared" si="165"/>
        <v>0</v>
      </c>
      <c r="EA25" s="23"/>
      <c r="EB25" s="23">
        <f t="shared" ref="EB25:ED25" si="166">SUM(EB26:EB35)</f>
        <v>0</v>
      </c>
      <c r="EC25" s="23">
        <f t="shared" si="166"/>
        <v>0</v>
      </c>
      <c r="ED25" s="23">
        <f t="shared" si="166"/>
        <v>0</v>
      </c>
      <c r="EE25" s="23"/>
      <c r="EF25" s="23">
        <f t="shared" ref="EF25:EG25" si="167">SUM(EF26:EF35)</f>
        <v>0</v>
      </c>
      <c r="EG25" s="23">
        <f t="shared" si="167"/>
        <v>0</v>
      </c>
      <c r="EH25" s="23"/>
      <c r="EI25" s="23">
        <f t="shared" ref="EI25:EJ25" si="168">SUM(EI26:EI35)</f>
        <v>0</v>
      </c>
      <c r="EJ25" s="23">
        <f t="shared" si="168"/>
        <v>0</v>
      </c>
      <c r="EK25" s="23"/>
      <c r="EL25" s="23">
        <f t="shared" ref="EL25:EM25" si="169">SUM(EL26:EL35)</f>
        <v>0</v>
      </c>
      <c r="EM25" s="23">
        <f t="shared" si="169"/>
        <v>0</v>
      </c>
      <c r="EN25" s="23"/>
      <c r="EO25" s="23">
        <f t="shared" ref="EO25:EQ25" si="170">SUM(EO26:EO35)</f>
        <v>0</v>
      </c>
      <c r="EP25" s="23">
        <f t="shared" si="170"/>
        <v>0</v>
      </c>
      <c r="EQ25" s="23">
        <f t="shared" si="170"/>
        <v>0</v>
      </c>
      <c r="ER25" s="23"/>
      <c r="ES25" s="23">
        <f>SUM(ES26:ES35)</f>
        <v>0</v>
      </c>
      <c r="ET25" s="23">
        <f t="shared" ref="ET25" si="171">SUM(ET26:ET35)</f>
        <v>0</v>
      </c>
      <c r="EU25" s="23">
        <v>0</v>
      </c>
      <c r="EV25" s="23">
        <f t="shared" ref="EV25:EW25" si="172">SUM(EV26:EV35)</f>
        <v>0</v>
      </c>
      <c r="EW25" s="23">
        <f t="shared" si="172"/>
        <v>0</v>
      </c>
      <c r="EX25" s="23"/>
      <c r="EY25" s="23">
        <f t="shared" ref="EY25:FA25" si="173">SUM(EY26:EY35)</f>
        <v>0</v>
      </c>
      <c r="EZ25" s="23">
        <f t="shared" si="173"/>
        <v>0</v>
      </c>
      <c r="FA25" s="23">
        <f t="shared" si="173"/>
        <v>0</v>
      </c>
      <c r="FB25" s="23"/>
      <c r="FC25" s="23">
        <f t="shared" ref="FC25:FD25" si="174">SUM(FC26:FC35)</f>
        <v>0</v>
      </c>
      <c r="FD25" s="23">
        <f t="shared" si="174"/>
        <v>0</v>
      </c>
      <c r="FE25" s="23"/>
      <c r="FF25" s="23">
        <f t="shared" ref="FF25:FG25" si="175">SUM(FF26:FF35)</f>
        <v>0</v>
      </c>
      <c r="FG25" s="23">
        <f t="shared" si="175"/>
        <v>0</v>
      </c>
      <c r="FH25" s="23"/>
      <c r="FI25" s="23">
        <f t="shared" ref="FI25:FK25" si="176">SUM(FI26:FI35)</f>
        <v>0</v>
      </c>
      <c r="FJ25" s="23">
        <f t="shared" si="176"/>
        <v>0</v>
      </c>
      <c r="FK25" s="23">
        <f t="shared" si="176"/>
        <v>0</v>
      </c>
      <c r="FL25" s="23"/>
      <c r="FM25" s="23">
        <f t="shared" ref="FM25:FN25" si="177">SUM(FM26:FM35)</f>
        <v>0</v>
      </c>
      <c r="FN25" s="23">
        <f t="shared" si="177"/>
        <v>0</v>
      </c>
      <c r="FO25" s="23"/>
      <c r="FP25" s="23">
        <f t="shared" ref="FP25:FQ25" si="178">SUM(FP26:FP35)</f>
        <v>0</v>
      </c>
      <c r="FQ25" s="23">
        <f t="shared" si="178"/>
        <v>0</v>
      </c>
      <c r="FR25" s="23"/>
      <c r="FS25" s="23">
        <f t="shared" ref="FS25:FU25" si="179">SUM(FS26:FS35)</f>
        <v>0</v>
      </c>
      <c r="FT25" s="23">
        <f t="shared" si="179"/>
        <v>0</v>
      </c>
      <c r="FU25" s="23">
        <f t="shared" si="179"/>
        <v>0</v>
      </c>
      <c r="FV25" s="23"/>
      <c r="FW25" s="23">
        <f t="shared" ref="FW25:FX25" si="180">SUM(FW26:FW35)</f>
        <v>0</v>
      </c>
      <c r="FX25" s="23">
        <f t="shared" si="180"/>
        <v>0</v>
      </c>
      <c r="FY25" s="23"/>
      <c r="FZ25" s="23">
        <f t="shared" ref="FZ25:GA25" si="181">SUM(FZ26:FZ35)</f>
        <v>0</v>
      </c>
      <c r="GA25" s="23">
        <f t="shared" si="181"/>
        <v>0</v>
      </c>
      <c r="GB25" s="23"/>
      <c r="GC25" s="23">
        <f t="shared" ref="GC25:GE25" si="182">SUM(GC26:GC35)</f>
        <v>0</v>
      </c>
      <c r="GD25" s="23">
        <f t="shared" si="182"/>
        <v>0</v>
      </c>
      <c r="GE25" s="23">
        <f t="shared" si="182"/>
        <v>0</v>
      </c>
      <c r="GF25" s="23"/>
      <c r="GG25" s="23">
        <f t="shared" ref="GG25:GH25" si="183">SUM(GG26:GG35)</f>
        <v>0</v>
      </c>
      <c r="GH25" s="23">
        <f t="shared" si="183"/>
        <v>0</v>
      </c>
      <c r="GI25" s="23"/>
      <c r="GJ25" s="23">
        <f t="shared" ref="GJ25:GK25" si="184">SUM(GJ26:GJ35)</f>
        <v>0</v>
      </c>
      <c r="GK25" s="23">
        <f t="shared" si="184"/>
        <v>0</v>
      </c>
      <c r="GL25" s="23"/>
      <c r="GM25" s="23">
        <f t="shared" ref="GM25:GO25" si="185">SUM(GM26:GM35)</f>
        <v>0</v>
      </c>
      <c r="GN25" s="23">
        <f t="shared" si="185"/>
        <v>0</v>
      </c>
      <c r="GO25" s="23">
        <f t="shared" si="185"/>
        <v>0</v>
      </c>
      <c r="GP25" s="23"/>
      <c r="GQ25" s="23">
        <f t="shared" ref="GQ25:GR25" si="186">SUM(GQ26:GQ35)</f>
        <v>0</v>
      </c>
      <c r="GR25" s="23">
        <f t="shared" si="186"/>
        <v>0</v>
      </c>
      <c r="GS25" s="23"/>
      <c r="GT25" s="23">
        <f t="shared" ref="GT25:GU25" si="187">SUM(GT26:GT35)</f>
        <v>0</v>
      </c>
      <c r="GU25" s="23">
        <f t="shared" si="187"/>
        <v>0</v>
      </c>
      <c r="GV25" s="23"/>
      <c r="GW25" s="23">
        <f t="shared" ref="GW25:GY25" si="188">SUM(GW26:GW35)</f>
        <v>0</v>
      </c>
      <c r="GX25" s="23">
        <f t="shared" si="188"/>
        <v>0</v>
      </c>
      <c r="GY25" s="23">
        <f t="shared" si="188"/>
        <v>0</v>
      </c>
      <c r="GZ25" s="23"/>
      <c r="HA25" s="23">
        <f t="shared" ref="HA25:HB25" si="189">SUM(HA26:HA35)</f>
        <v>0</v>
      </c>
      <c r="HB25" s="23">
        <f t="shared" si="189"/>
        <v>0</v>
      </c>
      <c r="HC25" s="23"/>
      <c r="HD25" s="23">
        <f t="shared" ref="HD25:HE25" si="190">SUM(HD26:HD35)</f>
        <v>0</v>
      </c>
      <c r="HE25" s="23">
        <f t="shared" si="190"/>
        <v>0</v>
      </c>
      <c r="HF25" s="23"/>
      <c r="HG25" s="23">
        <f t="shared" ref="HG25:HI25" si="191">SUM(HG26:HG35)</f>
        <v>0</v>
      </c>
      <c r="HH25" s="23">
        <f t="shared" si="191"/>
        <v>0</v>
      </c>
      <c r="HI25" s="23">
        <f t="shared" si="191"/>
        <v>0</v>
      </c>
      <c r="HJ25" s="23"/>
      <c r="HK25" s="23">
        <f t="shared" ref="HK25:HL25" si="192">SUM(HK26:HK35)</f>
        <v>0</v>
      </c>
      <c r="HL25" s="23">
        <f t="shared" si="192"/>
        <v>0</v>
      </c>
      <c r="HM25" s="23"/>
      <c r="HN25" s="23">
        <f t="shared" ref="HN25:HO25" si="193">SUM(HN26:HN35)</f>
        <v>0</v>
      </c>
      <c r="HO25" s="23">
        <f t="shared" si="193"/>
        <v>0</v>
      </c>
      <c r="HP25" s="23"/>
      <c r="HQ25" s="23">
        <f t="shared" ref="HQ25:HS25" si="194">SUM(HQ26:HQ35)</f>
        <v>0</v>
      </c>
      <c r="HR25" s="23">
        <f t="shared" si="194"/>
        <v>0</v>
      </c>
      <c r="HS25" s="23">
        <f t="shared" si="194"/>
        <v>0</v>
      </c>
      <c r="HT25" s="23"/>
      <c r="HU25" s="23">
        <f t="shared" ref="HU25:HV25" si="195">SUM(HU26:HU35)</f>
        <v>0</v>
      </c>
      <c r="HV25" s="23">
        <f t="shared" si="195"/>
        <v>0</v>
      </c>
      <c r="HW25" s="23"/>
      <c r="HX25" s="23">
        <f t="shared" ref="HX25:HY25" si="196">SUM(HX26:HX35)</f>
        <v>0</v>
      </c>
      <c r="HY25" s="23">
        <f t="shared" si="196"/>
        <v>0</v>
      </c>
      <c r="HZ25" s="23"/>
      <c r="IA25" s="23">
        <f t="shared" ref="IA25:IC25" si="197">SUM(IA26:IA35)</f>
        <v>0</v>
      </c>
      <c r="IB25" s="23">
        <f t="shared" si="197"/>
        <v>0</v>
      </c>
      <c r="IC25" s="23">
        <f t="shared" si="197"/>
        <v>0</v>
      </c>
      <c r="ID25" s="23"/>
      <c r="IE25" s="23">
        <f t="shared" ref="IE25:IF25" si="198">SUM(IE26:IE35)</f>
        <v>0</v>
      </c>
      <c r="IF25" s="23">
        <f t="shared" si="198"/>
        <v>0</v>
      </c>
      <c r="IG25" s="23"/>
      <c r="IH25" s="23">
        <f t="shared" ref="IH25:II25" si="199">SUM(IH26:IH35)</f>
        <v>0</v>
      </c>
      <c r="II25" s="23">
        <f t="shared" si="199"/>
        <v>0</v>
      </c>
      <c r="IJ25" s="23"/>
      <c r="IK25" s="23">
        <f t="shared" ref="IK25:IM25" si="200">SUM(IK26:IK35)</f>
        <v>0</v>
      </c>
      <c r="IL25" s="23">
        <f t="shared" si="200"/>
        <v>0</v>
      </c>
      <c r="IM25" s="23">
        <f t="shared" si="200"/>
        <v>0</v>
      </c>
      <c r="IN25" s="23"/>
      <c r="IO25" s="23">
        <f t="shared" ref="IO25:IP25" si="201">SUM(IO26:IO35)</f>
        <v>0</v>
      </c>
      <c r="IP25" s="23">
        <f t="shared" si="201"/>
        <v>0</v>
      </c>
      <c r="IQ25" s="23"/>
      <c r="IR25" s="23">
        <f t="shared" ref="IR25:IS25" si="202">SUM(IR26:IR35)</f>
        <v>0</v>
      </c>
      <c r="IS25" s="23">
        <f t="shared" si="202"/>
        <v>0</v>
      </c>
      <c r="IT25" s="23"/>
      <c r="IU25" s="23">
        <f t="shared" ref="IU25:IW25" si="203">SUM(IU26:IU35)</f>
        <v>0</v>
      </c>
      <c r="IV25" s="23">
        <f t="shared" si="203"/>
        <v>0</v>
      </c>
      <c r="IW25" s="23">
        <f t="shared" si="203"/>
        <v>0</v>
      </c>
      <c r="IX25" s="23"/>
      <c r="IY25" s="23">
        <f t="shared" ref="IY25:IZ25" si="204">SUM(IY26:IY35)</f>
        <v>0</v>
      </c>
      <c r="IZ25" s="23">
        <f t="shared" si="204"/>
        <v>0</v>
      </c>
      <c r="JA25" s="23"/>
      <c r="JB25" s="23">
        <f t="shared" ref="JB25:JC25" si="205">SUM(JB26:JB35)</f>
        <v>0</v>
      </c>
      <c r="JC25" s="23">
        <f t="shared" si="205"/>
        <v>0</v>
      </c>
      <c r="JD25" s="23"/>
      <c r="JE25" s="23">
        <f>SUM(JE26:JE35)</f>
        <v>0</v>
      </c>
      <c r="JF25" s="23">
        <f t="shared" ref="JF25:JG25" si="206">SUM(JF26:JF35)</f>
        <v>0</v>
      </c>
      <c r="JG25" s="23">
        <f t="shared" si="206"/>
        <v>0</v>
      </c>
      <c r="JH25" s="23"/>
      <c r="JI25" s="23">
        <f t="shared" ref="JI25:JJ25" si="207">SUM(JI26:JI35)</f>
        <v>0</v>
      </c>
      <c r="JJ25" s="23">
        <f t="shared" si="207"/>
        <v>0</v>
      </c>
      <c r="JK25" s="23"/>
      <c r="JL25" s="23">
        <f t="shared" ref="JL25:JM25" si="208">SUM(JL26:JL35)</f>
        <v>0</v>
      </c>
      <c r="JM25" s="23">
        <f t="shared" si="208"/>
        <v>0</v>
      </c>
      <c r="JN25" s="23"/>
      <c r="JO25" s="23">
        <f t="shared" ref="JO25:JP25" si="209">SUM(JO26:JO35)</f>
        <v>0</v>
      </c>
      <c r="JP25" s="23">
        <f t="shared" si="209"/>
        <v>0</v>
      </c>
      <c r="JQ25" s="23"/>
      <c r="JR25" s="23">
        <f t="shared" ref="JR25:JS25" si="210">SUM(JR26:JR35)</f>
        <v>162.09179</v>
      </c>
      <c r="JS25" s="23">
        <f t="shared" si="210"/>
        <v>81.04589</v>
      </c>
      <c r="JT25" s="23">
        <f t="shared" ref="JT25:JT27" si="211">JS25/JR25*100</f>
        <v>49.99999691532804</v>
      </c>
      <c r="JU25" s="23">
        <f t="shared" ref="JU25:JV25" si="212">SUM(JU26:JU35)</f>
        <v>2655.7999999999997</v>
      </c>
      <c r="JV25" s="23">
        <f t="shared" si="212"/>
        <v>0</v>
      </c>
      <c r="JW25" s="23">
        <f t="shared" ref="JW25:JW27" si="213">JV25/JU25*100</f>
        <v>0</v>
      </c>
      <c r="JX25" s="23">
        <f t="shared" ref="JX25:JY25" si="214">SUM(JX26:JX35)</f>
        <v>0</v>
      </c>
      <c r="JY25" s="23">
        <f t="shared" si="214"/>
        <v>0</v>
      </c>
      <c r="JZ25" s="23" t="e">
        <f t="shared" ref="JZ25" si="215">JY25/JX25*100</f>
        <v>#DIV/0!</v>
      </c>
      <c r="KA25" s="23">
        <f t="shared" ref="KA25:KB25" si="216">SUM(KA26:KA35)</f>
        <v>0</v>
      </c>
      <c r="KB25" s="23">
        <f t="shared" si="216"/>
        <v>0</v>
      </c>
      <c r="KC25" s="23" t="e">
        <f t="shared" ref="KC25" si="217">KB25/KA25*100</f>
        <v>#DIV/0!</v>
      </c>
      <c r="KD25" s="23">
        <f t="shared" ref="KD25:KE25" si="218">SUM(KD26:KD35)</f>
        <v>0</v>
      </c>
      <c r="KE25" s="23">
        <f t="shared" si="218"/>
        <v>0</v>
      </c>
      <c r="KF25" s="23" t="e">
        <f t="shared" ref="KF25" si="219">KE25/KD25*100</f>
        <v>#DIV/0!</v>
      </c>
      <c r="KG25" s="23">
        <f t="shared" ref="KG25:KH25" si="220">SUM(KG26:KG35)</f>
        <v>0</v>
      </c>
      <c r="KH25" s="23">
        <f t="shared" si="220"/>
        <v>0</v>
      </c>
      <c r="KI25" s="23" t="e">
        <f t="shared" ref="KI25" si="221">KH25/KG25*100</f>
        <v>#DIV/0!</v>
      </c>
      <c r="KJ25" s="23">
        <f t="shared" ref="KJ25:KK25" si="222">SUM(KJ26:KJ35)</f>
        <v>0</v>
      </c>
      <c r="KK25" s="23">
        <f t="shared" si="222"/>
        <v>0</v>
      </c>
      <c r="KL25" s="23" t="e">
        <f t="shared" ref="KL25" si="223">KK25/KJ25*100</f>
        <v>#DIV/0!</v>
      </c>
      <c r="KM25" s="23">
        <f t="shared" ref="KM25:KN25" si="224">SUM(KM26:KM35)</f>
        <v>0</v>
      </c>
      <c r="KN25" s="23">
        <f t="shared" si="224"/>
        <v>0</v>
      </c>
      <c r="KO25" s="23" t="e">
        <f t="shared" ref="KO25" si="225">KN25/KM25*100</f>
        <v>#DIV/0!</v>
      </c>
      <c r="KP25" s="23">
        <f t="shared" ref="KP25:KQ25" si="226">SUM(KP26:KP35)</f>
        <v>0</v>
      </c>
      <c r="KQ25" s="23">
        <f t="shared" si="226"/>
        <v>0</v>
      </c>
      <c r="KR25" s="23" t="e">
        <f t="shared" ref="KR25" si="227">KQ25/KP25*100</f>
        <v>#DIV/0!</v>
      </c>
    </row>
    <row r="26" spans="1:305">
      <c r="A26" s="1" t="s">
        <v>48</v>
      </c>
      <c r="B26" s="17">
        <f t="shared" ref="B26:B35" si="228">H26+R26+U26+X26+AH26+AR26+BB26+BL26+BV26+CE26+CN26+CX26+DH26+DR26+EB26+EO26+E26+EY26+FI26+FS26+GC26+GM26+GW26+HG26+HQ26+IA26+IK26+IU26+JE26+JO26+EL26+JR26+JU26+JX26+KA26+KD26+KG26+KJ26+KM26+KP26</f>
        <v>676.02655000000004</v>
      </c>
      <c r="C26" s="17">
        <f t="shared" ref="C26:C35" si="229">J26+S26+V26+Z26+AJ26+AT26+BD26+BN26+BW26+CF26+CP26+CZ26+DJ26+DT26+ED26+EQ26+F26+FA26+FK26+FU26+GE26+GO26+GY26+HI26+HS26+IC26+IM26+IW26+JG26+JP26+EM26+JS26+JV26+JY26+KB26+KE26+KH26+KK26+KN26+KQ26</f>
        <v>300</v>
      </c>
      <c r="D26" s="17">
        <f t="shared" si="1"/>
        <v>44.376955313367503</v>
      </c>
      <c r="E26" s="17"/>
      <c r="F26" s="17"/>
      <c r="G26" s="17"/>
      <c r="H26" s="17"/>
      <c r="I26" s="17">
        <v>0</v>
      </c>
      <c r="J26" s="17">
        <v>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>
        <f t="shared" ref="Y26:Z28" si="230">SUM(Y27:Y36)</f>
        <v>0</v>
      </c>
      <c r="Z26" s="17">
        <f t="shared" si="230"/>
        <v>0</v>
      </c>
      <c r="AA26" s="17"/>
      <c r="AB26" s="17"/>
      <c r="AC26" s="17"/>
      <c r="AD26" s="17"/>
      <c r="AE26" s="17"/>
      <c r="AF26" s="17"/>
      <c r="AG26" s="17"/>
      <c r="AH26" s="17"/>
      <c r="AI26" s="17">
        <v>0</v>
      </c>
      <c r="AJ26" s="17">
        <v>0</v>
      </c>
      <c r="AK26" s="17"/>
      <c r="AL26" s="17"/>
      <c r="AM26" s="17"/>
      <c r="AN26" s="17"/>
      <c r="AO26" s="17"/>
      <c r="AP26" s="17"/>
      <c r="AQ26" s="17"/>
      <c r="AR26" s="17"/>
      <c r="AS26" s="17">
        <v>0</v>
      </c>
      <c r="AT26" s="17">
        <v>0</v>
      </c>
      <c r="AU26" s="17"/>
      <c r="AV26" s="17"/>
      <c r="AW26" s="17"/>
      <c r="AX26" s="17"/>
      <c r="AY26" s="17"/>
      <c r="AZ26" s="17"/>
      <c r="BA26" s="17"/>
      <c r="BB26" s="17"/>
      <c r="BC26" s="17">
        <f t="shared" ref="BC26:BD35" si="231">BF26+BI26</f>
        <v>0</v>
      </c>
      <c r="BD26" s="17">
        <f t="shared" si="231"/>
        <v>0</v>
      </c>
      <c r="BE26" s="17"/>
      <c r="BF26" s="17"/>
      <c r="BG26" s="17"/>
      <c r="BH26" s="17"/>
      <c r="BI26" s="17"/>
      <c r="BJ26" s="17"/>
      <c r="BK26" s="17"/>
      <c r="BL26" s="17">
        <v>376.02654999999999</v>
      </c>
      <c r="BM26" s="17">
        <f t="shared" ref="BM26:BN27" si="232">BP26+BS26</f>
        <v>376.02654999999999</v>
      </c>
      <c r="BN26" s="17">
        <f t="shared" si="232"/>
        <v>0</v>
      </c>
      <c r="BO26" s="17">
        <v>0</v>
      </c>
      <c r="BP26" s="17">
        <v>368.50601999999998</v>
      </c>
      <c r="BQ26" s="17">
        <v>0</v>
      </c>
      <c r="BR26" s="17">
        <v>0</v>
      </c>
      <c r="BS26" s="17">
        <v>7.5205299999999999</v>
      </c>
      <c r="BT26" s="17">
        <v>0</v>
      </c>
      <c r="BU26" s="17">
        <v>0</v>
      </c>
      <c r="BV26" s="17">
        <f t="shared" ref="BV26:BW35" si="233">BY26+CB26</f>
        <v>300</v>
      </c>
      <c r="BW26" s="17">
        <f t="shared" si="233"/>
        <v>300</v>
      </c>
      <c r="BX26" s="17"/>
      <c r="BY26" s="17">
        <v>300</v>
      </c>
      <c r="BZ26" s="17">
        <v>300</v>
      </c>
      <c r="CA26" s="17">
        <f>BZ26/BY26*100</f>
        <v>100</v>
      </c>
      <c r="CB26" s="17"/>
      <c r="CC26" s="17"/>
      <c r="CD26" s="17"/>
      <c r="CE26" s="17">
        <f t="shared" ref="CE26:CF35" si="234">CH26+CK26</f>
        <v>0</v>
      </c>
      <c r="CF26" s="17">
        <f t="shared" si="234"/>
        <v>0</v>
      </c>
      <c r="CG26" s="17"/>
      <c r="CH26" s="17"/>
      <c r="CI26" s="17"/>
      <c r="CJ26" s="17"/>
      <c r="CK26" s="17"/>
      <c r="CL26" s="17"/>
      <c r="CM26" s="17"/>
      <c r="CN26" s="17"/>
      <c r="CO26" s="17">
        <f t="shared" ref="CO26:CP35" si="235">CR26+CU26</f>
        <v>0</v>
      </c>
      <c r="CP26" s="17">
        <f t="shared" si="235"/>
        <v>0</v>
      </c>
      <c r="CQ26" s="17"/>
      <c r="CR26" s="17"/>
      <c r="CS26" s="17"/>
      <c r="CT26" s="17"/>
      <c r="CU26" s="17"/>
      <c r="CV26" s="17"/>
      <c r="CW26" s="17"/>
      <c r="CX26" s="17"/>
      <c r="CY26" s="17">
        <f t="shared" ref="CY26:CZ35" si="236">DB26+DE26</f>
        <v>0</v>
      </c>
      <c r="CZ26" s="17">
        <f t="shared" si="236"/>
        <v>0</v>
      </c>
      <c r="DA26" s="17"/>
      <c r="DB26" s="17"/>
      <c r="DC26" s="17"/>
      <c r="DD26" s="17"/>
      <c r="DE26" s="17"/>
      <c r="DF26" s="17"/>
      <c r="DG26" s="17"/>
      <c r="DH26" s="17"/>
      <c r="DI26" s="17">
        <f t="shared" ref="DI26:DJ35" si="237">DL26+DO26</f>
        <v>0</v>
      </c>
      <c r="DJ26" s="17">
        <f t="shared" si="237"/>
        <v>0</v>
      </c>
      <c r="DK26" s="17"/>
      <c r="DL26" s="17"/>
      <c r="DM26" s="17"/>
      <c r="DN26" s="17"/>
      <c r="DO26" s="17"/>
      <c r="DP26" s="17"/>
      <c r="DQ26" s="17"/>
      <c r="DR26" s="17"/>
      <c r="DS26" s="17">
        <f t="shared" ref="DS26:DT35" si="238">DV26+DY26</f>
        <v>0</v>
      </c>
      <c r="DT26" s="17">
        <f t="shared" si="238"/>
        <v>0</v>
      </c>
      <c r="DU26" s="17"/>
      <c r="DV26" s="17"/>
      <c r="DW26" s="17"/>
      <c r="DX26" s="17"/>
      <c r="DY26" s="17"/>
      <c r="DZ26" s="17"/>
      <c r="EA26" s="17"/>
      <c r="EB26" s="17"/>
      <c r="EC26" s="17">
        <f t="shared" ref="EC26:ED35" si="239">EF26+EI26</f>
        <v>0</v>
      </c>
      <c r="ED26" s="17">
        <f t="shared" si="239"/>
        <v>0</v>
      </c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>
        <f t="shared" ref="EP26:EQ35" si="240">ES26+EV26</f>
        <v>0</v>
      </c>
      <c r="EQ26" s="17">
        <f t="shared" si="240"/>
        <v>0</v>
      </c>
      <c r="ER26" s="17"/>
      <c r="ES26" s="17"/>
      <c r="ET26" s="17"/>
      <c r="EU26" s="17"/>
      <c r="EV26" s="17"/>
      <c r="EW26" s="17"/>
      <c r="EX26" s="17"/>
      <c r="EY26" s="17"/>
      <c r="EZ26" s="17">
        <f t="shared" ref="EZ26:FA35" si="241">FC26+FF26</f>
        <v>0</v>
      </c>
      <c r="FA26" s="17">
        <f t="shared" si="241"/>
        <v>0</v>
      </c>
      <c r="FB26" s="17"/>
      <c r="FC26" s="17"/>
      <c r="FD26" s="17"/>
      <c r="FE26" s="17"/>
      <c r="FF26" s="17"/>
      <c r="FG26" s="17"/>
      <c r="FH26" s="17"/>
      <c r="FI26" s="22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>
        <f t="shared" ref="FT26:FU35" si="242">FW26+FZ26</f>
        <v>0</v>
      </c>
      <c r="FU26" s="17">
        <f t="shared" si="242"/>
        <v>0</v>
      </c>
      <c r="FV26" s="17"/>
      <c r="FW26" s="17"/>
      <c r="FX26" s="17"/>
      <c r="FY26" s="17"/>
      <c r="FZ26" s="17"/>
      <c r="GA26" s="17"/>
      <c r="GB26" s="17"/>
      <c r="GC26" s="17"/>
      <c r="GD26" s="17">
        <f t="shared" ref="GD26:GE35" si="243">GG26+GJ26</f>
        <v>0</v>
      </c>
      <c r="GE26" s="17">
        <f t="shared" si="243"/>
        <v>0</v>
      </c>
      <c r="GF26" s="17"/>
      <c r="GG26" s="17"/>
      <c r="GH26" s="17"/>
      <c r="GI26" s="17"/>
      <c r="GJ26" s="17"/>
      <c r="GK26" s="17"/>
      <c r="GL26" s="17"/>
      <c r="GM26" s="17"/>
      <c r="GN26" s="17">
        <f t="shared" ref="GN26:GO35" si="244">GQ26+GT26</f>
        <v>0</v>
      </c>
      <c r="GO26" s="17">
        <f t="shared" si="244"/>
        <v>0</v>
      </c>
      <c r="GP26" s="17"/>
      <c r="GQ26" s="17"/>
      <c r="GR26" s="17"/>
      <c r="GS26" s="17"/>
      <c r="GT26" s="17"/>
      <c r="GU26" s="17"/>
      <c r="GV26" s="17"/>
      <c r="GW26" s="17"/>
      <c r="GX26" s="17">
        <f t="shared" ref="GX26:GY35" si="245">HA26+HD26</f>
        <v>0</v>
      </c>
      <c r="GY26" s="17">
        <f t="shared" si="245"/>
        <v>0</v>
      </c>
      <c r="GZ26" s="17"/>
      <c r="HA26" s="17"/>
      <c r="HB26" s="17"/>
      <c r="HC26" s="17"/>
      <c r="HD26" s="17"/>
      <c r="HE26" s="17"/>
      <c r="HF26" s="17"/>
      <c r="HG26" s="17"/>
      <c r="HH26" s="17">
        <f t="shared" ref="HH26:HI35" si="246">HK26+HN26</f>
        <v>0</v>
      </c>
      <c r="HI26" s="17">
        <f t="shared" si="246"/>
        <v>0</v>
      </c>
      <c r="HJ26" s="17"/>
      <c r="HK26" s="17"/>
      <c r="HL26" s="17"/>
      <c r="HM26" s="17"/>
      <c r="HN26" s="17"/>
      <c r="HO26" s="17"/>
      <c r="HP26" s="17"/>
      <c r="HQ26" s="17"/>
      <c r="HR26" s="17">
        <f t="shared" ref="HR26:HS35" si="247">HU26+HX26</f>
        <v>0</v>
      </c>
      <c r="HS26" s="17">
        <f t="shared" si="247"/>
        <v>0</v>
      </c>
      <c r="HT26" s="17"/>
      <c r="HU26" s="17"/>
      <c r="HV26" s="17"/>
      <c r="HW26" s="17"/>
      <c r="HX26" s="17"/>
      <c r="HY26" s="17"/>
      <c r="HZ26" s="17"/>
      <c r="IA26" s="17"/>
      <c r="IB26" s="17">
        <f t="shared" ref="IB26:IC35" si="248">IE26+IH26</f>
        <v>0</v>
      </c>
      <c r="IC26" s="17">
        <f t="shared" si="248"/>
        <v>0</v>
      </c>
      <c r="ID26" s="17"/>
      <c r="IE26" s="17"/>
      <c r="IF26" s="17"/>
      <c r="IG26" s="17"/>
      <c r="IH26" s="17"/>
      <c r="II26" s="17"/>
      <c r="IJ26" s="17"/>
      <c r="IK26" s="17"/>
      <c r="IL26" s="17">
        <f t="shared" ref="IL26:IM35" si="249">IO26+IR26</f>
        <v>0</v>
      </c>
      <c r="IM26" s="17">
        <f t="shared" si="249"/>
        <v>0</v>
      </c>
      <c r="IN26" s="17"/>
      <c r="IO26" s="17"/>
      <c r="IP26" s="17"/>
      <c r="IQ26" s="17"/>
      <c r="IR26" s="17"/>
      <c r="IS26" s="17"/>
      <c r="IT26" s="17"/>
      <c r="IU26" s="17"/>
      <c r="IV26" s="17">
        <f t="shared" ref="IV26:IW35" si="250">IY26+JB26</f>
        <v>0</v>
      </c>
      <c r="IW26" s="17">
        <f t="shared" si="250"/>
        <v>0</v>
      </c>
      <c r="IX26" s="17"/>
      <c r="IY26" s="17"/>
      <c r="IZ26" s="17"/>
      <c r="JA26" s="17"/>
      <c r="JB26" s="17"/>
      <c r="JC26" s="17"/>
      <c r="JD26" s="17"/>
      <c r="JE26" s="17"/>
      <c r="JF26" s="17">
        <v>0</v>
      </c>
      <c r="JG26" s="17">
        <v>0</v>
      </c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25"/>
    </row>
    <row r="27" spans="1:305" ht="18.75" customHeight="1">
      <c r="A27" s="1" t="s">
        <v>37</v>
      </c>
      <c r="B27" s="17">
        <f t="shared" si="228"/>
        <v>1072.3575499999999</v>
      </c>
      <c r="C27" s="17">
        <f t="shared" si="229"/>
        <v>40.555540000000001</v>
      </c>
      <c r="D27" s="17">
        <f t="shared" si="1"/>
        <v>3.7819046455167871</v>
      </c>
      <c r="E27" s="17"/>
      <c r="F27" s="17"/>
      <c r="G27" s="17"/>
      <c r="H27" s="17"/>
      <c r="I27" s="17">
        <v>0</v>
      </c>
      <c r="J27" s="17">
        <v>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>
        <f t="shared" si="230"/>
        <v>0</v>
      </c>
      <c r="Z27" s="17">
        <f t="shared" si="230"/>
        <v>0</v>
      </c>
      <c r="AA27" s="17"/>
      <c r="AB27" s="17"/>
      <c r="AC27" s="17"/>
      <c r="AD27" s="17"/>
      <c r="AE27" s="17"/>
      <c r="AF27" s="17"/>
      <c r="AG27" s="17"/>
      <c r="AH27" s="17"/>
      <c r="AI27" s="17">
        <v>0</v>
      </c>
      <c r="AJ27" s="17">
        <v>0</v>
      </c>
      <c r="AK27" s="17"/>
      <c r="AL27" s="17"/>
      <c r="AM27" s="17"/>
      <c r="AN27" s="17"/>
      <c r="AO27" s="17"/>
      <c r="AP27" s="17"/>
      <c r="AQ27" s="17"/>
      <c r="AR27" s="17"/>
      <c r="AS27" s="17">
        <v>0</v>
      </c>
      <c r="AT27" s="17">
        <v>0</v>
      </c>
      <c r="AU27" s="17"/>
      <c r="AV27" s="17"/>
      <c r="AW27" s="17"/>
      <c r="AX27" s="17"/>
      <c r="AY27" s="17"/>
      <c r="AZ27" s="17"/>
      <c r="BA27" s="17"/>
      <c r="BB27" s="17"/>
      <c r="BC27" s="17">
        <f t="shared" si="231"/>
        <v>0</v>
      </c>
      <c r="BD27" s="17">
        <f t="shared" si="231"/>
        <v>0</v>
      </c>
      <c r="BE27" s="17"/>
      <c r="BF27" s="17"/>
      <c r="BG27" s="17"/>
      <c r="BH27" s="17"/>
      <c r="BI27" s="17"/>
      <c r="BJ27" s="17"/>
      <c r="BK27" s="17"/>
      <c r="BL27" s="17">
        <v>658.04647</v>
      </c>
      <c r="BM27" s="17">
        <f t="shared" si="232"/>
        <v>658.04647</v>
      </c>
      <c r="BN27" s="17">
        <f t="shared" si="232"/>
        <v>0</v>
      </c>
      <c r="BO27" s="17">
        <v>0</v>
      </c>
      <c r="BP27" s="17">
        <v>644.88553999999999</v>
      </c>
      <c r="BQ27" s="17">
        <v>0</v>
      </c>
      <c r="BR27" s="17">
        <v>0</v>
      </c>
      <c r="BS27" s="17">
        <v>13.16093</v>
      </c>
      <c r="BT27" s="17">
        <v>0</v>
      </c>
      <c r="BU27" s="17">
        <v>0</v>
      </c>
      <c r="BV27" s="17">
        <f t="shared" si="233"/>
        <v>0</v>
      </c>
      <c r="BW27" s="17">
        <f t="shared" si="233"/>
        <v>0</v>
      </c>
      <c r="BX27" s="17"/>
      <c r="BY27" s="17"/>
      <c r="BZ27" s="17"/>
      <c r="CA27" s="17"/>
      <c r="CB27" s="17"/>
      <c r="CC27" s="17"/>
      <c r="CD27" s="17"/>
      <c r="CE27" s="17">
        <f t="shared" si="234"/>
        <v>0</v>
      </c>
      <c r="CF27" s="17">
        <f t="shared" si="234"/>
        <v>0</v>
      </c>
      <c r="CG27" s="17"/>
      <c r="CH27" s="17"/>
      <c r="CI27" s="17"/>
      <c r="CJ27" s="17"/>
      <c r="CK27" s="17"/>
      <c r="CL27" s="17"/>
      <c r="CM27" s="17"/>
      <c r="CN27" s="17"/>
      <c r="CO27" s="17">
        <f t="shared" si="235"/>
        <v>0</v>
      </c>
      <c r="CP27" s="17">
        <f t="shared" si="235"/>
        <v>0</v>
      </c>
      <c r="CQ27" s="17"/>
      <c r="CR27" s="17"/>
      <c r="CS27" s="17"/>
      <c r="CT27" s="17"/>
      <c r="CU27" s="17"/>
      <c r="CV27" s="17"/>
      <c r="CW27" s="17"/>
      <c r="CX27" s="17"/>
      <c r="CY27" s="17">
        <f t="shared" si="236"/>
        <v>0</v>
      </c>
      <c r="CZ27" s="17">
        <f t="shared" si="236"/>
        <v>0</v>
      </c>
      <c r="DA27" s="17"/>
      <c r="DB27" s="17"/>
      <c r="DC27" s="17"/>
      <c r="DD27" s="17"/>
      <c r="DE27" s="17"/>
      <c r="DF27" s="17"/>
      <c r="DG27" s="17"/>
      <c r="DH27" s="17"/>
      <c r="DI27" s="17">
        <f t="shared" si="237"/>
        <v>0</v>
      </c>
      <c r="DJ27" s="17">
        <f t="shared" si="237"/>
        <v>0</v>
      </c>
      <c r="DK27" s="17"/>
      <c r="DL27" s="17"/>
      <c r="DM27" s="17"/>
      <c r="DN27" s="17"/>
      <c r="DO27" s="17"/>
      <c r="DP27" s="17"/>
      <c r="DQ27" s="17"/>
      <c r="DR27" s="17"/>
      <c r="DS27" s="17">
        <f t="shared" si="238"/>
        <v>0</v>
      </c>
      <c r="DT27" s="17">
        <f t="shared" si="238"/>
        <v>0</v>
      </c>
      <c r="DU27" s="17"/>
      <c r="DV27" s="17"/>
      <c r="DW27" s="17"/>
      <c r="DX27" s="17"/>
      <c r="DY27" s="17"/>
      <c r="DZ27" s="17"/>
      <c r="EA27" s="17"/>
      <c r="EB27" s="17"/>
      <c r="EC27" s="17">
        <f t="shared" si="239"/>
        <v>0</v>
      </c>
      <c r="ED27" s="17">
        <f t="shared" si="239"/>
        <v>0</v>
      </c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>
        <f t="shared" si="240"/>
        <v>0</v>
      </c>
      <c r="EQ27" s="17">
        <f t="shared" si="240"/>
        <v>0</v>
      </c>
      <c r="ER27" s="17"/>
      <c r="ES27" s="17"/>
      <c r="ET27" s="17"/>
      <c r="EU27" s="17"/>
      <c r="EV27" s="17"/>
      <c r="EW27" s="17"/>
      <c r="EX27" s="17"/>
      <c r="EY27" s="17"/>
      <c r="EZ27" s="17">
        <f t="shared" si="241"/>
        <v>0</v>
      </c>
      <c r="FA27" s="17">
        <f t="shared" si="241"/>
        <v>0</v>
      </c>
      <c r="FB27" s="17"/>
      <c r="FC27" s="17"/>
      <c r="FD27" s="17"/>
      <c r="FE27" s="17"/>
      <c r="FF27" s="17"/>
      <c r="FG27" s="17"/>
      <c r="FH27" s="17"/>
      <c r="FI27" s="22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>
        <f t="shared" si="242"/>
        <v>0</v>
      </c>
      <c r="FU27" s="17">
        <f t="shared" si="242"/>
        <v>0</v>
      </c>
      <c r="FV27" s="17"/>
      <c r="FW27" s="17"/>
      <c r="FX27" s="17"/>
      <c r="FY27" s="17"/>
      <c r="FZ27" s="17"/>
      <c r="GA27" s="17"/>
      <c r="GB27" s="17"/>
      <c r="GC27" s="17"/>
      <c r="GD27" s="17">
        <f t="shared" si="243"/>
        <v>0</v>
      </c>
      <c r="GE27" s="17">
        <f t="shared" si="243"/>
        <v>0</v>
      </c>
      <c r="GF27" s="17"/>
      <c r="GG27" s="17"/>
      <c r="GH27" s="17"/>
      <c r="GI27" s="17"/>
      <c r="GJ27" s="17"/>
      <c r="GK27" s="17"/>
      <c r="GL27" s="17"/>
      <c r="GM27" s="17"/>
      <c r="GN27" s="17">
        <f t="shared" si="244"/>
        <v>0</v>
      </c>
      <c r="GO27" s="17">
        <f t="shared" si="244"/>
        <v>0</v>
      </c>
      <c r="GP27" s="17"/>
      <c r="GQ27" s="17"/>
      <c r="GR27" s="17"/>
      <c r="GS27" s="17"/>
      <c r="GT27" s="17"/>
      <c r="GU27" s="17"/>
      <c r="GV27" s="17"/>
      <c r="GW27" s="17"/>
      <c r="GX27" s="17">
        <f t="shared" si="245"/>
        <v>0</v>
      </c>
      <c r="GY27" s="17">
        <f t="shared" si="245"/>
        <v>0</v>
      </c>
      <c r="GZ27" s="17"/>
      <c r="HA27" s="17"/>
      <c r="HB27" s="17"/>
      <c r="HC27" s="17"/>
      <c r="HD27" s="17"/>
      <c r="HE27" s="17"/>
      <c r="HF27" s="17"/>
      <c r="HG27" s="17"/>
      <c r="HH27" s="17">
        <f t="shared" si="246"/>
        <v>0</v>
      </c>
      <c r="HI27" s="17">
        <f t="shared" si="246"/>
        <v>0</v>
      </c>
      <c r="HJ27" s="17"/>
      <c r="HK27" s="17"/>
      <c r="HL27" s="17"/>
      <c r="HM27" s="17"/>
      <c r="HN27" s="17"/>
      <c r="HO27" s="17"/>
      <c r="HP27" s="17"/>
      <c r="HQ27" s="17"/>
      <c r="HR27" s="17">
        <f t="shared" si="247"/>
        <v>0</v>
      </c>
      <c r="HS27" s="17">
        <f t="shared" si="247"/>
        <v>0</v>
      </c>
      <c r="HT27" s="17"/>
      <c r="HU27" s="17"/>
      <c r="HV27" s="17"/>
      <c r="HW27" s="17"/>
      <c r="HX27" s="17"/>
      <c r="HY27" s="17"/>
      <c r="HZ27" s="17"/>
      <c r="IA27" s="17"/>
      <c r="IB27" s="17">
        <f t="shared" si="248"/>
        <v>0</v>
      </c>
      <c r="IC27" s="17">
        <f t="shared" si="248"/>
        <v>0</v>
      </c>
      <c r="ID27" s="17"/>
      <c r="IE27" s="17"/>
      <c r="IF27" s="17"/>
      <c r="IG27" s="17"/>
      <c r="IH27" s="17"/>
      <c r="II27" s="17"/>
      <c r="IJ27" s="17"/>
      <c r="IK27" s="17"/>
      <c r="IL27" s="17">
        <f t="shared" si="249"/>
        <v>0</v>
      </c>
      <c r="IM27" s="17">
        <f t="shared" si="249"/>
        <v>0</v>
      </c>
      <c r="IN27" s="17"/>
      <c r="IO27" s="17"/>
      <c r="IP27" s="17"/>
      <c r="IQ27" s="17"/>
      <c r="IR27" s="17"/>
      <c r="IS27" s="17"/>
      <c r="IT27" s="17"/>
      <c r="IU27" s="17"/>
      <c r="IV27" s="17">
        <f t="shared" si="250"/>
        <v>0</v>
      </c>
      <c r="IW27" s="17">
        <f t="shared" si="250"/>
        <v>0</v>
      </c>
      <c r="IX27" s="17"/>
      <c r="IY27" s="17"/>
      <c r="IZ27" s="17"/>
      <c r="JA27" s="17"/>
      <c r="JB27" s="17"/>
      <c r="JC27" s="17"/>
      <c r="JD27" s="17"/>
      <c r="JE27" s="17"/>
      <c r="JF27" s="17">
        <v>0</v>
      </c>
      <c r="JG27" s="17">
        <v>0</v>
      </c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>
        <v>81.111080000000001</v>
      </c>
      <c r="JS27" s="17">
        <v>40.555540000000001</v>
      </c>
      <c r="JT27" s="17">
        <f t="shared" si="211"/>
        <v>50</v>
      </c>
      <c r="JU27" s="17">
        <v>333.2</v>
      </c>
      <c r="JV27" s="17"/>
      <c r="JW27" s="17">
        <f t="shared" si="213"/>
        <v>0</v>
      </c>
      <c r="JX27" s="17"/>
      <c r="JY27" s="17"/>
      <c r="JZ27" s="17" t="e">
        <f t="shared" ref="JZ27" si="251">JY27/JX27*100</f>
        <v>#DIV/0!</v>
      </c>
      <c r="KA27" s="17"/>
      <c r="KB27" s="17"/>
      <c r="KC27" s="17" t="e">
        <f t="shared" ref="KC27" si="252">KB27/KA27*100</f>
        <v>#DIV/0!</v>
      </c>
      <c r="KD27" s="17"/>
      <c r="KE27" s="17"/>
      <c r="KF27" s="17" t="e">
        <f t="shared" ref="KF27" si="253">KE27/KD27*100</f>
        <v>#DIV/0!</v>
      </c>
      <c r="KG27" s="17"/>
      <c r="KH27" s="17"/>
      <c r="KI27" s="17" t="e">
        <f t="shared" ref="KI27" si="254">KH27/KG27*100</f>
        <v>#DIV/0!</v>
      </c>
      <c r="KJ27" s="17"/>
      <c r="KK27" s="17"/>
      <c r="KL27" s="17" t="e">
        <f t="shared" ref="KL27" si="255">KK27/KJ27*100</f>
        <v>#DIV/0!</v>
      </c>
      <c r="KM27" s="17"/>
      <c r="KN27" s="17"/>
      <c r="KO27" s="17"/>
      <c r="KP27" s="17"/>
      <c r="KQ27" s="17"/>
      <c r="KR27" s="17"/>
      <c r="KS27" s="25"/>
    </row>
    <row r="28" spans="1:305">
      <c r="A28" s="1" t="s">
        <v>97</v>
      </c>
      <c r="B28" s="17">
        <f t="shared" si="228"/>
        <v>303.8</v>
      </c>
      <c r="C28" s="17">
        <f t="shared" si="229"/>
        <v>0</v>
      </c>
      <c r="D28" s="17"/>
      <c r="E28" s="17"/>
      <c r="F28" s="17"/>
      <c r="G28" s="17"/>
      <c r="H28" s="17"/>
      <c r="I28" s="17">
        <v>0</v>
      </c>
      <c r="J28" s="17">
        <v>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>
        <f t="shared" si="230"/>
        <v>0</v>
      </c>
      <c r="Z28" s="17">
        <f t="shared" si="230"/>
        <v>0</v>
      </c>
      <c r="AA28" s="17"/>
      <c r="AB28" s="17"/>
      <c r="AC28" s="17"/>
      <c r="AD28" s="17"/>
      <c r="AE28" s="17"/>
      <c r="AF28" s="17"/>
      <c r="AG28" s="17"/>
      <c r="AH28" s="17"/>
      <c r="AI28" s="17">
        <v>0</v>
      </c>
      <c r="AJ28" s="17">
        <v>0</v>
      </c>
      <c r="AK28" s="17"/>
      <c r="AL28" s="17"/>
      <c r="AM28" s="17"/>
      <c r="AN28" s="17"/>
      <c r="AO28" s="17"/>
      <c r="AP28" s="17"/>
      <c r="AQ28" s="17"/>
      <c r="AR28" s="17"/>
      <c r="AS28" s="17">
        <v>0</v>
      </c>
      <c r="AT28" s="17">
        <v>0</v>
      </c>
      <c r="AU28" s="17"/>
      <c r="AV28" s="17"/>
      <c r="AW28" s="17"/>
      <c r="AX28" s="17"/>
      <c r="AY28" s="17"/>
      <c r="AZ28" s="17"/>
      <c r="BA28" s="17"/>
      <c r="BB28" s="17"/>
      <c r="BC28" s="17">
        <f t="shared" si="231"/>
        <v>0</v>
      </c>
      <c r="BD28" s="17">
        <f t="shared" si="231"/>
        <v>0</v>
      </c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>
        <f t="shared" si="233"/>
        <v>0</v>
      </c>
      <c r="BW28" s="17">
        <f t="shared" si="233"/>
        <v>0</v>
      </c>
      <c r="BX28" s="17"/>
      <c r="BY28" s="17"/>
      <c r="BZ28" s="17"/>
      <c r="CA28" s="17"/>
      <c r="CB28" s="17"/>
      <c r="CC28" s="17"/>
      <c r="CD28" s="17"/>
      <c r="CE28" s="17">
        <f t="shared" si="234"/>
        <v>0</v>
      </c>
      <c r="CF28" s="17">
        <f t="shared" si="234"/>
        <v>0</v>
      </c>
      <c r="CG28" s="17"/>
      <c r="CH28" s="17"/>
      <c r="CI28" s="17"/>
      <c r="CJ28" s="17"/>
      <c r="CK28" s="17"/>
      <c r="CL28" s="17"/>
      <c r="CM28" s="17"/>
      <c r="CN28" s="17"/>
      <c r="CO28" s="17">
        <f t="shared" si="235"/>
        <v>0</v>
      </c>
      <c r="CP28" s="17">
        <f t="shared" si="235"/>
        <v>0</v>
      </c>
      <c r="CQ28" s="17"/>
      <c r="CR28" s="17"/>
      <c r="CS28" s="17"/>
      <c r="CT28" s="17"/>
      <c r="CU28" s="17"/>
      <c r="CV28" s="17"/>
      <c r="CW28" s="17"/>
      <c r="CX28" s="17"/>
      <c r="CY28" s="17">
        <f t="shared" si="236"/>
        <v>0</v>
      </c>
      <c r="CZ28" s="17">
        <f t="shared" si="236"/>
        <v>0</v>
      </c>
      <c r="DA28" s="17"/>
      <c r="DB28" s="17"/>
      <c r="DC28" s="17"/>
      <c r="DD28" s="17"/>
      <c r="DE28" s="17"/>
      <c r="DF28" s="17"/>
      <c r="DG28" s="17"/>
      <c r="DH28" s="17"/>
      <c r="DI28" s="17">
        <f t="shared" si="237"/>
        <v>0</v>
      </c>
      <c r="DJ28" s="17">
        <f t="shared" si="237"/>
        <v>0</v>
      </c>
      <c r="DK28" s="17"/>
      <c r="DL28" s="17"/>
      <c r="DM28" s="17"/>
      <c r="DN28" s="17"/>
      <c r="DO28" s="17"/>
      <c r="DP28" s="17"/>
      <c r="DQ28" s="17"/>
      <c r="DR28" s="17"/>
      <c r="DS28" s="17">
        <f t="shared" si="238"/>
        <v>0</v>
      </c>
      <c r="DT28" s="17">
        <f t="shared" si="238"/>
        <v>0</v>
      </c>
      <c r="DU28" s="17"/>
      <c r="DV28" s="17"/>
      <c r="DW28" s="17"/>
      <c r="DX28" s="17"/>
      <c r="DY28" s="17"/>
      <c r="DZ28" s="17"/>
      <c r="EA28" s="17"/>
      <c r="EB28" s="17"/>
      <c r="EC28" s="17">
        <f t="shared" si="239"/>
        <v>0</v>
      </c>
      <c r="ED28" s="17">
        <f t="shared" si="239"/>
        <v>0</v>
      </c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>
        <f t="shared" si="240"/>
        <v>0</v>
      </c>
      <c r="EQ28" s="17">
        <f t="shared" si="240"/>
        <v>0</v>
      </c>
      <c r="ER28" s="17"/>
      <c r="ES28" s="17"/>
      <c r="ET28" s="17"/>
      <c r="EU28" s="17"/>
      <c r="EV28" s="17"/>
      <c r="EW28" s="17"/>
      <c r="EX28" s="17"/>
      <c r="EY28" s="17"/>
      <c r="EZ28" s="17">
        <f t="shared" si="241"/>
        <v>0</v>
      </c>
      <c r="FA28" s="17">
        <f t="shared" si="241"/>
        <v>0</v>
      </c>
      <c r="FB28" s="17"/>
      <c r="FC28" s="17"/>
      <c r="FD28" s="17"/>
      <c r="FE28" s="17"/>
      <c r="FF28" s="17"/>
      <c r="FG28" s="17"/>
      <c r="FH28" s="17"/>
      <c r="FI28" s="22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>
        <f t="shared" si="242"/>
        <v>0</v>
      </c>
      <c r="FU28" s="17">
        <f t="shared" si="242"/>
        <v>0</v>
      </c>
      <c r="FV28" s="17"/>
      <c r="FW28" s="17"/>
      <c r="FX28" s="17"/>
      <c r="FY28" s="17"/>
      <c r="FZ28" s="17"/>
      <c r="GA28" s="17"/>
      <c r="GB28" s="17"/>
      <c r="GC28" s="17"/>
      <c r="GD28" s="17">
        <f t="shared" si="243"/>
        <v>0</v>
      </c>
      <c r="GE28" s="17">
        <f t="shared" si="243"/>
        <v>0</v>
      </c>
      <c r="GF28" s="17"/>
      <c r="GG28" s="17"/>
      <c r="GH28" s="17"/>
      <c r="GI28" s="17"/>
      <c r="GJ28" s="17"/>
      <c r="GK28" s="17"/>
      <c r="GL28" s="17"/>
      <c r="GM28" s="17"/>
      <c r="GN28" s="17">
        <f t="shared" si="244"/>
        <v>0</v>
      </c>
      <c r="GO28" s="17">
        <f t="shared" si="244"/>
        <v>0</v>
      </c>
      <c r="GP28" s="17"/>
      <c r="GQ28" s="17"/>
      <c r="GR28" s="17"/>
      <c r="GS28" s="17"/>
      <c r="GT28" s="17"/>
      <c r="GU28" s="17"/>
      <c r="GV28" s="17"/>
      <c r="GW28" s="17"/>
      <c r="GX28" s="17">
        <f t="shared" si="245"/>
        <v>0</v>
      </c>
      <c r="GY28" s="17">
        <f t="shared" si="245"/>
        <v>0</v>
      </c>
      <c r="GZ28" s="17"/>
      <c r="HA28" s="17"/>
      <c r="HB28" s="17"/>
      <c r="HC28" s="17"/>
      <c r="HD28" s="17"/>
      <c r="HE28" s="17"/>
      <c r="HF28" s="17"/>
      <c r="HG28" s="17"/>
      <c r="HH28" s="17">
        <f t="shared" si="246"/>
        <v>0</v>
      </c>
      <c r="HI28" s="17">
        <f t="shared" si="246"/>
        <v>0</v>
      </c>
      <c r="HJ28" s="17"/>
      <c r="HK28" s="17"/>
      <c r="HL28" s="17"/>
      <c r="HM28" s="17"/>
      <c r="HN28" s="17"/>
      <c r="HO28" s="17"/>
      <c r="HP28" s="17"/>
      <c r="HQ28" s="17"/>
      <c r="HR28" s="17">
        <f t="shared" si="247"/>
        <v>0</v>
      </c>
      <c r="HS28" s="17">
        <f t="shared" si="247"/>
        <v>0</v>
      </c>
      <c r="HT28" s="17"/>
      <c r="HU28" s="17"/>
      <c r="HV28" s="17"/>
      <c r="HW28" s="17"/>
      <c r="HX28" s="17"/>
      <c r="HY28" s="17"/>
      <c r="HZ28" s="17"/>
      <c r="IA28" s="17"/>
      <c r="IB28" s="17">
        <f t="shared" si="248"/>
        <v>0</v>
      </c>
      <c r="IC28" s="17">
        <f t="shared" si="248"/>
        <v>0</v>
      </c>
      <c r="ID28" s="17"/>
      <c r="IE28" s="17"/>
      <c r="IF28" s="17"/>
      <c r="IG28" s="17"/>
      <c r="IH28" s="17"/>
      <c r="II28" s="17"/>
      <c r="IJ28" s="17"/>
      <c r="IK28" s="17"/>
      <c r="IL28" s="17">
        <f t="shared" si="249"/>
        <v>0</v>
      </c>
      <c r="IM28" s="17">
        <f t="shared" si="249"/>
        <v>0</v>
      </c>
      <c r="IN28" s="17"/>
      <c r="IO28" s="17"/>
      <c r="IP28" s="17"/>
      <c r="IQ28" s="17"/>
      <c r="IR28" s="17"/>
      <c r="IS28" s="17"/>
      <c r="IT28" s="17"/>
      <c r="IU28" s="17"/>
      <c r="IV28" s="17">
        <f t="shared" si="250"/>
        <v>0</v>
      </c>
      <c r="IW28" s="17">
        <f t="shared" si="250"/>
        <v>0</v>
      </c>
      <c r="IX28" s="17"/>
      <c r="IY28" s="17"/>
      <c r="IZ28" s="17"/>
      <c r="JA28" s="17"/>
      <c r="JB28" s="17"/>
      <c r="JC28" s="17"/>
      <c r="JD28" s="17"/>
      <c r="JE28" s="17"/>
      <c r="JF28" s="17">
        <v>0</v>
      </c>
      <c r="JG28" s="17">
        <v>0</v>
      </c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>
        <v>303.8</v>
      </c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25"/>
    </row>
    <row r="29" spans="1:305" ht="18.75" customHeight="1">
      <c r="A29" s="1" t="s">
        <v>56</v>
      </c>
      <c r="B29" s="17">
        <f t="shared" si="228"/>
        <v>284.2</v>
      </c>
      <c r="C29" s="17">
        <f t="shared" si="229"/>
        <v>0</v>
      </c>
      <c r="D29" s="17"/>
      <c r="E29" s="17"/>
      <c r="F29" s="17"/>
      <c r="G29" s="17"/>
      <c r="H29" s="17"/>
      <c r="I29" s="17">
        <v>0</v>
      </c>
      <c r="J29" s="17"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f>SUM(Y32:Y39)</f>
        <v>0</v>
      </c>
      <c r="Z29" s="17">
        <f>SUM(Z32:Z39)</f>
        <v>0</v>
      </c>
      <c r="AA29" s="17"/>
      <c r="AB29" s="17"/>
      <c r="AC29" s="17"/>
      <c r="AD29" s="17"/>
      <c r="AE29" s="17"/>
      <c r="AF29" s="17"/>
      <c r="AG29" s="17"/>
      <c r="AH29" s="17"/>
      <c r="AI29" s="17">
        <v>0</v>
      </c>
      <c r="AJ29" s="17">
        <v>0</v>
      </c>
      <c r="AK29" s="17"/>
      <c r="AL29" s="17"/>
      <c r="AM29" s="17"/>
      <c r="AN29" s="17"/>
      <c r="AO29" s="17"/>
      <c r="AP29" s="17"/>
      <c r="AQ29" s="17"/>
      <c r="AR29" s="17"/>
      <c r="AS29" s="17">
        <v>0</v>
      </c>
      <c r="AT29" s="17">
        <v>0</v>
      </c>
      <c r="AU29" s="17"/>
      <c r="AV29" s="17"/>
      <c r="AW29" s="17"/>
      <c r="AX29" s="17"/>
      <c r="AY29" s="17"/>
      <c r="AZ29" s="17"/>
      <c r="BA29" s="17"/>
      <c r="BB29" s="17"/>
      <c r="BC29" s="17">
        <f t="shared" si="231"/>
        <v>0</v>
      </c>
      <c r="BD29" s="17">
        <f t="shared" si="231"/>
        <v>0</v>
      </c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>
        <f t="shared" si="233"/>
        <v>0</v>
      </c>
      <c r="BW29" s="17">
        <f t="shared" si="233"/>
        <v>0</v>
      </c>
      <c r="BX29" s="17"/>
      <c r="BY29" s="17"/>
      <c r="BZ29" s="17"/>
      <c r="CA29" s="17"/>
      <c r="CB29" s="17"/>
      <c r="CC29" s="17"/>
      <c r="CD29" s="17"/>
      <c r="CE29" s="17">
        <f t="shared" si="234"/>
        <v>0</v>
      </c>
      <c r="CF29" s="17">
        <f t="shared" si="234"/>
        <v>0</v>
      </c>
      <c r="CG29" s="17"/>
      <c r="CH29" s="17"/>
      <c r="CI29" s="17"/>
      <c r="CJ29" s="17"/>
      <c r="CK29" s="17"/>
      <c r="CL29" s="17"/>
      <c r="CM29" s="17"/>
      <c r="CN29" s="17"/>
      <c r="CO29" s="17">
        <f t="shared" si="235"/>
        <v>0</v>
      </c>
      <c r="CP29" s="17">
        <f t="shared" si="235"/>
        <v>0</v>
      </c>
      <c r="CQ29" s="17"/>
      <c r="CR29" s="17"/>
      <c r="CS29" s="17"/>
      <c r="CT29" s="17"/>
      <c r="CU29" s="17"/>
      <c r="CV29" s="17"/>
      <c r="CW29" s="17"/>
      <c r="CX29" s="17"/>
      <c r="CY29" s="17">
        <f t="shared" si="236"/>
        <v>0</v>
      </c>
      <c r="CZ29" s="17">
        <f t="shared" si="236"/>
        <v>0</v>
      </c>
      <c r="DA29" s="17"/>
      <c r="DB29" s="17"/>
      <c r="DC29" s="17"/>
      <c r="DD29" s="17"/>
      <c r="DE29" s="17"/>
      <c r="DF29" s="17"/>
      <c r="DG29" s="17"/>
      <c r="DH29" s="17"/>
      <c r="DI29" s="17">
        <f t="shared" si="237"/>
        <v>0</v>
      </c>
      <c r="DJ29" s="17">
        <f t="shared" si="237"/>
        <v>0</v>
      </c>
      <c r="DK29" s="17"/>
      <c r="DL29" s="17"/>
      <c r="DM29" s="17"/>
      <c r="DN29" s="17"/>
      <c r="DO29" s="17"/>
      <c r="DP29" s="17"/>
      <c r="DQ29" s="17"/>
      <c r="DR29" s="17"/>
      <c r="DS29" s="17">
        <f t="shared" si="238"/>
        <v>0</v>
      </c>
      <c r="DT29" s="17">
        <f t="shared" si="238"/>
        <v>0</v>
      </c>
      <c r="DU29" s="17"/>
      <c r="DV29" s="17"/>
      <c r="DW29" s="17"/>
      <c r="DX29" s="17"/>
      <c r="DY29" s="17"/>
      <c r="DZ29" s="17"/>
      <c r="EA29" s="17"/>
      <c r="EB29" s="17"/>
      <c r="EC29" s="17">
        <f t="shared" si="239"/>
        <v>0</v>
      </c>
      <c r="ED29" s="17">
        <f t="shared" si="239"/>
        <v>0</v>
      </c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>
        <f t="shared" si="240"/>
        <v>0</v>
      </c>
      <c r="EQ29" s="17">
        <f t="shared" si="240"/>
        <v>0</v>
      </c>
      <c r="ER29" s="17"/>
      <c r="ES29" s="17"/>
      <c r="ET29" s="17"/>
      <c r="EU29" s="17"/>
      <c r="EV29" s="17"/>
      <c r="EW29" s="17"/>
      <c r="EX29" s="17"/>
      <c r="EY29" s="17"/>
      <c r="EZ29" s="17">
        <f t="shared" si="241"/>
        <v>0</v>
      </c>
      <c r="FA29" s="17">
        <f t="shared" si="241"/>
        <v>0</v>
      </c>
      <c r="FB29" s="17"/>
      <c r="FC29" s="17"/>
      <c r="FD29" s="17"/>
      <c r="FE29" s="17"/>
      <c r="FF29" s="17"/>
      <c r="FG29" s="17"/>
      <c r="FH29" s="17"/>
      <c r="FI29" s="22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>
        <f t="shared" si="242"/>
        <v>0</v>
      </c>
      <c r="FU29" s="17">
        <f t="shared" si="242"/>
        <v>0</v>
      </c>
      <c r="FV29" s="17"/>
      <c r="FW29" s="17"/>
      <c r="FX29" s="17"/>
      <c r="FY29" s="17"/>
      <c r="FZ29" s="17"/>
      <c r="GA29" s="17"/>
      <c r="GB29" s="17"/>
      <c r="GC29" s="17"/>
      <c r="GD29" s="17">
        <f t="shared" si="243"/>
        <v>0</v>
      </c>
      <c r="GE29" s="17">
        <f t="shared" si="243"/>
        <v>0</v>
      </c>
      <c r="GF29" s="17"/>
      <c r="GG29" s="17"/>
      <c r="GH29" s="17"/>
      <c r="GI29" s="17"/>
      <c r="GJ29" s="17"/>
      <c r="GK29" s="17"/>
      <c r="GL29" s="17"/>
      <c r="GM29" s="17"/>
      <c r="GN29" s="17">
        <f t="shared" si="244"/>
        <v>0</v>
      </c>
      <c r="GO29" s="17">
        <f t="shared" si="244"/>
        <v>0</v>
      </c>
      <c r="GP29" s="17"/>
      <c r="GQ29" s="17"/>
      <c r="GR29" s="17"/>
      <c r="GS29" s="17"/>
      <c r="GT29" s="17"/>
      <c r="GU29" s="17"/>
      <c r="GV29" s="17"/>
      <c r="GW29" s="17"/>
      <c r="GX29" s="17">
        <f t="shared" si="245"/>
        <v>0</v>
      </c>
      <c r="GY29" s="17">
        <f t="shared" si="245"/>
        <v>0</v>
      </c>
      <c r="GZ29" s="17"/>
      <c r="HA29" s="17"/>
      <c r="HB29" s="17"/>
      <c r="HC29" s="17"/>
      <c r="HD29" s="17"/>
      <c r="HE29" s="17"/>
      <c r="HF29" s="17"/>
      <c r="HG29" s="17"/>
      <c r="HH29" s="17">
        <f t="shared" si="246"/>
        <v>0</v>
      </c>
      <c r="HI29" s="17">
        <f t="shared" si="246"/>
        <v>0</v>
      </c>
      <c r="HJ29" s="17"/>
      <c r="HK29" s="17"/>
      <c r="HL29" s="17"/>
      <c r="HM29" s="17"/>
      <c r="HN29" s="17"/>
      <c r="HO29" s="17"/>
      <c r="HP29" s="17"/>
      <c r="HQ29" s="17"/>
      <c r="HR29" s="17">
        <f t="shared" si="247"/>
        <v>0</v>
      </c>
      <c r="HS29" s="17">
        <f t="shared" si="247"/>
        <v>0</v>
      </c>
      <c r="HT29" s="17"/>
      <c r="HU29" s="17"/>
      <c r="HV29" s="17"/>
      <c r="HW29" s="17"/>
      <c r="HX29" s="17"/>
      <c r="HY29" s="17"/>
      <c r="HZ29" s="17"/>
      <c r="IA29" s="17"/>
      <c r="IB29" s="17">
        <f t="shared" si="248"/>
        <v>0</v>
      </c>
      <c r="IC29" s="17">
        <f t="shared" si="248"/>
        <v>0</v>
      </c>
      <c r="ID29" s="17"/>
      <c r="IE29" s="17"/>
      <c r="IF29" s="17"/>
      <c r="IG29" s="17"/>
      <c r="IH29" s="17"/>
      <c r="II29" s="17"/>
      <c r="IJ29" s="17"/>
      <c r="IK29" s="17"/>
      <c r="IL29" s="17">
        <f t="shared" si="249"/>
        <v>0</v>
      </c>
      <c r="IM29" s="17">
        <f t="shared" si="249"/>
        <v>0</v>
      </c>
      <c r="IN29" s="17"/>
      <c r="IO29" s="17"/>
      <c r="IP29" s="17"/>
      <c r="IQ29" s="17"/>
      <c r="IR29" s="17"/>
      <c r="IS29" s="17"/>
      <c r="IT29" s="17"/>
      <c r="IU29" s="17"/>
      <c r="IV29" s="17">
        <f t="shared" si="250"/>
        <v>0</v>
      </c>
      <c r="IW29" s="17">
        <f t="shared" si="250"/>
        <v>0</v>
      </c>
      <c r="IX29" s="17"/>
      <c r="IY29" s="17"/>
      <c r="IZ29" s="17"/>
      <c r="JA29" s="17"/>
      <c r="JB29" s="17"/>
      <c r="JC29" s="17"/>
      <c r="JD29" s="17"/>
      <c r="JE29" s="17"/>
      <c r="JF29" s="17">
        <v>0</v>
      </c>
      <c r="JG29" s="17">
        <v>0</v>
      </c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>
        <v>284.2</v>
      </c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25"/>
    </row>
    <row r="30" spans="1:305" ht="18.75" customHeight="1">
      <c r="A30" s="1" t="s">
        <v>26</v>
      </c>
      <c r="B30" s="17">
        <f t="shared" si="228"/>
        <v>609.86599999999999</v>
      </c>
      <c r="C30" s="17">
        <f t="shared" si="229"/>
        <v>0</v>
      </c>
      <c r="D30" s="17">
        <v>0</v>
      </c>
      <c r="E30" s="17"/>
      <c r="F30" s="17"/>
      <c r="G30" s="17"/>
      <c r="H30" s="17"/>
      <c r="I30" s="17">
        <v>0</v>
      </c>
      <c r="J30" s="17"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>
        <f>SUM(Y32:Y39)</f>
        <v>0</v>
      </c>
      <c r="Z30" s="17">
        <f>SUM(Z32:Z39)</f>
        <v>0</v>
      </c>
      <c r="AA30" s="17"/>
      <c r="AB30" s="17"/>
      <c r="AC30" s="17"/>
      <c r="AD30" s="17"/>
      <c r="AE30" s="17"/>
      <c r="AF30" s="17"/>
      <c r="AG30" s="17"/>
      <c r="AH30" s="17"/>
      <c r="AI30" s="17">
        <v>0</v>
      </c>
      <c r="AJ30" s="17">
        <v>0</v>
      </c>
      <c r="AK30" s="17"/>
      <c r="AL30" s="17"/>
      <c r="AM30" s="17"/>
      <c r="AN30" s="17"/>
      <c r="AO30" s="17"/>
      <c r="AP30" s="17"/>
      <c r="AQ30" s="17"/>
      <c r="AR30" s="17"/>
      <c r="AS30" s="17">
        <v>0</v>
      </c>
      <c r="AT30" s="17">
        <v>0</v>
      </c>
      <c r="AU30" s="17"/>
      <c r="AV30" s="17"/>
      <c r="AW30" s="17"/>
      <c r="AX30" s="17"/>
      <c r="AY30" s="17"/>
      <c r="AZ30" s="17"/>
      <c r="BA30" s="17"/>
      <c r="BB30" s="17"/>
      <c r="BC30" s="17">
        <f t="shared" si="231"/>
        <v>0</v>
      </c>
      <c r="BD30" s="17">
        <f t="shared" si="231"/>
        <v>0</v>
      </c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>
        <f t="shared" si="233"/>
        <v>325.666</v>
      </c>
      <c r="BW30" s="17">
        <f t="shared" si="233"/>
        <v>0</v>
      </c>
      <c r="BX30" s="17"/>
      <c r="BY30" s="17">
        <v>325.666</v>
      </c>
      <c r="BZ30" s="17">
        <v>0</v>
      </c>
      <c r="CA30" s="17">
        <f>BZ30/BY30*100</f>
        <v>0</v>
      </c>
      <c r="CB30" s="17"/>
      <c r="CC30" s="17"/>
      <c r="CD30" s="17"/>
      <c r="CE30" s="17">
        <f t="shared" si="234"/>
        <v>0</v>
      </c>
      <c r="CF30" s="17">
        <f t="shared" si="234"/>
        <v>0</v>
      </c>
      <c r="CG30" s="17"/>
      <c r="CH30" s="17"/>
      <c r="CI30" s="17"/>
      <c r="CJ30" s="17"/>
      <c r="CK30" s="17"/>
      <c r="CL30" s="17"/>
      <c r="CM30" s="17"/>
      <c r="CN30" s="17"/>
      <c r="CO30" s="17">
        <f t="shared" si="235"/>
        <v>0</v>
      </c>
      <c r="CP30" s="17">
        <f t="shared" si="235"/>
        <v>0</v>
      </c>
      <c r="CQ30" s="17"/>
      <c r="CR30" s="17"/>
      <c r="CS30" s="17"/>
      <c r="CT30" s="17"/>
      <c r="CU30" s="17"/>
      <c r="CV30" s="17"/>
      <c r="CW30" s="17"/>
      <c r="CX30" s="17"/>
      <c r="CY30" s="17">
        <f t="shared" si="236"/>
        <v>0</v>
      </c>
      <c r="CZ30" s="17">
        <f t="shared" si="236"/>
        <v>0</v>
      </c>
      <c r="DA30" s="17"/>
      <c r="DB30" s="17"/>
      <c r="DC30" s="17"/>
      <c r="DD30" s="17"/>
      <c r="DE30" s="17"/>
      <c r="DF30" s="17"/>
      <c r="DG30" s="17"/>
      <c r="DH30" s="17"/>
      <c r="DI30" s="17">
        <f t="shared" si="237"/>
        <v>0</v>
      </c>
      <c r="DJ30" s="17">
        <f t="shared" si="237"/>
        <v>0</v>
      </c>
      <c r="DK30" s="17"/>
      <c r="DL30" s="17"/>
      <c r="DM30" s="17"/>
      <c r="DN30" s="17"/>
      <c r="DO30" s="17"/>
      <c r="DP30" s="17"/>
      <c r="DQ30" s="17"/>
      <c r="DR30" s="17"/>
      <c r="DS30" s="17">
        <f t="shared" si="238"/>
        <v>0</v>
      </c>
      <c r="DT30" s="17">
        <f t="shared" si="238"/>
        <v>0</v>
      </c>
      <c r="DU30" s="17"/>
      <c r="DV30" s="17"/>
      <c r="DW30" s="17"/>
      <c r="DX30" s="17"/>
      <c r="DY30" s="17"/>
      <c r="DZ30" s="17"/>
      <c r="EA30" s="17"/>
      <c r="EB30" s="17"/>
      <c r="EC30" s="17">
        <f t="shared" si="239"/>
        <v>0</v>
      </c>
      <c r="ED30" s="17">
        <f t="shared" si="239"/>
        <v>0</v>
      </c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>
        <f t="shared" si="240"/>
        <v>0</v>
      </c>
      <c r="EQ30" s="17">
        <f t="shared" si="240"/>
        <v>0</v>
      </c>
      <c r="ER30" s="17"/>
      <c r="ES30" s="17"/>
      <c r="ET30" s="17"/>
      <c r="EU30" s="17">
        <v>0</v>
      </c>
      <c r="EV30" s="17"/>
      <c r="EW30" s="17"/>
      <c r="EX30" s="17"/>
      <c r="EY30" s="17"/>
      <c r="EZ30" s="17">
        <f t="shared" si="241"/>
        <v>0</v>
      </c>
      <c r="FA30" s="17">
        <f t="shared" si="241"/>
        <v>0</v>
      </c>
      <c r="FB30" s="17"/>
      <c r="FC30" s="17"/>
      <c r="FD30" s="17"/>
      <c r="FE30" s="17"/>
      <c r="FF30" s="17"/>
      <c r="FG30" s="17"/>
      <c r="FH30" s="17"/>
      <c r="FI30" s="22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>
        <f t="shared" si="242"/>
        <v>0</v>
      </c>
      <c r="FU30" s="17">
        <f t="shared" si="242"/>
        <v>0</v>
      </c>
      <c r="FV30" s="17"/>
      <c r="FW30" s="17"/>
      <c r="FX30" s="17"/>
      <c r="FY30" s="17"/>
      <c r="FZ30" s="17"/>
      <c r="GA30" s="17"/>
      <c r="GB30" s="17"/>
      <c r="GC30" s="17"/>
      <c r="GD30" s="17">
        <f t="shared" si="243"/>
        <v>0</v>
      </c>
      <c r="GE30" s="17">
        <f t="shared" si="243"/>
        <v>0</v>
      </c>
      <c r="GF30" s="17"/>
      <c r="GG30" s="17"/>
      <c r="GH30" s="17"/>
      <c r="GI30" s="17"/>
      <c r="GJ30" s="17"/>
      <c r="GK30" s="17"/>
      <c r="GL30" s="17"/>
      <c r="GM30" s="17"/>
      <c r="GN30" s="17">
        <f t="shared" si="244"/>
        <v>0</v>
      </c>
      <c r="GO30" s="17">
        <f t="shared" si="244"/>
        <v>0</v>
      </c>
      <c r="GP30" s="17"/>
      <c r="GQ30" s="17"/>
      <c r="GR30" s="17"/>
      <c r="GS30" s="17"/>
      <c r="GT30" s="17"/>
      <c r="GU30" s="17"/>
      <c r="GV30" s="17"/>
      <c r="GW30" s="17"/>
      <c r="GX30" s="17">
        <f t="shared" si="245"/>
        <v>0</v>
      </c>
      <c r="GY30" s="17">
        <f t="shared" si="245"/>
        <v>0</v>
      </c>
      <c r="GZ30" s="17"/>
      <c r="HA30" s="17"/>
      <c r="HB30" s="17"/>
      <c r="HC30" s="17"/>
      <c r="HD30" s="17"/>
      <c r="HE30" s="17"/>
      <c r="HF30" s="17"/>
      <c r="HG30" s="17"/>
      <c r="HH30" s="17">
        <f t="shared" si="246"/>
        <v>0</v>
      </c>
      <c r="HI30" s="17">
        <f t="shared" si="246"/>
        <v>0</v>
      </c>
      <c r="HJ30" s="17"/>
      <c r="HK30" s="17"/>
      <c r="HL30" s="17"/>
      <c r="HM30" s="17"/>
      <c r="HN30" s="17"/>
      <c r="HO30" s="17"/>
      <c r="HP30" s="17"/>
      <c r="HQ30" s="17"/>
      <c r="HR30" s="17">
        <f t="shared" si="247"/>
        <v>0</v>
      </c>
      <c r="HS30" s="17">
        <f t="shared" si="247"/>
        <v>0</v>
      </c>
      <c r="HT30" s="17"/>
      <c r="HU30" s="17"/>
      <c r="HV30" s="17"/>
      <c r="HW30" s="17"/>
      <c r="HX30" s="17"/>
      <c r="HY30" s="17"/>
      <c r="HZ30" s="17"/>
      <c r="IA30" s="17"/>
      <c r="IB30" s="17">
        <f t="shared" si="248"/>
        <v>0</v>
      </c>
      <c r="IC30" s="17">
        <f t="shared" si="248"/>
        <v>0</v>
      </c>
      <c r="ID30" s="17"/>
      <c r="IE30" s="17"/>
      <c r="IF30" s="17"/>
      <c r="IG30" s="17"/>
      <c r="IH30" s="17"/>
      <c r="II30" s="17"/>
      <c r="IJ30" s="17"/>
      <c r="IK30" s="17"/>
      <c r="IL30" s="17">
        <f t="shared" si="249"/>
        <v>0</v>
      </c>
      <c r="IM30" s="17">
        <f t="shared" si="249"/>
        <v>0</v>
      </c>
      <c r="IN30" s="17"/>
      <c r="IO30" s="17"/>
      <c r="IP30" s="17"/>
      <c r="IQ30" s="17"/>
      <c r="IR30" s="17"/>
      <c r="IS30" s="17"/>
      <c r="IT30" s="17"/>
      <c r="IU30" s="17"/>
      <c r="IV30" s="17">
        <f t="shared" si="250"/>
        <v>0</v>
      </c>
      <c r="IW30" s="17">
        <f t="shared" si="250"/>
        <v>0</v>
      </c>
      <c r="IX30" s="17"/>
      <c r="IY30" s="17"/>
      <c r="IZ30" s="17"/>
      <c r="JA30" s="17"/>
      <c r="JB30" s="17"/>
      <c r="JC30" s="17"/>
      <c r="JD30" s="17"/>
      <c r="JE30" s="17"/>
      <c r="JF30" s="17">
        <v>0</v>
      </c>
      <c r="JG30" s="17">
        <v>0</v>
      </c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>
        <v>0</v>
      </c>
      <c r="JU30" s="17">
        <v>284.2</v>
      </c>
      <c r="JV30" s="17"/>
      <c r="JW30" s="17">
        <v>0</v>
      </c>
      <c r="JX30" s="17"/>
      <c r="JY30" s="17"/>
      <c r="JZ30" s="17">
        <v>0</v>
      </c>
      <c r="KA30" s="17"/>
      <c r="KB30" s="17"/>
      <c r="KC30" s="17">
        <v>0</v>
      </c>
      <c r="KD30" s="17"/>
      <c r="KE30" s="17"/>
      <c r="KF30" s="17">
        <v>0</v>
      </c>
      <c r="KG30" s="17"/>
      <c r="KH30" s="17"/>
      <c r="KI30" s="17">
        <v>0</v>
      </c>
      <c r="KJ30" s="17"/>
      <c r="KK30" s="17"/>
      <c r="KL30" s="17">
        <v>0</v>
      </c>
      <c r="KM30" s="17"/>
      <c r="KN30" s="17"/>
      <c r="KO30" s="17">
        <v>0</v>
      </c>
      <c r="KP30" s="17"/>
      <c r="KQ30" s="17"/>
      <c r="KR30" s="17">
        <v>0</v>
      </c>
      <c r="KS30" s="25"/>
    </row>
    <row r="31" spans="1:305">
      <c r="A31" s="1" t="s">
        <v>108</v>
      </c>
      <c r="B31" s="17">
        <f t="shared" si="228"/>
        <v>368.62155000000001</v>
      </c>
      <c r="C31" s="17">
        <f t="shared" si="229"/>
        <v>37.310769999999998</v>
      </c>
      <c r="D31" s="17"/>
      <c r="E31" s="17"/>
      <c r="F31" s="17"/>
      <c r="G31" s="17"/>
      <c r="H31" s="17"/>
      <c r="I31" s="17">
        <v>0</v>
      </c>
      <c r="J31" s="17"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>
        <f>SUM(Y32:Y39)</f>
        <v>0</v>
      </c>
      <c r="Z31" s="17">
        <f>SUM(Z32:Z39)</f>
        <v>0</v>
      </c>
      <c r="AA31" s="17"/>
      <c r="AB31" s="17"/>
      <c r="AC31" s="17"/>
      <c r="AD31" s="17"/>
      <c r="AE31" s="17"/>
      <c r="AF31" s="17"/>
      <c r="AG31" s="17"/>
      <c r="AH31" s="17"/>
      <c r="AI31" s="17">
        <v>0</v>
      </c>
      <c r="AJ31" s="17">
        <v>0</v>
      </c>
      <c r="AK31" s="17"/>
      <c r="AL31" s="17"/>
      <c r="AM31" s="17"/>
      <c r="AN31" s="17"/>
      <c r="AO31" s="17"/>
      <c r="AP31" s="17"/>
      <c r="AQ31" s="17"/>
      <c r="AR31" s="17"/>
      <c r="AS31" s="17">
        <v>0</v>
      </c>
      <c r="AT31" s="17">
        <v>0</v>
      </c>
      <c r="AU31" s="17"/>
      <c r="AV31" s="17"/>
      <c r="AW31" s="17"/>
      <c r="AX31" s="17"/>
      <c r="AY31" s="17"/>
      <c r="AZ31" s="17"/>
      <c r="BA31" s="17"/>
      <c r="BB31" s="17"/>
      <c r="BC31" s="17">
        <f t="shared" si="231"/>
        <v>0</v>
      </c>
      <c r="BD31" s="17">
        <f t="shared" si="231"/>
        <v>0</v>
      </c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>
        <f t="shared" si="233"/>
        <v>0</v>
      </c>
      <c r="BW31" s="17">
        <f t="shared" si="233"/>
        <v>0</v>
      </c>
      <c r="BX31" s="17"/>
      <c r="BY31" s="17"/>
      <c r="BZ31" s="17"/>
      <c r="CA31" s="17"/>
      <c r="CB31" s="17"/>
      <c r="CC31" s="17"/>
      <c r="CD31" s="17"/>
      <c r="CE31" s="17">
        <f t="shared" si="234"/>
        <v>0</v>
      </c>
      <c r="CF31" s="17">
        <f t="shared" si="234"/>
        <v>0</v>
      </c>
      <c r="CG31" s="17"/>
      <c r="CH31" s="17"/>
      <c r="CI31" s="17"/>
      <c r="CJ31" s="17"/>
      <c r="CK31" s="17"/>
      <c r="CL31" s="17"/>
      <c r="CM31" s="17"/>
      <c r="CN31" s="17"/>
      <c r="CO31" s="17">
        <f t="shared" si="235"/>
        <v>0</v>
      </c>
      <c r="CP31" s="17">
        <f t="shared" si="235"/>
        <v>0</v>
      </c>
      <c r="CQ31" s="17"/>
      <c r="CR31" s="17"/>
      <c r="CS31" s="17"/>
      <c r="CT31" s="17"/>
      <c r="CU31" s="17"/>
      <c r="CV31" s="17"/>
      <c r="CW31" s="17"/>
      <c r="CX31" s="17"/>
      <c r="CY31" s="17">
        <f t="shared" si="236"/>
        <v>0</v>
      </c>
      <c r="CZ31" s="17">
        <f t="shared" si="236"/>
        <v>0</v>
      </c>
      <c r="DA31" s="17"/>
      <c r="DB31" s="17"/>
      <c r="DC31" s="17"/>
      <c r="DD31" s="17"/>
      <c r="DE31" s="17"/>
      <c r="DF31" s="17"/>
      <c r="DG31" s="17"/>
      <c r="DH31" s="17"/>
      <c r="DI31" s="17">
        <f t="shared" si="237"/>
        <v>0</v>
      </c>
      <c r="DJ31" s="17">
        <f t="shared" si="237"/>
        <v>0</v>
      </c>
      <c r="DK31" s="17"/>
      <c r="DL31" s="17"/>
      <c r="DM31" s="17"/>
      <c r="DN31" s="17"/>
      <c r="DO31" s="17"/>
      <c r="DP31" s="17"/>
      <c r="DQ31" s="17"/>
      <c r="DR31" s="17"/>
      <c r="DS31" s="17">
        <f t="shared" si="238"/>
        <v>0</v>
      </c>
      <c r="DT31" s="17">
        <f t="shared" si="238"/>
        <v>0</v>
      </c>
      <c r="DU31" s="17"/>
      <c r="DV31" s="17"/>
      <c r="DW31" s="17"/>
      <c r="DX31" s="17"/>
      <c r="DY31" s="17"/>
      <c r="DZ31" s="17"/>
      <c r="EA31" s="17"/>
      <c r="EB31" s="17"/>
      <c r="EC31" s="17">
        <f t="shared" si="239"/>
        <v>0</v>
      </c>
      <c r="ED31" s="17">
        <f t="shared" si="239"/>
        <v>0</v>
      </c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>
        <f t="shared" si="240"/>
        <v>0</v>
      </c>
      <c r="EQ31" s="17">
        <f t="shared" si="240"/>
        <v>0</v>
      </c>
      <c r="ER31" s="17"/>
      <c r="ES31" s="17"/>
      <c r="ET31" s="17"/>
      <c r="EU31" s="17"/>
      <c r="EV31" s="17"/>
      <c r="EW31" s="17"/>
      <c r="EX31" s="17"/>
      <c r="EY31" s="17"/>
      <c r="EZ31" s="17">
        <f t="shared" si="241"/>
        <v>0</v>
      </c>
      <c r="FA31" s="17">
        <f t="shared" si="241"/>
        <v>0</v>
      </c>
      <c r="FB31" s="17"/>
      <c r="FC31" s="17"/>
      <c r="FD31" s="17"/>
      <c r="FE31" s="17"/>
      <c r="FF31" s="17"/>
      <c r="FG31" s="17"/>
      <c r="FH31" s="17"/>
      <c r="FI31" s="22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>
        <f t="shared" si="242"/>
        <v>0</v>
      </c>
      <c r="FU31" s="17">
        <f t="shared" si="242"/>
        <v>0</v>
      </c>
      <c r="FV31" s="17"/>
      <c r="FW31" s="17"/>
      <c r="FX31" s="17"/>
      <c r="FY31" s="17"/>
      <c r="FZ31" s="17"/>
      <c r="GA31" s="17"/>
      <c r="GB31" s="17"/>
      <c r="GC31" s="17"/>
      <c r="GD31" s="17">
        <f t="shared" si="243"/>
        <v>0</v>
      </c>
      <c r="GE31" s="17">
        <f t="shared" si="243"/>
        <v>0</v>
      </c>
      <c r="GF31" s="17"/>
      <c r="GG31" s="17"/>
      <c r="GH31" s="17"/>
      <c r="GI31" s="17"/>
      <c r="GJ31" s="17"/>
      <c r="GK31" s="17"/>
      <c r="GL31" s="17"/>
      <c r="GM31" s="17"/>
      <c r="GN31" s="17">
        <f t="shared" si="244"/>
        <v>0</v>
      </c>
      <c r="GO31" s="17">
        <f t="shared" si="244"/>
        <v>0</v>
      </c>
      <c r="GP31" s="17"/>
      <c r="GQ31" s="17"/>
      <c r="GR31" s="17"/>
      <c r="GS31" s="17"/>
      <c r="GT31" s="17"/>
      <c r="GU31" s="17"/>
      <c r="GV31" s="17"/>
      <c r="GW31" s="17"/>
      <c r="GX31" s="17">
        <f t="shared" si="245"/>
        <v>0</v>
      </c>
      <c r="GY31" s="17">
        <f t="shared" si="245"/>
        <v>0</v>
      </c>
      <c r="GZ31" s="17"/>
      <c r="HA31" s="17"/>
      <c r="HB31" s="17"/>
      <c r="HC31" s="17"/>
      <c r="HD31" s="17"/>
      <c r="HE31" s="17"/>
      <c r="HF31" s="17"/>
      <c r="HG31" s="17"/>
      <c r="HH31" s="17">
        <f t="shared" si="246"/>
        <v>0</v>
      </c>
      <c r="HI31" s="17">
        <f t="shared" si="246"/>
        <v>0</v>
      </c>
      <c r="HJ31" s="17"/>
      <c r="HK31" s="17"/>
      <c r="HL31" s="17"/>
      <c r="HM31" s="17"/>
      <c r="HN31" s="17"/>
      <c r="HO31" s="17"/>
      <c r="HP31" s="17"/>
      <c r="HQ31" s="17"/>
      <c r="HR31" s="17">
        <f t="shared" si="247"/>
        <v>0</v>
      </c>
      <c r="HS31" s="17">
        <f t="shared" si="247"/>
        <v>0</v>
      </c>
      <c r="HT31" s="17"/>
      <c r="HU31" s="17"/>
      <c r="HV31" s="17"/>
      <c r="HW31" s="17"/>
      <c r="HX31" s="17"/>
      <c r="HY31" s="17"/>
      <c r="HZ31" s="17"/>
      <c r="IA31" s="17"/>
      <c r="IB31" s="17">
        <f t="shared" si="248"/>
        <v>0</v>
      </c>
      <c r="IC31" s="17">
        <f t="shared" si="248"/>
        <v>0</v>
      </c>
      <c r="ID31" s="17"/>
      <c r="IE31" s="17"/>
      <c r="IF31" s="17"/>
      <c r="IG31" s="17"/>
      <c r="IH31" s="17"/>
      <c r="II31" s="17"/>
      <c r="IJ31" s="17"/>
      <c r="IK31" s="17"/>
      <c r="IL31" s="17">
        <f t="shared" si="249"/>
        <v>0</v>
      </c>
      <c r="IM31" s="17">
        <f t="shared" si="249"/>
        <v>0</v>
      </c>
      <c r="IN31" s="17"/>
      <c r="IO31" s="17"/>
      <c r="IP31" s="17"/>
      <c r="IQ31" s="17"/>
      <c r="IR31" s="17"/>
      <c r="IS31" s="17"/>
      <c r="IT31" s="17"/>
      <c r="IU31" s="17"/>
      <c r="IV31" s="17">
        <f t="shared" si="250"/>
        <v>0</v>
      </c>
      <c r="IW31" s="17">
        <f t="shared" si="250"/>
        <v>0</v>
      </c>
      <c r="IX31" s="17"/>
      <c r="IY31" s="17"/>
      <c r="IZ31" s="17"/>
      <c r="JA31" s="17"/>
      <c r="JB31" s="17"/>
      <c r="JC31" s="17"/>
      <c r="JD31" s="17"/>
      <c r="JE31" s="17"/>
      <c r="JF31" s="17">
        <v>0</v>
      </c>
      <c r="JG31" s="17">
        <v>0</v>
      </c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>
        <v>74.621549999999999</v>
      </c>
      <c r="JS31" s="17">
        <v>37.310769999999998</v>
      </c>
      <c r="JT31" s="17"/>
      <c r="JU31" s="17">
        <v>294</v>
      </c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25"/>
    </row>
    <row r="32" spans="1:305">
      <c r="A32" s="1" t="s">
        <v>61</v>
      </c>
      <c r="B32" s="17">
        <f t="shared" si="228"/>
        <v>303.8</v>
      </c>
      <c r="C32" s="17">
        <f t="shared" si="229"/>
        <v>0</v>
      </c>
      <c r="D32" s="17"/>
      <c r="E32" s="17"/>
      <c r="F32" s="17"/>
      <c r="G32" s="17"/>
      <c r="H32" s="17"/>
      <c r="I32" s="17">
        <v>0</v>
      </c>
      <c r="J32" s="17">
        <v>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>
        <f>SUM(Y33:Y40)</f>
        <v>0</v>
      </c>
      <c r="Z32" s="17">
        <f>SUM(Z33:Z40)</f>
        <v>0</v>
      </c>
      <c r="AA32" s="17"/>
      <c r="AB32" s="17"/>
      <c r="AC32" s="17"/>
      <c r="AD32" s="17"/>
      <c r="AE32" s="17"/>
      <c r="AF32" s="17"/>
      <c r="AG32" s="17"/>
      <c r="AH32" s="17"/>
      <c r="AI32" s="17">
        <v>0</v>
      </c>
      <c r="AJ32" s="17">
        <v>0</v>
      </c>
      <c r="AK32" s="17"/>
      <c r="AL32" s="17"/>
      <c r="AM32" s="17"/>
      <c r="AN32" s="17"/>
      <c r="AO32" s="17"/>
      <c r="AP32" s="17"/>
      <c r="AQ32" s="17"/>
      <c r="AR32" s="17"/>
      <c r="AS32" s="17">
        <v>0</v>
      </c>
      <c r="AT32" s="17">
        <v>0</v>
      </c>
      <c r="AU32" s="17"/>
      <c r="AV32" s="17"/>
      <c r="AW32" s="17"/>
      <c r="AX32" s="17"/>
      <c r="AY32" s="17"/>
      <c r="AZ32" s="17"/>
      <c r="BA32" s="17"/>
      <c r="BB32" s="17"/>
      <c r="BC32" s="17">
        <f t="shared" si="231"/>
        <v>0</v>
      </c>
      <c r="BD32" s="17">
        <f t="shared" si="231"/>
        <v>0</v>
      </c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>
        <f t="shared" si="233"/>
        <v>0</v>
      </c>
      <c r="BW32" s="17">
        <f t="shared" si="233"/>
        <v>0</v>
      </c>
      <c r="BX32" s="17"/>
      <c r="BY32" s="17"/>
      <c r="BZ32" s="17"/>
      <c r="CA32" s="17"/>
      <c r="CB32" s="17"/>
      <c r="CC32" s="17"/>
      <c r="CD32" s="17"/>
      <c r="CE32" s="17">
        <f t="shared" si="234"/>
        <v>0</v>
      </c>
      <c r="CF32" s="17">
        <f t="shared" si="234"/>
        <v>0</v>
      </c>
      <c r="CG32" s="17"/>
      <c r="CH32" s="17"/>
      <c r="CI32" s="17"/>
      <c r="CJ32" s="17"/>
      <c r="CK32" s="17"/>
      <c r="CL32" s="17"/>
      <c r="CM32" s="17"/>
      <c r="CN32" s="17"/>
      <c r="CO32" s="17">
        <f t="shared" si="235"/>
        <v>0</v>
      </c>
      <c r="CP32" s="17">
        <f t="shared" si="235"/>
        <v>0</v>
      </c>
      <c r="CQ32" s="17"/>
      <c r="CR32" s="17"/>
      <c r="CS32" s="17"/>
      <c r="CT32" s="17"/>
      <c r="CU32" s="17"/>
      <c r="CV32" s="17"/>
      <c r="CW32" s="17"/>
      <c r="CX32" s="17"/>
      <c r="CY32" s="17">
        <f t="shared" si="236"/>
        <v>0</v>
      </c>
      <c r="CZ32" s="17">
        <f t="shared" si="236"/>
        <v>0</v>
      </c>
      <c r="DA32" s="17"/>
      <c r="DB32" s="17"/>
      <c r="DC32" s="17"/>
      <c r="DD32" s="17"/>
      <c r="DE32" s="17"/>
      <c r="DF32" s="17"/>
      <c r="DG32" s="17"/>
      <c r="DH32" s="17"/>
      <c r="DI32" s="17">
        <f t="shared" si="237"/>
        <v>0</v>
      </c>
      <c r="DJ32" s="17">
        <f t="shared" si="237"/>
        <v>0</v>
      </c>
      <c r="DK32" s="17"/>
      <c r="DL32" s="17"/>
      <c r="DM32" s="17"/>
      <c r="DN32" s="17"/>
      <c r="DO32" s="17"/>
      <c r="DP32" s="17"/>
      <c r="DQ32" s="17"/>
      <c r="DR32" s="17"/>
      <c r="DS32" s="17">
        <f t="shared" si="238"/>
        <v>0</v>
      </c>
      <c r="DT32" s="17">
        <f t="shared" si="238"/>
        <v>0</v>
      </c>
      <c r="DU32" s="17"/>
      <c r="DV32" s="17"/>
      <c r="DW32" s="17"/>
      <c r="DX32" s="17"/>
      <c r="DY32" s="17"/>
      <c r="DZ32" s="17"/>
      <c r="EA32" s="17"/>
      <c r="EB32" s="17"/>
      <c r="EC32" s="17">
        <f t="shared" si="239"/>
        <v>0</v>
      </c>
      <c r="ED32" s="17">
        <f t="shared" si="239"/>
        <v>0</v>
      </c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>
        <f t="shared" si="240"/>
        <v>0</v>
      </c>
      <c r="EQ32" s="17">
        <f t="shared" si="240"/>
        <v>0</v>
      </c>
      <c r="ER32" s="17"/>
      <c r="ES32" s="17"/>
      <c r="ET32" s="17"/>
      <c r="EU32" s="17"/>
      <c r="EV32" s="17"/>
      <c r="EW32" s="17"/>
      <c r="EX32" s="17"/>
      <c r="EY32" s="17"/>
      <c r="EZ32" s="17">
        <f t="shared" si="241"/>
        <v>0</v>
      </c>
      <c r="FA32" s="17">
        <f t="shared" si="241"/>
        <v>0</v>
      </c>
      <c r="FB32" s="17"/>
      <c r="FC32" s="17"/>
      <c r="FD32" s="17"/>
      <c r="FE32" s="17"/>
      <c r="FF32" s="17"/>
      <c r="FG32" s="17"/>
      <c r="FH32" s="17"/>
      <c r="FI32" s="22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>
        <f t="shared" si="242"/>
        <v>0</v>
      </c>
      <c r="FU32" s="17">
        <f t="shared" si="242"/>
        <v>0</v>
      </c>
      <c r="FV32" s="17"/>
      <c r="FW32" s="17"/>
      <c r="FX32" s="17"/>
      <c r="FY32" s="17"/>
      <c r="FZ32" s="17"/>
      <c r="GA32" s="17"/>
      <c r="GB32" s="17"/>
      <c r="GC32" s="17"/>
      <c r="GD32" s="17">
        <f t="shared" si="243"/>
        <v>0</v>
      </c>
      <c r="GE32" s="17">
        <f t="shared" si="243"/>
        <v>0</v>
      </c>
      <c r="GF32" s="17"/>
      <c r="GG32" s="17"/>
      <c r="GH32" s="17"/>
      <c r="GI32" s="17"/>
      <c r="GJ32" s="17"/>
      <c r="GK32" s="17"/>
      <c r="GL32" s="17"/>
      <c r="GM32" s="17"/>
      <c r="GN32" s="17">
        <f t="shared" si="244"/>
        <v>0</v>
      </c>
      <c r="GO32" s="17">
        <f t="shared" si="244"/>
        <v>0</v>
      </c>
      <c r="GP32" s="17"/>
      <c r="GQ32" s="17"/>
      <c r="GR32" s="17"/>
      <c r="GS32" s="17"/>
      <c r="GT32" s="17"/>
      <c r="GU32" s="17"/>
      <c r="GV32" s="17"/>
      <c r="GW32" s="17"/>
      <c r="GX32" s="17">
        <f t="shared" si="245"/>
        <v>0</v>
      </c>
      <c r="GY32" s="17">
        <f t="shared" si="245"/>
        <v>0</v>
      </c>
      <c r="GZ32" s="17"/>
      <c r="HA32" s="17"/>
      <c r="HB32" s="17"/>
      <c r="HC32" s="17"/>
      <c r="HD32" s="17"/>
      <c r="HE32" s="17"/>
      <c r="HF32" s="17"/>
      <c r="HG32" s="17"/>
      <c r="HH32" s="17">
        <f t="shared" si="246"/>
        <v>0</v>
      </c>
      <c r="HI32" s="17">
        <f t="shared" si="246"/>
        <v>0</v>
      </c>
      <c r="HJ32" s="17"/>
      <c r="HK32" s="17"/>
      <c r="HL32" s="17"/>
      <c r="HM32" s="17"/>
      <c r="HN32" s="17"/>
      <c r="HO32" s="17"/>
      <c r="HP32" s="17"/>
      <c r="HQ32" s="17"/>
      <c r="HR32" s="17">
        <f t="shared" si="247"/>
        <v>0</v>
      </c>
      <c r="HS32" s="17">
        <f t="shared" si="247"/>
        <v>0</v>
      </c>
      <c r="HT32" s="17"/>
      <c r="HU32" s="17"/>
      <c r="HV32" s="17"/>
      <c r="HW32" s="17"/>
      <c r="HX32" s="17"/>
      <c r="HY32" s="17"/>
      <c r="HZ32" s="17"/>
      <c r="IA32" s="17"/>
      <c r="IB32" s="17">
        <f t="shared" si="248"/>
        <v>0</v>
      </c>
      <c r="IC32" s="17">
        <f t="shared" si="248"/>
        <v>0</v>
      </c>
      <c r="ID32" s="17"/>
      <c r="IE32" s="17"/>
      <c r="IF32" s="17"/>
      <c r="IG32" s="17"/>
      <c r="IH32" s="17"/>
      <c r="II32" s="17"/>
      <c r="IJ32" s="17"/>
      <c r="IK32" s="17"/>
      <c r="IL32" s="17">
        <f t="shared" si="249"/>
        <v>0</v>
      </c>
      <c r="IM32" s="17">
        <f t="shared" si="249"/>
        <v>0</v>
      </c>
      <c r="IN32" s="17"/>
      <c r="IO32" s="17"/>
      <c r="IP32" s="17"/>
      <c r="IQ32" s="17"/>
      <c r="IR32" s="17"/>
      <c r="IS32" s="17"/>
      <c r="IT32" s="17"/>
      <c r="IU32" s="17"/>
      <c r="IV32" s="17">
        <f t="shared" si="250"/>
        <v>0</v>
      </c>
      <c r="IW32" s="17">
        <f t="shared" si="250"/>
        <v>0</v>
      </c>
      <c r="IX32" s="17"/>
      <c r="IY32" s="17"/>
      <c r="IZ32" s="17"/>
      <c r="JA32" s="17"/>
      <c r="JB32" s="17"/>
      <c r="JC32" s="17"/>
      <c r="JD32" s="17"/>
      <c r="JE32" s="17"/>
      <c r="JF32" s="17">
        <v>0</v>
      </c>
      <c r="JG32" s="17">
        <v>0</v>
      </c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>
        <v>303.8</v>
      </c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25"/>
    </row>
    <row r="33" spans="1:305" ht="18.75" customHeight="1">
      <c r="A33" s="1" t="s">
        <v>198</v>
      </c>
      <c r="B33" s="17">
        <f t="shared" si="228"/>
        <v>284.2</v>
      </c>
      <c r="C33" s="17">
        <f t="shared" si="229"/>
        <v>0</v>
      </c>
      <c r="D33" s="17">
        <v>0</v>
      </c>
      <c r="E33" s="17"/>
      <c r="F33" s="17"/>
      <c r="G33" s="17"/>
      <c r="H33" s="17"/>
      <c r="I33" s="17">
        <v>0</v>
      </c>
      <c r="J33" s="17"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>
        <f>SUM(Y35:Y41)</f>
        <v>0</v>
      </c>
      <c r="Z33" s="17">
        <f>SUM(Z35:Z41)</f>
        <v>0</v>
      </c>
      <c r="AA33" s="17"/>
      <c r="AB33" s="17"/>
      <c r="AC33" s="17"/>
      <c r="AD33" s="17"/>
      <c r="AE33" s="17"/>
      <c r="AF33" s="17"/>
      <c r="AG33" s="17"/>
      <c r="AH33" s="17"/>
      <c r="AI33" s="17">
        <v>0</v>
      </c>
      <c r="AJ33" s="17">
        <v>0</v>
      </c>
      <c r="AK33" s="17"/>
      <c r="AL33" s="17"/>
      <c r="AM33" s="17"/>
      <c r="AN33" s="17"/>
      <c r="AO33" s="17"/>
      <c r="AP33" s="17"/>
      <c r="AQ33" s="17"/>
      <c r="AR33" s="17"/>
      <c r="AS33" s="17">
        <v>0</v>
      </c>
      <c r="AT33" s="17">
        <v>0</v>
      </c>
      <c r="AU33" s="17"/>
      <c r="AV33" s="17"/>
      <c r="AW33" s="17"/>
      <c r="AX33" s="17"/>
      <c r="AY33" s="17"/>
      <c r="AZ33" s="17"/>
      <c r="BA33" s="17"/>
      <c r="BB33" s="17"/>
      <c r="BC33" s="17">
        <f t="shared" si="231"/>
        <v>0</v>
      </c>
      <c r="BD33" s="17">
        <f t="shared" si="231"/>
        <v>0</v>
      </c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>
        <f t="shared" si="233"/>
        <v>0</v>
      </c>
      <c r="BW33" s="17">
        <f t="shared" si="233"/>
        <v>0</v>
      </c>
      <c r="BX33" s="17"/>
      <c r="BY33" s="17"/>
      <c r="BZ33" s="17"/>
      <c r="CA33" s="17"/>
      <c r="CB33" s="17"/>
      <c r="CC33" s="17"/>
      <c r="CD33" s="17"/>
      <c r="CE33" s="17">
        <f t="shared" si="234"/>
        <v>0</v>
      </c>
      <c r="CF33" s="17">
        <f t="shared" si="234"/>
        <v>0</v>
      </c>
      <c r="CG33" s="17"/>
      <c r="CH33" s="17"/>
      <c r="CI33" s="17"/>
      <c r="CJ33" s="17"/>
      <c r="CK33" s="17"/>
      <c r="CL33" s="17"/>
      <c r="CM33" s="17"/>
      <c r="CN33" s="17"/>
      <c r="CO33" s="17">
        <f t="shared" si="235"/>
        <v>0</v>
      </c>
      <c r="CP33" s="17">
        <f t="shared" si="235"/>
        <v>0</v>
      </c>
      <c r="CQ33" s="17"/>
      <c r="CR33" s="17"/>
      <c r="CS33" s="17"/>
      <c r="CT33" s="17"/>
      <c r="CU33" s="17"/>
      <c r="CV33" s="17"/>
      <c r="CW33" s="17"/>
      <c r="CX33" s="17"/>
      <c r="CY33" s="17">
        <f t="shared" si="236"/>
        <v>0</v>
      </c>
      <c r="CZ33" s="17">
        <f t="shared" si="236"/>
        <v>0</v>
      </c>
      <c r="DA33" s="17"/>
      <c r="DB33" s="17"/>
      <c r="DC33" s="17"/>
      <c r="DD33" s="17"/>
      <c r="DE33" s="17"/>
      <c r="DF33" s="17"/>
      <c r="DG33" s="17"/>
      <c r="DH33" s="17"/>
      <c r="DI33" s="17">
        <f t="shared" si="237"/>
        <v>0</v>
      </c>
      <c r="DJ33" s="17">
        <f t="shared" si="237"/>
        <v>0</v>
      </c>
      <c r="DK33" s="17"/>
      <c r="DL33" s="17"/>
      <c r="DM33" s="17"/>
      <c r="DN33" s="17"/>
      <c r="DO33" s="17"/>
      <c r="DP33" s="17"/>
      <c r="DQ33" s="17"/>
      <c r="DR33" s="17"/>
      <c r="DS33" s="17">
        <f t="shared" si="238"/>
        <v>0</v>
      </c>
      <c r="DT33" s="17">
        <f t="shared" si="238"/>
        <v>0</v>
      </c>
      <c r="DU33" s="17"/>
      <c r="DV33" s="17"/>
      <c r="DW33" s="17"/>
      <c r="DX33" s="17"/>
      <c r="DY33" s="17"/>
      <c r="DZ33" s="17"/>
      <c r="EA33" s="17"/>
      <c r="EB33" s="17"/>
      <c r="EC33" s="17">
        <f t="shared" si="239"/>
        <v>0</v>
      </c>
      <c r="ED33" s="17">
        <f t="shared" si="239"/>
        <v>0</v>
      </c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>
        <f t="shared" si="240"/>
        <v>0</v>
      </c>
      <c r="EQ33" s="17">
        <f t="shared" si="240"/>
        <v>0</v>
      </c>
      <c r="ER33" s="17"/>
      <c r="ES33" s="17"/>
      <c r="ET33" s="17"/>
      <c r="EU33" s="17">
        <v>0</v>
      </c>
      <c r="EV33" s="17"/>
      <c r="EW33" s="17"/>
      <c r="EX33" s="17"/>
      <c r="EY33" s="17"/>
      <c r="EZ33" s="17">
        <f t="shared" si="241"/>
        <v>0</v>
      </c>
      <c r="FA33" s="17">
        <f t="shared" si="241"/>
        <v>0</v>
      </c>
      <c r="FB33" s="17"/>
      <c r="FC33" s="17"/>
      <c r="FD33" s="17"/>
      <c r="FE33" s="17"/>
      <c r="FF33" s="17"/>
      <c r="FG33" s="17"/>
      <c r="FH33" s="17"/>
      <c r="FI33" s="22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>
        <f t="shared" si="242"/>
        <v>0</v>
      </c>
      <c r="FU33" s="17">
        <f t="shared" si="242"/>
        <v>0</v>
      </c>
      <c r="FV33" s="17"/>
      <c r="FW33" s="17"/>
      <c r="FX33" s="17"/>
      <c r="FY33" s="17"/>
      <c r="FZ33" s="17"/>
      <c r="GA33" s="17"/>
      <c r="GB33" s="17"/>
      <c r="GC33" s="17"/>
      <c r="GD33" s="17">
        <f t="shared" si="243"/>
        <v>0</v>
      </c>
      <c r="GE33" s="17">
        <f t="shared" si="243"/>
        <v>0</v>
      </c>
      <c r="GF33" s="17"/>
      <c r="GG33" s="17"/>
      <c r="GH33" s="17"/>
      <c r="GI33" s="17"/>
      <c r="GJ33" s="17"/>
      <c r="GK33" s="17"/>
      <c r="GL33" s="17"/>
      <c r="GM33" s="17"/>
      <c r="GN33" s="17">
        <f t="shared" si="244"/>
        <v>0</v>
      </c>
      <c r="GO33" s="17">
        <f t="shared" si="244"/>
        <v>0</v>
      </c>
      <c r="GP33" s="17"/>
      <c r="GQ33" s="17"/>
      <c r="GR33" s="17"/>
      <c r="GS33" s="17"/>
      <c r="GT33" s="17"/>
      <c r="GU33" s="17"/>
      <c r="GV33" s="17"/>
      <c r="GW33" s="17"/>
      <c r="GX33" s="17">
        <f t="shared" si="245"/>
        <v>0</v>
      </c>
      <c r="GY33" s="17">
        <f t="shared" si="245"/>
        <v>0</v>
      </c>
      <c r="GZ33" s="17"/>
      <c r="HA33" s="17"/>
      <c r="HB33" s="17"/>
      <c r="HC33" s="17"/>
      <c r="HD33" s="17"/>
      <c r="HE33" s="17"/>
      <c r="HF33" s="17"/>
      <c r="HG33" s="17"/>
      <c r="HH33" s="17">
        <f t="shared" si="246"/>
        <v>0</v>
      </c>
      <c r="HI33" s="17">
        <f t="shared" si="246"/>
        <v>0</v>
      </c>
      <c r="HJ33" s="17"/>
      <c r="HK33" s="17"/>
      <c r="HL33" s="17"/>
      <c r="HM33" s="17"/>
      <c r="HN33" s="17"/>
      <c r="HO33" s="17"/>
      <c r="HP33" s="17"/>
      <c r="HQ33" s="17"/>
      <c r="HR33" s="17">
        <f t="shared" si="247"/>
        <v>0</v>
      </c>
      <c r="HS33" s="17">
        <f t="shared" si="247"/>
        <v>0</v>
      </c>
      <c r="HT33" s="17"/>
      <c r="HU33" s="17"/>
      <c r="HV33" s="17"/>
      <c r="HW33" s="17"/>
      <c r="HX33" s="17"/>
      <c r="HY33" s="17"/>
      <c r="HZ33" s="17"/>
      <c r="IA33" s="17"/>
      <c r="IB33" s="17">
        <f t="shared" si="248"/>
        <v>0</v>
      </c>
      <c r="IC33" s="17">
        <f t="shared" si="248"/>
        <v>0</v>
      </c>
      <c r="ID33" s="17"/>
      <c r="IE33" s="17"/>
      <c r="IF33" s="17"/>
      <c r="IG33" s="17"/>
      <c r="IH33" s="17"/>
      <c r="II33" s="17"/>
      <c r="IJ33" s="17"/>
      <c r="IK33" s="17"/>
      <c r="IL33" s="17">
        <f t="shared" si="249"/>
        <v>0</v>
      </c>
      <c r="IM33" s="17">
        <f t="shared" si="249"/>
        <v>0</v>
      </c>
      <c r="IN33" s="17"/>
      <c r="IO33" s="17"/>
      <c r="IP33" s="17"/>
      <c r="IQ33" s="17"/>
      <c r="IR33" s="17"/>
      <c r="IS33" s="17"/>
      <c r="IT33" s="17"/>
      <c r="IU33" s="17"/>
      <c r="IV33" s="17">
        <f t="shared" si="250"/>
        <v>0</v>
      </c>
      <c r="IW33" s="17">
        <f t="shared" si="250"/>
        <v>0</v>
      </c>
      <c r="IX33" s="17"/>
      <c r="IY33" s="17"/>
      <c r="IZ33" s="17"/>
      <c r="JA33" s="17"/>
      <c r="JB33" s="17"/>
      <c r="JC33" s="17"/>
      <c r="JD33" s="17"/>
      <c r="JE33" s="17"/>
      <c r="JF33" s="17">
        <v>0</v>
      </c>
      <c r="JG33" s="17">
        <v>0</v>
      </c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>
        <v>0</v>
      </c>
      <c r="JU33" s="17">
        <v>284.2</v>
      </c>
      <c r="JV33" s="17"/>
      <c r="JW33" s="17">
        <v>0</v>
      </c>
      <c r="JX33" s="17"/>
      <c r="JY33" s="17"/>
      <c r="JZ33" s="17">
        <v>0</v>
      </c>
      <c r="KA33" s="17"/>
      <c r="KB33" s="17"/>
      <c r="KC33" s="17">
        <v>0</v>
      </c>
      <c r="KD33" s="17"/>
      <c r="KE33" s="17"/>
      <c r="KF33" s="17">
        <v>0</v>
      </c>
      <c r="KG33" s="17"/>
      <c r="KH33" s="17"/>
      <c r="KI33" s="17">
        <v>0</v>
      </c>
      <c r="KJ33" s="17"/>
      <c r="KK33" s="17"/>
      <c r="KL33" s="17">
        <v>0</v>
      </c>
      <c r="KM33" s="17"/>
      <c r="KN33" s="17"/>
      <c r="KO33" s="17">
        <v>0</v>
      </c>
      <c r="KP33" s="17"/>
      <c r="KQ33" s="17"/>
      <c r="KR33" s="17">
        <v>0</v>
      </c>
      <c r="KS33" s="25"/>
    </row>
    <row r="34" spans="1:305">
      <c r="A34" s="1" t="s">
        <v>89</v>
      </c>
      <c r="B34" s="17">
        <f t="shared" si="228"/>
        <v>588.06062999999995</v>
      </c>
      <c r="C34" s="17">
        <f t="shared" si="229"/>
        <v>300.68104999999997</v>
      </c>
      <c r="D34" s="17"/>
      <c r="E34" s="17"/>
      <c r="F34" s="17"/>
      <c r="G34" s="17"/>
      <c r="H34" s="17"/>
      <c r="I34" s="17">
        <v>0</v>
      </c>
      <c r="J34" s="17">
        <v>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>
        <f t="shared" ref="Y34:Z35" si="256">SUM(Y35:Y41)</f>
        <v>0</v>
      </c>
      <c r="Z34" s="17">
        <f t="shared" si="256"/>
        <v>0</v>
      </c>
      <c r="AA34" s="17"/>
      <c r="AB34" s="17"/>
      <c r="AC34" s="17"/>
      <c r="AD34" s="17"/>
      <c r="AE34" s="17"/>
      <c r="AF34" s="17"/>
      <c r="AG34" s="17"/>
      <c r="AH34" s="17"/>
      <c r="AI34" s="17">
        <v>0</v>
      </c>
      <c r="AJ34" s="17">
        <v>0</v>
      </c>
      <c r="AK34" s="17"/>
      <c r="AL34" s="17"/>
      <c r="AM34" s="17"/>
      <c r="AN34" s="17"/>
      <c r="AO34" s="17"/>
      <c r="AP34" s="17"/>
      <c r="AQ34" s="17"/>
      <c r="AR34" s="17"/>
      <c r="AS34" s="17">
        <v>0</v>
      </c>
      <c r="AT34" s="17">
        <v>0</v>
      </c>
      <c r="AU34" s="17"/>
      <c r="AV34" s="17"/>
      <c r="AW34" s="17"/>
      <c r="AX34" s="17"/>
      <c r="AY34" s="17"/>
      <c r="AZ34" s="17"/>
      <c r="BA34" s="17"/>
      <c r="BB34" s="17"/>
      <c r="BC34" s="17">
        <f t="shared" si="231"/>
        <v>0</v>
      </c>
      <c r="BD34" s="17">
        <f t="shared" si="231"/>
        <v>0</v>
      </c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>
        <f t="shared" si="233"/>
        <v>297.50146999999998</v>
      </c>
      <c r="BW34" s="17">
        <f t="shared" si="233"/>
        <v>297.50146999999998</v>
      </c>
      <c r="BX34" s="17"/>
      <c r="BY34" s="17">
        <v>297.50146999999998</v>
      </c>
      <c r="BZ34" s="17">
        <v>297.50146999999998</v>
      </c>
      <c r="CA34" s="17">
        <f>BZ34/BY34*100</f>
        <v>100</v>
      </c>
      <c r="CB34" s="17"/>
      <c r="CC34" s="17"/>
      <c r="CD34" s="17"/>
      <c r="CE34" s="17">
        <f t="shared" si="234"/>
        <v>0</v>
      </c>
      <c r="CF34" s="17">
        <f t="shared" si="234"/>
        <v>0</v>
      </c>
      <c r="CG34" s="17"/>
      <c r="CH34" s="17"/>
      <c r="CI34" s="17"/>
      <c r="CJ34" s="17"/>
      <c r="CK34" s="17"/>
      <c r="CL34" s="17"/>
      <c r="CM34" s="17"/>
      <c r="CN34" s="17"/>
      <c r="CO34" s="17">
        <f t="shared" si="235"/>
        <v>0</v>
      </c>
      <c r="CP34" s="17">
        <f t="shared" si="235"/>
        <v>0</v>
      </c>
      <c r="CQ34" s="17"/>
      <c r="CR34" s="17"/>
      <c r="CS34" s="17"/>
      <c r="CT34" s="17"/>
      <c r="CU34" s="17"/>
      <c r="CV34" s="17"/>
      <c r="CW34" s="17"/>
      <c r="CX34" s="17"/>
      <c r="CY34" s="17">
        <f t="shared" si="236"/>
        <v>0</v>
      </c>
      <c r="CZ34" s="17">
        <f t="shared" si="236"/>
        <v>0</v>
      </c>
      <c r="DA34" s="17"/>
      <c r="DB34" s="17"/>
      <c r="DC34" s="17"/>
      <c r="DD34" s="17"/>
      <c r="DE34" s="17"/>
      <c r="DF34" s="17"/>
      <c r="DG34" s="17"/>
      <c r="DH34" s="17"/>
      <c r="DI34" s="17">
        <f t="shared" si="237"/>
        <v>0</v>
      </c>
      <c r="DJ34" s="17">
        <f t="shared" si="237"/>
        <v>0</v>
      </c>
      <c r="DK34" s="17"/>
      <c r="DL34" s="17"/>
      <c r="DM34" s="17"/>
      <c r="DN34" s="17"/>
      <c r="DO34" s="17"/>
      <c r="DP34" s="17"/>
      <c r="DQ34" s="17"/>
      <c r="DR34" s="17"/>
      <c r="DS34" s="17">
        <f t="shared" si="238"/>
        <v>0</v>
      </c>
      <c r="DT34" s="17">
        <f t="shared" si="238"/>
        <v>0</v>
      </c>
      <c r="DU34" s="17"/>
      <c r="DV34" s="17"/>
      <c r="DW34" s="17"/>
      <c r="DX34" s="17"/>
      <c r="DY34" s="17"/>
      <c r="DZ34" s="17"/>
      <c r="EA34" s="17"/>
      <c r="EB34" s="17"/>
      <c r="EC34" s="17">
        <f t="shared" si="239"/>
        <v>0</v>
      </c>
      <c r="ED34" s="17">
        <f t="shared" si="239"/>
        <v>0</v>
      </c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>
        <f t="shared" si="240"/>
        <v>0</v>
      </c>
      <c r="EQ34" s="17">
        <f t="shared" si="240"/>
        <v>0</v>
      </c>
      <c r="ER34" s="17"/>
      <c r="ES34" s="17"/>
      <c r="ET34" s="17"/>
      <c r="EU34" s="17"/>
      <c r="EV34" s="17"/>
      <c r="EW34" s="17"/>
      <c r="EX34" s="17"/>
      <c r="EY34" s="17"/>
      <c r="EZ34" s="17">
        <f t="shared" si="241"/>
        <v>0</v>
      </c>
      <c r="FA34" s="17">
        <f t="shared" si="241"/>
        <v>0</v>
      </c>
      <c r="FB34" s="17"/>
      <c r="FC34" s="17"/>
      <c r="FD34" s="17"/>
      <c r="FE34" s="17"/>
      <c r="FF34" s="17"/>
      <c r="FG34" s="17"/>
      <c r="FH34" s="17"/>
      <c r="FI34" s="22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>
        <f t="shared" si="242"/>
        <v>0</v>
      </c>
      <c r="FU34" s="17">
        <f t="shared" si="242"/>
        <v>0</v>
      </c>
      <c r="FV34" s="17"/>
      <c r="FW34" s="17"/>
      <c r="FX34" s="17"/>
      <c r="FY34" s="17"/>
      <c r="FZ34" s="17"/>
      <c r="GA34" s="17"/>
      <c r="GB34" s="17"/>
      <c r="GC34" s="17"/>
      <c r="GD34" s="17">
        <f t="shared" si="243"/>
        <v>0</v>
      </c>
      <c r="GE34" s="17">
        <f t="shared" si="243"/>
        <v>0</v>
      </c>
      <c r="GF34" s="17"/>
      <c r="GG34" s="17"/>
      <c r="GH34" s="17"/>
      <c r="GI34" s="17"/>
      <c r="GJ34" s="17"/>
      <c r="GK34" s="17"/>
      <c r="GL34" s="17"/>
      <c r="GM34" s="17"/>
      <c r="GN34" s="17">
        <f t="shared" si="244"/>
        <v>0</v>
      </c>
      <c r="GO34" s="17">
        <f t="shared" si="244"/>
        <v>0</v>
      </c>
      <c r="GP34" s="17"/>
      <c r="GQ34" s="17"/>
      <c r="GR34" s="17"/>
      <c r="GS34" s="17"/>
      <c r="GT34" s="17"/>
      <c r="GU34" s="17"/>
      <c r="GV34" s="17"/>
      <c r="GW34" s="17"/>
      <c r="GX34" s="17">
        <f t="shared" si="245"/>
        <v>0</v>
      </c>
      <c r="GY34" s="17">
        <f t="shared" si="245"/>
        <v>0</v>
      </c>
      <c r="GZ34" s="17"/>
      <c r="HA34" s="17"/>
      <c r="HB34" s="17"/>
      <c r="HC34" s="17"/>
      <c r="HD34" s="17"/>
      <c r="HE34" s="17"/>
      <c r="HF34" s="17"/>
      <c r="HG34" s="17"/>
      <c r="HH34" s="17">
        <f t="shared" si="246"/>
        <v>0</v>
      </c>
      <c r="HI34" s="17">
        <f t="shared" si="246"/>
        <v>0</v>
      </c>
      <c r="HJ34" s="17"/>
      <c r="HK34" s="17"/>
      <c r="HL34" s="17"/>
      <c r="HM34" s="17"/>
      <c r="HN34" s="17"/>
      <c r="HO34" s="17"/>
      <c r="HP34" s="17"/>
      <c r="HQ34" s="17"/>
      <c r="HR34" s="17">
        <f t="shared" si="247"/>
        <v>0</v>
      </c>
      <c r="HS34" s="17">
        <f t="shared" si="247"/>
        <v>0</v>
      </c>
      <c r="HT34" s="17"/>
      <c r="HU34" s="17"/>
      <c r="HV34" s="17"/>
      <c r="HW34" s="17"/>
      <c r="HX34" s="17"/>
      <c r="HY34" s="17"/>
      <c r="HZ34" s="17"/>
      <c r="IA34" s="17"/>
      <c r="IB34" s="17">
        <f t="shared" si="248"/>
        <v>0</v>
      </c>
      <c r="IC34" s="17">
        <f t="shared" si="248"/>
        <v>0</v>
      </c>
      <c r="ID34" s="17"/>
      <c r="IE34" s="17"/>
      <c r="IF34" s="17"/>
      <c r="IG34" s="17"/>
      <c r="IH34" s="17"/>
      <c r="II34" s="17"/>
      <c r="IJ34" s="17"/>
      <c r="IK34" s="17"/>
      <c r="IL34" s="17">
        <f t="shared" si="249"/>
        <v>0</v>
      </c>
      <c r="IM34" s="17">
        <f t="shared" si="249"/>
        <v>0</v>
      </c>
      <c r="IN34" s="17"/>
      <c r="IO34" s="17"/>
      <c r="IP34" s="17"/>
      <c r="IQ34" s="17"/>
      <c r="IR34" s="17"/>
      <c r="IS34" s="17"/>
      <c r="IT34" s="17"/>
      <c r="IU34" s="17"/>
      <c r="IV34" s="17">
        <f t="shared" si="250"/>
        <v>0</v>
      </c>
      <c r="IW34" s="17">
        <f t="shared" si="250"/>
        <v>0</v>
      </c>
      <c r="IX34" s="17"/>
      <c r="IY34" s="17"/>
      <c r="IZ34" s="17"/>
      <c r="JA34" s="17"/>
      <c r="JB34" s="17"/>
      <c r="JC34" s="17"/>
      <c r="JD34" s="17"/>
      <c r="JE34" s="17"/>
      <c r="JF34" s="17">
        <v>0</v>
      </c>
      <c r="JG34" s="17">
        <v>0</v>
      </c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>
        <v>6.3591600000000001</v>
      </c>
      <c r="JS34" s="17">
        <v>3.1795800000000001</v>
      </c>
      <c r="JT34" s="17"/>
      <c r="JU34" s="17">
        <v>284.2</v>
      </c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25"/>
    </row>
    <row r="35" spans="1:305">
      <c r="A35" s="1" t="s">
        <v>58</v>
      </c>
      <c r="B35" s="17">
        <f t="shared" si="228"/>
        <v>284.2</v>
      </c>
      <c r="C35" s="17">
        <f t="shared" si="229"/>
        <v>0</v>
      </c>
      <c r="D35" s="17"/>
      <c r="E35" s="17"/>
      <c r="F35" s="17"/>
      <c r="G35" s="17"/>
      <c r="H35" s="17"/>
      <c r="I35" s="17">
        <v>0</v>
      </c>
      <c r="J35" s="17">
        <v>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>
        <f t="shared" si="256"/>
        <v>0</v>
      </c>
      <c r="Z35" s="17">
        <f t="shared" si="256"/>
        <v>0</v>
      </c>
      <c r="AA35" s="17"/>
      <c r="AB35" s="17"/>
      <c r="AC35" s="17"/>
      <c r="AD35" s="17"/>
      <c r="AE35" s="17"/>
      <c r="AF35" s="17"/>
      <c r="AG35" s="17"/>
      <c r="AH35" s="17"/>
      <c r="AI35" s="17">
        <v>0</v>
      </c>
      <c r="AJ35" s="17">
        <v>0</v>
      </c>
      <c r="AK35" s="17"/>
      <c r="AL35" s="17"/>
      <c r="AM35" s="17"/>
      <c r="AN35" s="17"/>
      <c r="AO35" s="17"/>
      <c r="AP35" s="17"/>
      <c r="AQ35" s="17"/>
      <c r="AR35" s="17"/>
      <c r="AS35" s="17">
        <v>0</v>
      </c>
      <c r="AT35" s="17">
        <v>0</v>
      </c>
      <c r="AU35" s="17"/>
      <c r="AV35" s="17"/>
      <c r="AW35" s="17"/>
      <c r="AX35" s="17"/>
      <c r="AY35" s="17"/>
      <c r="AZ35" s="17"/>
      <c r="BA35" s="17"/>
      <c r="BB35" s="17"/>
      <c r="BC35" s="17">
        <f t="shared" si="231"/>
        <v>0</v>
      </c>
      <c r="BD35" s="17">
        <f t="shared" si="231"/>
        <v>0</v>
      </c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>
        <f t="shared" si="233"/>
        <v>0</v>
      </c>
      <c r="BW35" s="17">
        <f t="shared" si="233"/>
        <v>0</v>
      </c>
      <c r="BX35" s="17"/>
      <c r="BY35" s="17"/>
      <c r="BZ35" s="17"/>
      <c r="CA35" s="17"/>
      <c r="CB35" s="17"/>
      <c r="CC35" s="17"/>
      <c r="CD35" s="17"/>
      <c r="CE35" s="17">
        <f t="shared" si="234"/>
        <v>0</v>
      </c>
      <c r="CF35" s="17">
        <f t="shared" si="234"/>
        <v>0</v>
      </c>
      <c r="CG35" s="17"/>
      <c r="CH35" s="17"/>
      <c r="CI35" s="17"/>
      <c r="CJ35" s="17"/>
      <c r="CK35" s="17"/>
      <c r="CL35" s="17"/>
      <c r="CM35" s="17"/>
      <c r="CN35" s="17"/>
      <c r="CO35" s="17">
        <f t="shared" si="235"/>
        <v>0</v>
      </c>
      <c r="CP35" s="17">
        <f t="shared" si="235"/>
        <v>0</v>
      </c>
      <c r="CQ35" s="17"/>
      <c r="CR35" s="17"/>
      <c r="CS35" s="17"/>
      <c r="CT35" s="17"/>
      <c r="CU35" s="17"/>
      <c r="CV35" s="17"/>
      <c r="CW35" s="17"/>
      <c r="CX35" s="17"/>
      <c r="CY35" s="17">
        <f t="shared" si="236"/>
        <v>0</v>
      </c>
      <c r="CZ35" s="17">
        <f t="shared" si="236"/>
        <v>0</v>
      </c>
      <c r="DA35" s="17"/>
      <c r="DB35" s="17"/>
      <c r="DC35" s="17"/>
      <c r="DD35" s="17"/>
      <c r="DE35" s="17"/>
      <c r="DF35" s="17"/>
      <c r="DG35" s="17"/>
      <c r="DH35" s="17"/>
      <c r="DI35" s="17">
        <f t="shared" si="237"/>
        <v>0</v>
      </c>
      <c r="DJ35" s="17">
        <f t="shared" si="237"/>
        <v>0</v>
      </c>
      <c r="DK35" s="17"/>
      <c r="DL35" s="17"/>
      <c r="DM35" s="17"/>
      <c r="DN35" s="17"/>
      <c r="DO35" s="17"/>
      <c r="DP35" s="17"/>
      <c r="DQ35" s="17"/>
      <c r="DR35" s="17"/>
      <c r="DS35" s="17">
        <f t="shared" si="238"/>
        <v>0</v>
      </c>
      <c r="DT35" s="17">
        <f t="shared" si="238"/>
        <v>0</v>
      </c>
      <c r="DU35" s="17"/>
      <c r="DV35" s="17"/>
      <c r="DW35" s="17"/>
      <c r="DX35" s="17"/>
      <c r="DY35" s="17"/>
      <c r="DZ35" s="17"/>
      <c r="EA35" s="17"/>
      <c r="EB35" s="17"/>
      <c r="EC35" s="17">
        <f t="shared" si="239"/>
        <v>0</v>
      </c>
      <c r="ED35" s="17">
        <f t="shared" si="239"/>
        <v>0</v>
      </c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>
        <f t="shared" si="240"/>
        <v>0</v>
      </c>
      <c r="EQ35" s="17">
        <f t="shared" si="240"/>
        <v>0</v>
      </c>
      <c r="ER35" s="17"/>
      <c r="ES35" s="17"/>
      <c r="ET35" s="17"/>
      <c r="EU35" s="17"/>
      <c r="EV35" s="17"/>
      <c r="EW35" s="17"/>
      <c r="EX35" s="17"/>
      <c r="EY35" s="17"/>
      <c r="EZ35" s="17">
        <f t="shared" si="241"/>
        <v>0</v>
      </c>
      <c r="FA35" s="17">
        <f t="shared" si="241"/>
        <v>0</v>
      </c>
      <c r="FB35" s="17"/>
      <c r="FC35" s="17"/>
      <c r="FD35" s="17"/>
      <c r="FE35" s="17"/>
      <c r="FF35" s="17"/>
      <c r="FG35" s="17"/>
      <c r="FH35" s="17"/>
      <c r="FI35" s="22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>
        <f t="shared" si="242"/>
        <v>0</v>
      </c>
      <c r="FU35" s="17">
        <f t="shared" si="242"/>
        <v>0</v>
      </c>
      <c r="FV35" s="17"/>
      <c r="FW35" s="17"/>
      <c r="FX35" s="17"/>
      <c r="FY35" s="17"/>
      <c r="FZ35" s="17"/>
      <c r="GA35" s="17"/>
      <c r="GB35" s="17"/>
      <c r="GC35" s="17"/>
      <c r="GD35" s="17">
        <f t="shared" si="243"/>
        <v>0</v>
      </c>
      <c r="GE35" s="17">
        <f t="shared" si="243"/>
        <v>0</v>
      </c>
      <c r="GF35" s="17"/>
      <c r="GG35" s="17"/>
      <c r="GH35" s="17"/>
      <c r="GI35" s="17"/>
      <c r="GJ35" s="17"/>
      <c r="GK35" s="17"/>
      <c r="GL35" s="17"/>
      <c r="GM35" s="17"/>
      <c r="GN35" s="17">
        <f t="shared" si="244"/>
        <v>0</v>
      </c>
      <c r="GO35" s="17">
        <f t="shared" si="244"/>
        <v>0</v>
      </c>
      <c r="GP35" s="17"/>
      <c r="GQ35" s="17"/>
      <c r="GR35" s="17"/>
      <c r="GS35" s="17"/>
      <c r="GT35" s="17"/>
      <c r="GU35" s="17"/>
      <c r="GV35" s="17"/>
      <c r="GW35" s="17"/>
      <c r="GX35" s="17">
        <f t="shared" si="245"/>
        <v>0</v>
      </c>
      <c r="GY35" s="17">
        <f t="shared" si="245"/>
        <v>0</v>
      </c>
      <c r="GZ35" s="17"/>
      <c r="HA35" s="17"/>
      <c r="HB35" s="17"/>
      <c r="HC35" s="17"/>
      <c r="HD35" s="17"/>
      <c r="HE35" s="17"/>
      <c r="HF35" s="17"/>
      <c r="HG35" s="17"/>
      <c r="HH35" s="17">
        <f t="shared" si="246"/>
        <v>0</v>
      </c>
      <c r="HI35" s="17">
        <f t="shared" si="246"/>
        <v>0</v>
      </c>
      <c r="HJ35" s="17"/>
      <c r="HK35" s="17"/>
      <c r="HL35" s="17"/>
      <c r="HM35" s="17"/>
      <c r="HN35" s="17"/>
      <c r="HO35" s="17"/>
      <c r="HP35" s="17"/>
      <c r="HQ35" s="17"/>
      <c r="HR35" s="17">
        <f t="shared" si="247"/>
        <v>0</v>
      </c>
      <c r="HS35" s="17">
        <f t="shared" si="247"/>
        <v>0</v>
      </c>
      <c r="HT35" s="17"/>
      <c r="HU35" s="17"/>
      <c r="HV35" s="17"/>
      <c r="HW35" s="17"/>
      <c r="HX35" s="17"/>
      <c r="HY35" s="17"/>
      <c r="HZ35" s="17"/>
      <c r="IA35" s="17"/>
      <c r="IB35" s="17">
        <f t="shared" si="248"/>
        <v>0</v>
      </c>
      <c r="IC35" s="17">
        <f t="shared" si="248"/>
        <v>0</v>
      </c>
      <c r="ID35" s="17"/>
      <c r="IE35" s="17"/>
      <c r="IF35" s="17"/>
      <c r="IG35" s="17"/>
      <c r="IH35" s="17"/>
      <c r="II35" s="17"/>
      <c r="IJ35" s="17"/>
      <c r="IK35" s="17"/>
      <c r="IL35" s="17">
        <f t="shared" si="249"/>
        <v>0</v>
      </c>
      <c r="IM35" s="17">
        <f t="shared" si="249"/>
        <v>0</v>
      </c>
      <c r="IN35" s="17"/>
      <c r="IO35" s="17"/>
      <c r="IP35" s="17"/>
      <c r="IQ35" s="17"/>
      <c r="IR35" s="17"/>
      <c r="IS35" s="17"/>
      <c r="IT35" s="17"/>
      <c r="IU35" s="17"/>
      <c r="IV35" s="17">
        <f t="shared" si="250"/>
        <v>0</v>
      </c>
      <c r="IW35" s="17">
        <f t="shared" si="250"/>
        <v>0</v>
      </c>
      <c r="IX35" s="17"/>
      <c r="IY35" s="17"/>
      <c r="IZ35" s="17"/>
      <c r="JA35" s="17"/>
      <c r="JB35" s="17"/>
      <c r="JC35" s="17"/>
      <c r="JD35" s="17"/>
      <c r="JE35" s="17"/>
      <c r="JF35" s="17">
        <v>0</v>
      </c>
      <c r="JG35" s="17">
        <v>0</v>
      </c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>
        <v>284.2</v>
      </c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25"/>
    </row>
    <row r="36" spans="1:305" s="6" customFormat="1" ht="19.5" customHeight="1">
      <c r="A36" s="2" t="s">
        <v>145</v>
      </c>
      <c r="B36" s="23">
        <f>B38+B37</f>
        <v>213995.56191999995</v>
      </c>
      <c r="C36" s="23">
        <f>C38+C37</f>
        <v>89561.67052</v>
      </c>
      <c r="D36" s="23">
        <f t="shared" ref="D36:D57" si="257">C36/B36*100</f>
        <v>41.852115864665322</v>
      </c>
      <c r="E36" s="23">
        <f>E37+E38</f>
        <v>12716.2</v>
      </c>
      <c r="F36" s="23">
        <f>F37+F38</f>
        <v>6565.6</v>
      </c>
      <c r="G36" s="23">
        <f>F36/E36*100</f>
        <v>51.631776788663274</v>
      </c>
      <c r="H36" s="23">
        <f>H37+H38</f>
        <v>1131.2667200000001</v>
      </c>
      <c r="I36" s="23">
        <f>I37+I38</f>
        <v>1131.2667200000001</v>
      </c>
      <c r="J36" s="23">
        <f>J37+J38</f>
        <v>1131.2667200000001</v>
      </c>
      <c r="K36" s="23">
        <f>J36/I36*100</f>
        <v>100</v>
      </c>
      <c r="L36" s="23">
        <f>L37+L38</f>
        <v>1119.9540500000001</v>
      </c>
      <c r="M36" s="23">
        <f>M37+M38</f>
        <v>1119.9540500000001</v>
      </c>
      <c r="N36" s="23">
        <f>M36/L36*100</f>
        <v>100</v>
      </c>
      <c r="O36" s="23">
        <f>O37+O38</f>
        <v>11.312670000000001</v>
      </c>
      <c r="P36" s="23">
        <f>P37+P38</f>
        <v>11.312670000000001</v>
      </c>
      <c r="Q36" s="23">
        <f>P36/O36*100</f>
        <v>100</v>
      </c>
      <c r="R36" s="23">
        <f>R37+R38</f>
        <v>1342.6</v>
      </c>
      <c r="S36" s="23">
        <f>S37+S38</f>
        <v>1342.6</v>
      </c>
      <c r="T36" s="23">
        <f>S36/R36*100</f>
        <v>100</v>
      </c>
      <c r="U36" s="23">
        <f>U37+U38</f>
        <v>0</v>
      </c>
      <c r="V36" s="23">
        <f>V37+V38</f>
        <v>0</v>
      </c>
      <c r="W36" s="23" t="e">
        <f>V36/U36*100</f>
        <v>#DIV/0!</v>
      </c>
      <c r="X36" s="23">
        <f>X37+X38</f>
        <v>0</v>
      </c>
      <c r="Y36" s="23">
        <f>Y37+Y38</f>
        <v>0</v>
      </c>
      <c r="Z36" s="23">
        <f>Z37+Z38</f>
        <v>0</v>
      </c>
      <c r="AA36" s="23" t="e">
        <f>Z36/Y36*100</f>
        <v>#DIV/0!</v>
      </c>
      <c r="AB36" s="23">
        <f>AB37+AB38</f>
        <v>0</v>
      </c>
      <c r="AC36" s="23">
        <f>AC37+AC38</f>
        <v>0</v>
      </c>
      <c r="AD36" s="23" t="e">
        <f>AC36/AB36*100</f>
        <v>#DIV/0!</v>
      </c>
      <c r="AE36" s="23">
        <f>AE37+AE38</f>
        <v>0</v>
      </c>
      <c r="AF36" s="23">
        <f>AF37+AF38</f>
        <v>0</v>
      </c>
      <c r="AG36" s="23" t="e">
        <f>AF36/AE36*100</f>
        <v>#DIV/0!</v>
      </c>
      <c r="AH36" s="23">
        <f>AH37+AH38</f>
        <v>0</v>
      </c>
      <c r="AI36" s="23">
        <f>AI37+AI38</f>
        <v>0</v>
      </c>
      <c r="AJ36" s="23">
        <f>AJ37+AJ38</f>
        <v>0</v>
      </c>
      <c r="AK36" s="23"/>
      <c r="AL36" s="23">
        <f>AL37+AL38</f>
        <v>0</v>
      </c>
      <c r="AM36" s="23">
        <f>AM37+AM38</f>
        <v>0</v>
      </c>
      <c r="AN36" s="23"/>
      <c r="AO36" s="23">
        <f>AO37+AO38</f>
        <v>0</v>
      </c>
      <c r="AP36" s="23">
        <f>AP37+AP38</f>
        <v>0</v>
      </c>
      <c r="AQ36" s="23"/>
      <c r="AR36" s="23">
        <f>AR37+AR38</f>
        <v>4390.2526699999999</v>
      </c>
      <c r="AS36" s="23">
        <f>AS37+AS38</f>
        <v>4390.2526699999999</v>
      </c>
      <c r="AT36" s="23">
        <f>AT37+AT38</f>
        <v>1441.3107699999998</v>
      </c>
      <c r="AU36" s="23"/>
      <c r="AV36" s="23">
        <f>AV37+AV38</f>
        <v>4302.4476199999999</v>
      </c>
      <c r="AW36" s="23">
        <f>AW37+AW38</f>
        <v>1412.4845499999999</v>
      </c>
      <c r="AX36" s="23">
        <f>AW36/AV36*100</f>
        <v>32.829790732001982</v>
      </c>
      <c r="AY36" s="23">
        <f>AY37+AY38</f>
        <v>87.805049999999994</v>
      </c>
      <c r="AZ36" s="23">
        <f>AZ37+AZ38</f>
        <v>28.826219999999999</v>
      </c>
      <c r="BA36" s="23">
        <f>AZ36/AY36*100</f>
        <v>32.829797374980139</v>
      </c>
      <c r="BB36" s="23">
        <f>BB37+BB38</f>
        <v>1225.1622400000001</v>
      </c>
      <c r="BC36" s="23">
        <f>BC37+BC38</f>
        <v>1225.1622400000001</v>
      </c>
      <c r="BD36" s="23">
        <f>BD37+BD38</f>
        <v>1225.1622400000001</v>
      </c>
      <c r="BE36" s="23"/>
      <c r="BF36" s="23">
        <f>BF37+BF38</f>
        <v>1200.6589899999999</v>
      </c>
      <c r="BG36" s="23">
        <f>BG37+BG38</f>
        <v>1200.6589899999999</v>
      </c>
      <c r="BH36" s="23">
        <f>BG36/BF36*100</f>
        <v>100</v>
      </c>
      <c r="BI36" s="23">
        <f>BI37+BI38</f>
        <v>24.503250000000001</v>
      </c>
      <c r="BJ36" s="23">
        <f>BJ37+BJ38</f>
        <v>24.503250000000001</v>
      </c>
      <c r="BK36" s="23">
        <f>BJ36/BI36*100</f>
        <v>100</v>
      </c>
      <c r="BL36" s="23">
        <f>BL37+BL38</f>
        <v>11844.836450000001</v>
      </c>
      <c r="BM36" s="23">
        <f>BM37+BM38</f>
        <v>11844.836450000001</v>
      </c>
      <c r="BN36" s="23">
        <f>BN37+BN38</f>
        <v>6729.2204899999997</v>
      </c>
      <c r="BO36" s="23">
        <f>BN36/BM36*100</f>
        <v>56.811425961056642</v>
      </c>
      <c r="BP36" s="23">
        <f>BP37+BP38</f>
        <v>11607.939709999999</v>
      </c>
      <c r="BQ36" s="23">
        <f>BQ37+BQ38</f>
        <v>6594.6360700000005</v>
      </c>
      <c r="BR36" s="23">
        <f>BQ36/BP36*100</f>
        <v>56.811425927021816</v>
      </c>
      <c r="BS36" s="23">
        <f>BS37+BS38</f>
        <v>236.89673999999999</v>
      </c>
      <c r="BT36" s="23">
        <f>BT37+BT38</f>
        <v>134.58441999999999</v>
      </c>
      <c r="BU36" s="23">
        <f>BT36/BS36*100</f>
        <v>56.811427628763489</v>
      </c>
      <c r="BV36" s="23">
        <f>BV37+BV38</f>
        <v>3479.5930699999999</v>
      </c>
      <c r="BW36" s="23">
        <f>BW37+BW38</f>
        <v>133.98953</v>
      </c>
      <c r="BX36" s="23">
        <f>BW36/BV36*100</f>
        <v>3.8507241307961335</v>
      </c>
      <c r="BY36" s="23">
        <f>BY37+BY38</f>
        <v>3479.5930699999999</v>
      </c>
      <c r="BZ36" s="23">
        <f>BZ37+BZ38</f>
        <v>133.98953</v>
      </c>
      <c r="CA36" s="23">
        <f>BZ36/BY36*100</f>
        <v>3.8507241307961335</v>
      </c>
      <c r="CB36" s="23">
        <f>CB37+CB38</f>
        <v>0</v>
      </c>
      <c r="CC36" s="23">
        <f>CC37+CC38</f>
        <v>0</v>
      </c>
      <c r="CD36" s="23"/>
      <c r="CE36" s="23">
        <f>CE37+CE38</f>
        <v>67085.61847999999</v>
      </c>
      <c r="CF36" s="23">
        <f>CF37+CF38</f>
        <v>27577.920000000002</v>
      </c>
      <c r="CG36" s="23"/>
      <c r="CH36" s="23">
        <f>CH37+CH38</f>
        <v>65743.906109999996</v>
      </c>
      <c r="CI36" s="23">
        <f>CI37+CI38</f>
        <v>27026.3616</v>
      </c>
      <c r="CJ36" s="23">
        <f>CI36/CH36*100</f>
        <v>41.108542523744489</v>
      </c>
      <c r="CK36" s="23">
        <f>CK37+CK38</f>
        <v>1341.7123700000002</v>
      </c>
      <c r="CL36" s="23">
        <f>CL37+CL38</f>
        <v>551.55840000000001</v>
      </c>
      <c r="CM36" s="23">
        <f>CL36/CK36*100</f>
        <v>41.108542511238824</v>
      </c>
      <c r="CN36" s="23">
        <f>CN37+CN38</f>
        <v>0</v>
      </c>
      <c r="CO36" s="23">
        <f>CO37+CO38</f>
        <v>0</v>
      </c>
      <c r="CP36" s="23">
        <f>CP37+CP38</f>
        <v>0</v>
      </c>
      <c r="CQ36" s="23"/>
      <c r="CR36" s="23">
        <f>CR37+CR38</f>
        <v>0</v>
      </c>
      <c r="CS36" s="23">
        <f>CS37+CS38</f>
        <v>0</v>
      </c>
      <c r="CT36" s="23"/>
      <c r="CU36" s="23">
        <f>CU37+CU38</f>
        <v>0</v>
      </c>
      <c r="CV36" s="23">
        <f>CV37+CV38</f>
        <v>0</v>
      </c>
      <c r="CW36" s="23"/>
      <c r="CX36" s="23">
        <f>CX37+CX38</f>
        <v>43248.557529999998</v>
      </c>
      <c r="CY36" s="23">
        <f>CY37+CY38</f>
        <v>43248.557529999998</v>
      </c>
      <c r="CZ36" s="23">
        <f>CZ37+CZ38</f>
        <v>20871.54664</v>
      </c>
      <c r="DA36" s="23"/>
      <c r="DB36" s="23">
        <f>DB37+DB38</f>
        <v>42383.5</v>
      </c>
      <c r="DC36" s="23">
        <f>DC37+DC38</f>
        <v>20454.056929999999</v>
      </c>
      <c r="DD36" s="23">
        <f>DC36/DB36*100</f>
        <v>48.259480528979438</v>
      </c>
      <c r="DE36" s="23">
        <f>SUM(DE37:DE45)</f>
        <v>865.05753000000004</v>
      </c>
      <c r="DF36" s="23">
        <f>SUM(DF37:DF45)</f>
        <v>417.48971</v>
      </c>
      <c r="DG36" s="23">
        <f>DF36/DE36*100</f>
        <v>48.261496550408616</v>
      </c>
      <c r="DH36" s="23">
        <f>DH37+DH38</f>
        <v>0</v>
      </c>
      <c r="DI36" s="23">
        <f>DI37+DI38</f>
        <v>0</v>
      </c>
      <c r="DJ36" s="23">
        <f>DJ37+DJ38</f>
        <v>0</v>
      </c>
      <c r="DK36" s="23" t="e">
        <f>DJ36/DI36*100</f>
        <v>#DIV/0!</v>
      </c>
      <c r="DL36" s="23">
        <f>DL37+DL38</f>
        <v>0</v>
      </c>
      <c r="DM36" s="23">
        <f>DM37+DM38</f>
        <v>0</v>
      </c>
      <c r="DN36" s="23" t="e">
        <f>DM36/DL36*100</f>
        <v>#DIV/0!</v>
      </c>
      <c r="DO36" s="23">
        <f>DO37+DO38</f>
        <v>0</v>
      </c>
      <c r="DP36" s="23">
        <f>DP37+DP38</f>
        <v>0</v>
      </c>
      <c r="DQ36" s="23" t="e">
        <f>DP36/DO36*100</f>
        <v>#DIV/0!</v>
      </c>
      <c r="DR36" s="23">
        <f>DR37+DR38</f>
        <v>0</v>
      </c>
      <c r="DS36" s="23">
        <f>DS37+DS38</f>
        <v>0</v>
      </c>
      <c r="DT36" s="23">
        <f>DT37+DT38</f>
        <v>0</v>
      </c>
      <c r="DU36" s="23"/>
      <c r="DV36" s="23">
        <f>DV37+DV38</f>
        <v>0</v>
      </c>
      <c r="DW36" s="23">
        <f>DW37+DW38</f>
        <v>0</v>
      </c>
      <c r="DX36" s="23"/>
      <c r="DY36" s="23">
        <f>DY37+DY38</f>
        <v>0</v>
      </c>
      <c r="DZ36" s="23">
        <f>DZ37+DZ38</f>
        <v>0</v>
      </c>
      <c r="EA36" s="23"/>
      <c r="EB36" s="23">
        <f>EB37+EB38</f>
        <v>0</v>
      </c>
      <c r="EC36" s="23">
        <f>EC37+EC38</f>
        <v>0</v>
      </c>
      <c r="ED36" s="23">
        <f>ED37+ED38</f>
        <v>0</v>
      </c>
      <c r="EE36" s="23"/>
      <c r="EF36" s="23">
        <f>EF37+EF38</f>
        <v>0</v>
      </c>
      <c r="EG36" s="23">
        <f>EG37+EG38</f>
        <v>0</v>
      </c>
      <c r="EH36" s="23"/>
      <c r="EI36" s="23">
        <f>EI37+EI38</f>
        <v>0</v>
      </c>
      <c r="EJ36" s="23">
        <f>EJ37+EJ38</f>
        <v>0</v>
      </c>
      <c r="EK36" s="23"/>
      <c r="EL36" s="23">
        <f>EL37+EL38</f>
        <v>0</v>
      </c>
      <c r="EM36" s="23">
        <f>EM37+EM38</f>
        <v>0</v>
      </c>
      <c r="EN36" s="23"/>
      <c r="EO36" s="23">
        <f>EO37+EO38</f>
        <v>29697.233999999997</v>
      </c>
      <c r="EP36" s="23">
        <f>EP37+EP38</f>
        <v>29697.233999999997</v>
      </c>
      <c r="EQ36" s="23">
        <f>EQ37+EQ38</f>
        <v>425.65800000000002</v>
      </c>
      <c r="ER36" s="23">
        <f>EQ36/EP36*100</f>
        <v>1.433325406669187</v>
      </c>
      <c r="ES36" s="23">
        <f>ES37+ES38</f>
        <v>29697.233999999997</v>
      </c>
      <c r="ET36" s="23">
        <f>ET37+ET38</f>
        <v>425.65800000000002</v>
      </c>
      <c r="EU36" s="23">
        <f>ET36/ES36*100</f>
        <v>1.433325406669187</v>
      </c>
      <c r="EV36" s="23">
        <f>EV37+EV38</f>
        <v>0</v>
      </c>
      <c r="EW36" s="23">
        <f>EW37+EW38</f>
        <v>0</v>
      </c>
      <c r="EX36" s="23"/>
      <c r="EY36" s="23">
        <f>EY37+EY38</f>
        <v>0</v>
      </c>
      <c r="EZ36" s="23">
        <f>EZ37+EZ38</f>
        <v>0</v>
      </c>
      <c r="FA36" s="23">
        <f>FA37+FA38</f>
        <v>0</v>
      </c>
      <c r="FB36" s="23"/>
      <c r="FC36" s="23">
        <f>FC37+FC38</f>
        <v>0</v>
      </c>
      <c r="FD36" s="23">
        <f>FD37+FD38</f>
        <v>0</v>
      </c>
      <c r="FE36" s="23"/>
      <c r="FF36" s="23">
        <f>FF37+FF38</f>
        <v>0</v>
      </c>
      <c r="FG36" s="23">
        <f>FG37+FG38</f>
        <v>0</v>
      </c>
      <c r="FH36" s="23"/>
      <c r="FI36" s="23">
        <f>FI37+FI38</f>
        <v>192.52767</v>
      </c>
      <c r="FJ36" s="23">
        <f>FJ37+FJ38</f>
        <v>192.52767</v>
      </c>
      <c r="FK36" s="23">
        <f>FK37+FK38</f>
        <v>192.52767</v>
      </c>
      <c r="FL36" s="23">
        <f>SUM(FK36/FJ36*100)</f>
        <v>100</v>
      </c>
      <c r="FM36" s="23">
        <f>FM37+FM38</f>
        <v>190.60239000000001</v>
      </c>
      <c r="FN36" s="23">
        <f>FN37+FN38</f>
        <v>190.60239000000001</v>
      </c>
      <c r="FO36" s="23">
        <f>SUM(FN36/FM36*100)</f>
        <v>100</v>
      </c>
      <c r="FP36" s="23">
        <f>FP37+FP38</f>
        <v>1.9252800000000001</v>
      </c>
      <c r="FQ36" s="23">
        <f>FQ37+FQ38</f>
        <v>1.9252800000000001</v>
      </c>
      <c r="FR36" s="23">
        <f>SUM(FQ36/FP36*100)</f>
        <v>100</v>
      </c>
      <c r="FS36" s="23">
        <f>FS37+FS38</f>
        <v>0</v>
      </c>
      <c r="FT36" s="23">
        <f>FT37+FT38</f>
        <v>0</v>
      </c>
      <c r="FU36" s="23">
        <f>FU37+FU38</f>
        <v>0</v>
      </c>
      <c r="FV36" s="23"/>
      <c r="FW36" s="23">
        <f>FW37+FW38</f>
        <v>0</v>
      </c>
      <c r="FX36" s="23">
        <f>FX37+FX38</f>
        <v>0</v>
      </c>
      <c r="FY36" s="23" t="e">
        <f>SUM(FX36/FW36*100)</f>
        <v>#DIV/0!</v>
      </c>
      <c r="FZ36" s="23">
        <f>FZ37+FZ38</f>
        <v>0</v>
      </c>
      <c r="GA36" s="23">
        <f>GA37+GA38</f>
        <v>0</v>
      </c>
      <c r="GB36" s="23" t="e">
        <f>SUM(GA36/FZ36*100)</f>
        <v>#DIV/0!</v>
      </c>
      <c r="GC36" s="23">
        <f>GC37+GC38</f>
        <v>0</v>
      </c>
      <c r="GD36" s="23">
        <f>GD37+GD38</f>
        <v>0</v>
      </c>
      <c r="GE36" s="23">
        <f>GE37+GE38</f>
        <v>0</v>
      </c>
      <c r="GF36" s="23"/>
      <c r="GG36" s="23">
        <f>GG37+GG38</f>
        <v>0</v>
      </c>
      <c r="GH36" s="23">
        <f>GH37+GH38</f>
        <v>0</v>
      </c>
      <c r="GI36" s="23" t="e">
        <f>SUM(GH36/GG36*100)</f>
        <v>#DIV/0!</v>
      </c>
      <c r="GJ36" s="23">
        <f>GJ37+GJ38</f>
        <v>0</v>
      </c>
      <c r="GK36" s="23">
        <f>GK37+GK38</f>
        <v>0</v>
      </c>
      <c r="GL36" s="23" t="e">
        <f>SUM(GK36/GJ36*100)</f>
        <v>#DIV/0!</v>
      </c>
      <c r="GM36" s="23">
        <f>GM37+GM38</f>
        <v>23515.481159999999</v>
      </c>
      <c r="GN36" s="23">
        <f>GN37+GN38</f>
        <v>23515.481159999999</v>
      </c>
      <c r="GO36" s="23">
        <f>GO37+GO38</f>
        <v>11522.467069999999</v>
      </c>
      <c r="GP36" s="23">
        <f>GO36/GM36*100</f>
        <v>48.999495232952313</v>
      </c>
      <c r="GQ36" s="23">
        <f>GQ37+GQ38</f>
        <v>23280.326349999999</v>
      </c>
      <c r="GR36" s="23">
        <f>GR37+GR38</f>
        <v>11407.242399999999</v>
      </c>
      <c r="GS36" s="23">
        <f>SUM(GR36/GQ36*100)</f>
        <v>48.999495232591528</v>
      </c>
      <c r="GT36" s="23">
        <f>GT37+GT38</f>
        <v>235.15481</v>
      </c>
      <c r="GU36" s="23">
        <f>GU37+GU38</f>
        <v>115.22467</v>
      </c>
      <c r="GV36" s="23">
        <f>SUM(GU36/GT36*100)</f>
        <v>48.999495268670032</v>
      </c>
      <c r="GW36" s="23">
        <f>GW37+GW38</f>
        <v>0</v>
      </c>
      <c r="GX36" s="23">
        <f>GX37+GX38</f>
        <v>0</v>
      </c>
      <c r="GY36" s="23">
        <f>GY37+GY38</f>
        <v>0</v>
      </c>
      <c r="GZ36" s="23"/>
      <c r="HA36" s="23">
        <f>HA37+HA38</f>
        <v>0</v>
      </c>
      <c r="HB36" s="23">
        <f>HB37+HB38</f>
        <v>0</v>
      </c>
      <c r="HC36" s="23" t="e">
        <f>SUM(HB36/HA36*100)</f>
        <v>#DIV/0!</v>
      </c>
      <c r="HD36" s="23">
        <f>HD37+HD38</f>
        <v>0</v>
      </c>
      <c r="HE36" s="23">
        <f>HE37+HE38</f>
        <v>0</v>
      </c>
      <c r="HF36" s="23" t="e">
        <f>SUM(HE36/HD36*100)</f>
        <v>#DIV/0!</v>
      </c>
      <c r="HG36" s="23">
        <f>HG37+HG38</f>
        <v>0</v>
      </c>
      <c r="HH36" s="23">
        <f>HH37+HH38</f>
        <v>0</v>
      </c>
      <c r="HI36" s="23">
        <f>HI37+HI38</f>
        <v>0</v>
      </c>
      <c r="HJ36" s="23"/>
      <c r="HK36" s="23">
        <f>HK37+HK38</f>
        <v>0</v>
      </c>
      <c r="HL36" s="23">
        <f>HL37+HL38</f>
        <v>0</v>
      </c>
      <c r="HM36" s="23" t="e">
        <f>SUM(HL36/HK36*100)</f>
        <v>#DIV/0!</v>
      </c>
      <c r="HN36" s="23">
        <f>HN37+HN38</f>
        <v>0</v>
      </c>
      <c r="HO36" s="23">
        <f>HO37+HO38</f>
        <v>0</v>
      </c>
      <c r="HP36" s="23" t="e">
        <f>SUM(HO36/HN36*100)</f>
        <v>#DIV/0!</v>
      </c>
      <c r="HQ36" s="23">
        <f>HQ37+HQ38</f>
        <v>0</v>
      </c>
      <c r="HR36" s="23">
        <f>HR37+HR38</f>
        <v>0</v>
      </c>
      <c r="HS36" s="23">
        <f>HS37+HS38</f>
        <v>0</v>
      </c>
      <c r="HT36" s="23"/>
      <c r="HU36" s="23">
        <f>HU37+HU38</f>
        <v>0</v>
      </c>
      <c r="HV36" s="23">
        <f>HV37+HV38</f>
        <v>0</v>
      </c>
      <c r="HW36" s="23" t="e">
        <f>SUM(HV36/HU36*100)</f>
        <v>#DIV/0!</v>
      </c>
      <c r="HX36" s="23">
        <f>HX37+HX38</f>
        <v>0</v>
      </c>
      <c r="HY36" s="23">
        <f>HY37+HY38</f>
        <v>0</v>
      </c>
      <c r="HZ36" s="23" t="e">
        <f>SUM(HY36/HX36*100)</f>
        <v>#DIV/0!</v>
      </c>
      <c r="IA36" s="23">
        <f>IA37+IA38</f>
        <v>1160.6122399999999</v>
      </c>
      <c r="IB36" s="23">
        <f>IB37+IB38</f>
        <v>1160.6122400000002</v>
      </c>
      <c r="IC36" s="23">
        <f>IC37+IC38</f>
        <v>1160.6065299999998</v>
      </c>
      <c r="ID36" s="23">
        <f t="shared" ref="ID36:ID37" si="258">IC36/IB36*100</f>
        <v>99.999508018285212</v>
      </c>
      <c r="IE36" s="23">
        <f>IE37+IE38</f>
        <v>1137.4000000000001</v>
      </c>
      <c r="IF36" s="23">
        <f>IF37+IF38</f>
        <v>1137.3943999999999</v>
      </c>
      <c r="IG36" s="23">
        <f>SUM(IF36/IE36*100)</f>
        <v>99.999507649024082</v>
      </c>
      <c r="IH36" s="23">
        <f>IH37+IH38</f>
        <v>23.212240000000001</v>
      </c>
      <c r="II36" s="23">
        <f>II37+II38</f>
        <v>23.212129999999998</v>
      </c>
      <c r="IJ36" s="23">
        <f>SUM(II36/IH36*100)</f>
        <v>99.999526112085675</v>
      </c>
      <c r="IK36" s="23">
        <f>IK37+IK38</f>
        <v>163.26531</v>
      </c>
      <c r="IL36" s="23">
        <f>IL37+IL38</f>
        <v>163.26531</v>
      </c>
      <c r="IM36" s="23">
        <f>IM37+IM38</f>
        <v>163.26531</v>
      </c>
      <c r="IN36" s="23">
        <f t="shared" ref="IN36:IN37" si="259">IM36/IL36*100</f>
        <v>100</v>
      </c>
      <c r="IO36" s="23">
        <f>IO37+IO38</f>
        <v>160</v>
      </c>
      <c r="IP36" s="23">
        <f>IP37+IP38</f>
        <v>160</v>
      </c>
      <c r="IQ36" s="23">
        <f>SUM(IP36/IO36*100)</f>
        <v>100</v>
      </c>
      <c r="IR36" s="23">
        <f>IR37+IR38</f>
        <v>3.2653099999999999</v>
      </c>
      <c r="IS36" s="23">
        <f>IS37+IS38</f>
        <v>3.2653099999999999</v>
      </c>
      <c r="IT36" s="23">
        <f>SUM(IS36/IR36*100)</f>
        <v>100</v>
      </c>
      <c r="IU36" s="23">
        <f>IU37+IU38</f>
        <v>3196.8740699999998</v>
      </c>
      <c r="IV36" s="23">
        <f>IV37+IV38</f>
        <v>3196.8740699999998</v>
      </c>
      <c r="IW36" s="23">
        <f>IW37+IW38</f>
        <v>684.81115999999997</v>
      </c>
      <c r="IX36" s="23">
        <f t="shared" ref="IX36:IX37" si="260">IW36/IV36*100</f>
        <v>21.421274188632648</v>
      </c>
      <c r="IY36" s="23">
        <f>IY37+IY38</f>
        <v>3132.9365899999998</v>
      </c>
      <c r="IZ36" s="23">
        <f>IZ37+IZ38</f>
        <v>671.11492999999996</v>
      </c>
      <c r="JA36" s="23">
        <f>SUM(IZ36/IY36*100)</f>
        <v>21.421273962011469</v>
      </c>
      <c r="JB36" s="23">
        <f>JB37+JB38</f>
        <v>63.937480000000001</v>
      </c>
      <c r="JC36" s="23">
        <f>JC37+JC38</f>
        <v>13.69623</v>
      </c>
      <c r="JD36" s="23">
        <f>SUM(JC36/JB36*100)</f>
        <v>21.421285293070667</v>
      </c>
      <c r="JE36" s="23">
        <f>JE37+JE38</f>
        <v>8028.6734699999997</v>
      </c>
      <c r="JF36" s="23">
        <f>JF37+JF38</f>
        <v>8028.6734700000006</v>
      </c>
      <c r="JG36" s="23">
        <f>JG37+JG38</f>
        <v>8028.6734700000006</v>
      </c>
      <c r="JH36" s="23">
        <f t="shared" ref="JH36:JH37" si="261">JG36/JF36*100</f>
        <v>100</v>
      </c>
      <c r="JI36" s="23">
        <f>JI37+JI38</f>
        <v>7868.1</v>
      </c>
      <c r="JJ36" s="23">
        <f>JJ37+JJ38</f>
        <v>7868.1</v>
      </c>
      <c r="JK36" s="23">
        <f t="shared" ref="JK36:JK37" si="262">JJ36/JI36*100</f>
        <v>100</v>
      </c>
      <c r="JL36" s="23">
        <f>JL37+JL38</f>
        <v>160.57346999999999</v>
      </c>
      <c r="JM36" s="23">
        <f>JM37+JM38</f>
        <v>160.57346999999999</v>
      </c>
      <c r="JN36" s="23">
        <f t="shared" ref="JN36:JN37" si="263">JM36/JL36*100</f>
        <v>100</v>
      </c>
      <c r="JO36" s="23">
        <f>JO37+JO38</f>
        <v>0</v>
      </c>
      <c r="JP36" s="23">
        <f>JP37+JP38</f>
        <v>0</v>
      </c>
      <c r="JQ36" s="23"/>
      <c r="JR36" s="23">
        <f>JR37+JR38</f>
        <v>730.08983999999998</v>
      </c>
      <c r="JS36" s="23">
        <f>JS37+JS38</f>
        <v>365.04491999999999</v>
      </c>
      <c r="JT36" s="23">
        <f t="shared" ref="JT36:JT58" si="264">JS36/JR36*100</f>
        <v>50</v>
      </c>
      <c r="JU36" s="23">
        <f>JU37+JU38</f>
        <v>846.7170000000001</v>
      </c>
      <c r="JV36" s="23">
        <f>JV37+JV38</f>
        <v>0</v>
      </c>
      <c r="JW36" s="23">
        <f t="shared" ref="JW36:JW63" si="265">JV36/JU36*100</f>
        <v>0</v>
      </c>
      <c r="JX36" s="23">
        <f>JX37+JX38</f>
        <v>0</v>
      </c>
      <c r="JY36" s="23">
        <f>JY37+JY38</f>
        <v>0</v>
      </c>
      <c r="JZ36" s="23" t="e">
        <f t="shared" ref="JZ36" si="266">JY36/JX36*100</f>
        <v>#DIV/0!</v>
      </c>
      <c r="KA36" s="23">
        <f>KA37+KA38</f>
        <v>0</v>
      </c>
      <c r="KB36" s="23">
        <f>KB37+KB38</f>
        <v>0</v>
      </c>
      <c r="KC36" s="23" t="e">
        <f t="shared" ref="KC36" si="267">KB36/KA36*100</f>
        <v>#DIV/0!</v>
      </c>
      <c r="KD36" s="23">
        <f>KD37+KD38</f>
        <v>0</v>
      </c>
      <c r="KE36" s="23">
        <f>KE37+KE38</f>
        <v>0</v>
      </c>
      <c r="KF36" s="23" t="e">
        <f t="shared" ref="KF36" si="268">KE36/KD36*100</f>
        <v>#DIV/0!</v>
      </c>
      <c r="KG36" s="23">
        <f>KG37+KG38</f>
        <v>0</v>
      </c>
      <c r="KH36" s="23">
        <f>KH37+KH38</f>
        <v>0</v>
      </c>
      <c r="KI36" s="23" t="e">
        <f t="shared" ref="KI36" si="269">KH36/KG36*100</f>
        <v>#DIV/0!</v>
      </c>
      <c r="KJ36" s="23">
        <f>KJ37+KJ38</f>
        <v>0</v>
      </c>
      <c r="KK36" s="23">
        <f>KK37+KK38</f>
        <v>0</v>
      </c>
      <c r="KL36" s="23" t="e">
        <f t="shared" ref="KL36" si="270">KK36/KJ36*100</f>
        <v>#DIV/0!</v>
      </c>
      <c r="KM36" s="23">
        <f>KM37+KM38</f>
        <v>0</v>
      </c>
      <c r="KN36" s="23">
        <f>KN37+KN38</f>
        <v>0</v>
      </c>
      <c r="KO36" s="23" t="e">
        <f t="shared" ref="KO36" si="271">KN36/KM36*100</f>
        <v>#DIV/0!</v>
      </c>
      <c r="KP36" s="23">
        <f>KP37+KP38</f>
        <v>0</v>
      </c>
      <c r="KQ36" s="23">
        <f>KQ37+KQ38</f>
        <v>0</v>
      </c>
      <c r="KR36" s="23" t="e">
        <f t="shared" ref="KR36" si="272">KQ36/KP36*100</f>
        <v>#DIV/0!</v>
      </c>
    </row>
    <row r="37" spans="1:305">
      <c r="A37" s="1" t="s">
        <v>132</v>
      </c>
      <c r="B37" s="17">
        <f>H37+R37+U37+X37+AH37+AR37+BB37+BL37+BV37+CE37+CN37+CX37+DH37+DR37+EB37+EO37+E37+EY37+FI37+FS37+GC37+GM37+GW37+HG37+HQ37+IA37+IK37+IU37+JE37+JO37+EL37+JR37+JU37+JX37+KA37+KD37+KG37+KJ37+KM37+KP37</f>
        <v>166171.92931999994</v>
      </c>
      <c r="C37" s="17">
        <f>J37+S37+V37+Z37+AJ37+AT37+BD37+BN37+BW37+CF37+CP37+CZ37+DJ37+DT37+ED37+EQ37+F37+FA37+FK37+FU37+GE37+GO37+GY37+HI37+HS37+IC37+IM37+IW37+JG37+JP37+EM37+JS37+JV37+JY37+KB37+KE37+KH37+KK37+KN37+KQ37</f>
        <v>80682.59534</v>
      </c>
      <c r="D37" s="17">
        <f t="shared" si="257"/>
        <v>48.553685132118943</v>
      </c>
      <c r="E37" s="17">
        <v>12716.2</v>
      </c>
      <c r="F37" s="17">
        <v>6565.6</v>
      </c>
      <c r="G37" s="17">
        <f>F37/E37*100</f>
        <v>51.631776788663274</v>
      </c>
      <c r="H37" s="17">
        <v>1131.2667200000001</v>
      </c>
      <c r="I37" s="17">
        <f>L37+O37</f>
        <v>1131.2667200000001</v>
      </c>
      <c r="J37" s="17">
        <f t="shared" ref="J37" si="273">M37+P37</f>
        <v>1131.2667200000001</v>
      </c>
      <c r="K37" s="17">
        <f>J37/I37*100</f>
        <v>100</v>
      </c>
      <c r="L37" s="17">
        <v>1119.9540500000001</v>
      </c>
      <c r="M37" s="17">
        <v>1119.9540500000001</v>
      </c>
      <c r="N37" s="17">
        <f>M37/L37*100</f>
        <v>100</v>
      </c>
      <c r="O37" s="17">
        <v>11.312670000000001</v>
      </c>
      <c r="P37" s="17">
        <v>11.312670000000001</v>
      </c>
      <c r="Q37" s="17">
        <f>P37/O37*100</f>
        <v>100</v>
      </c>
      <c r="R37" s="17">
        <v>1342.6</v>
      </c>
      <c r="S37" s="17">
        <v>1342.6</v>
      </c>
      <c r="T37" s="17">
        <f>S37/R37*100</f>
        <v>100</v>
      </c>
      <c r="U37" s="17"/>
      <c r="V37" s="17"/>
      <c r="W37" s="17"/>
      <c r="X37" s="17"/>
      <c r="Y37" s="17">
        <f t="shared" ref="Y37:Z37" si="274">AB37+AE37</f>
        <v>0</v>
      </c>
      <c r="Z37" s="17">
        <f t="shared" si="274"/>
        <v>0</v>
      </c>
      <c r="AA37" s="17" t="e">
        <f>Z37/Y37*100</f>
        <v>#DIV/0!</v>
      </c>
      <c r="AB37" s="17"/>
      <c r="AC37" s="17"/>
      <c r="AD37" s="17" t="e">
        <f>AC37/AB37*100</f>
        <v>#DIV/0!</v>
      </c>
      <c r="AE37" s="17"/>
      <c r="AF37" s="17"/>
      <c r="AG37" s="17" t="e">
        <f>AF37/AE37*100</f>
        <v>#DIV/0!</v>
      </c>
      <c r="AH37" s="17"/>
      <c r="AI37" s="17">
        <f>AL37+AO37</f>
        <v>0</v>
      </c>
      <c r="AJ37" s="17">
        <f>AM37+AP37</f>
        <v>0</v>
      </c>
      <c r="AK37" s="17"/>
      <c r="AL37" s="17"/>
      <c r="AM37" s="17"/>
      <c r="AN37" s="17"/>
      <c r="AO37" s="17"/>
      <c r="AP37" s="17"/>
      <c r="AQ37" s="17"/>
      <c r="AR37" s="17">
        <v>4390.2526699999999</v>
      </c>
      <c r="AS37" s="17">
        <f>AV37+AY37</f>
        <v>4390.2526699999999</v>
      </c>
      <c r="AT37" s="17">
        <f>AW37+AZ37</f>
        <v>1441.3107699999998</v>
      </c>
      <c r="AU37" s="17"/>
      <c r="AV37" s="17">
        <v>4302.4476199999999</v>
      </c>
      <c r="AW37" s="17">
        <v>1412.4845499999999</v>
      </c>
      <c r="AX37" s="17">
        <f>AW37/AV37*100</f>
        <v>32.829790732001982</v>
      </c>
      <c r="AY37" s="17">
        <v>87.805049999999994</v>
      </c>
      <c r="AZ37" s="17">
        <v>28.826219999999999</v>
      </c>
      <c r="BA37" s="17">
        <f>AZ37/AY37*100</f>
        <v>32.829797374980139</v>
      </c>
      <c r="BB37" s="17"/>
      <c r="BC37" s="17">
        <f t="shared" ref="BC37" si="275">BF37+BI37</f>
        <v>0</v>
      </c>
      <c r="BD37" s="17">
        <f>BG37+BJ37</f>
        <v>0</v>
      </c>
      <c r="BE37" s="17" t="e">
        <f>BD37/BC37*100</f>
        <v>#DIV/0!</v>
      </c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>
        <f t="shared" ref="BV37:BW37" si="276">BY37+CB37</f>
        <v>0</v>
      </c>
      <c r="BW37" s="17">
        <f t="shared" si="276"/>
        <v>0</v>
      </c>
      <c r="BX37" s="17"/>
      <c r="BY37" s="17"/>
      <c r="BZ37" s="17"/>
      <c r="CA37" s="17"/>
      <c r="CB37" s="17"/>
      <c r="CC37" s="17"/>
      <c r="CD37" s="17"/>
      <c r="CE37" s="17">
        <f>CH37+CK37</f>
        <v>67085.61847999999</v>
      </c>
      <c r="CF37" s="17">
        <f>CI37+CL37</f>
        <v>27577.920000000002</v>
      </c>
      <c r="CG37" s="17">
        <f>CF37/CE37*100</f>
        <v>41.108542523494386</v>
      </c>
      <c r="CH37" s="17">
        <v>65743.906109999996</v>
      </c>
      <c r="CI37" s="17">
        <v>27026.3616</v>
      </c>
      <c r="CJ37" s="17">
        <f>CI37/CH37*100</f>
        <v>41.108542523744489</v>
      </c>
      <c r="CK37" s="17">
        <v>1341.7123700000002</v>
      </c>
      <c r="CL37" s="17">
        <v>551.55840000000001</v>
      </c>
      <c r="CM37" s="17">
        <f>CL37/CK37*100</f>
        <v>41.108542511238824</v>
      </c>
      <c r="CN37" s="17"/>
      <c r="CO37" s="17">
        <f>CR37+CU37</f>
        <v>0</v>
      </c>
      <c r="CP37" s="17">
        <f>CS37+CV37</f>
        <v>0</v>
      </c>
      <c r="CQ37" s="17"/>
      <c r="CR37" s="17"/>
      <c r="CS37" s="17"/>
      <c r="CT37" s="17"/>
      <c r="CU37" s="17"/>
      <c r="CV37" s="17"/>
      <c r="CW37" s="17"/>
      <c r="CX37" s="17">
        <v>43248.557529999998</v>
      </c>
      <c r="CY37" s="17">
        <f>DB37+DE37</f>
        <v>43248.557529999998</v>
      </c>
      <c r="CZ37" s="17">
        <f>DC37+DF37</f>
        <v>20871.54664</v>
      </c>
      <c r="DA37" s="17">
        <f>CZ37/CY37*100</f>
        <v>48.25952085343458</v>
      </c>
      <c r="DB37" s="17">
        <v>42383.5</v>
      </c>
      <c r="DC37" s="17">
        <v>20454.056929999999</v>
      </c>
      <c r="DD37" s="17">
        <f>DC37/DB37*100</f>
        <v>48.259480528979438</v>
      </c>
      <c r="DE37" s="17">
        <v>865.05753000000004</v>
      </c>
      <c r="DF37" s="17">
        <v>417.48971</v>
      </c>
      <c r="DG37" s="17">
        <f>DF37/DE37*100</f>
        <v>48.261496550408616</v>
      </c>
      <c r="DH37" s="17"/>
      <c r="DI37" s="17">
        <f>DL37+DO37</f>
        <v>0</v>
      </c>
      <c r="DJ37" s="17">
        <f>DM37+DP37</f>
        <v>0</v>
      </c>
      <c r="DK37" s="17"/>
      <c r="DL37" s="17"/>
      <c r="DM37" s="17"/>
      <c r="DN37" s="17"/>
      <c r="DO37" s="17"/>
      <c r="DP37" s="17"/>
      <c r="DQ37" s="17"/>
      <c r="DR37" s="17"/>
      <c r="DS37" s="17">
        <f>DV37+DY37</f>
        <v>0</v>
      </c>
      <c r="DT37" s="17">
        <f>DW37+DZ37</f>
        <v>0</v>
      </c>
      <c r="DU37" s="17"/>
      <c r="DV37" s="17"/>
      <c r="DW37" s="17"/>
      <c r="DX37" s="17"/>
      <c r="DY37" s="17"/>
      <c r="DZ37" s="17"/>
      <c r="EA37" s="17"/>
      <c r="EB37" s="17"/>
      <c r="EC37" s="17">
        <f>EF37+EI37</f>
        <v>0</v>
      </c>
      <c r="ED37" s="17">
        <f>EG37+EJ37</f>
        <v>0</v>
      </c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>
        <f t="shared" ref="EP37:EQ37" si="277">ES37+EV37</f>
        <v>0</v>
      </c>
      <c r="EQ37" s="17">
        <f t="shared" si="277"/>
        <v>0</v>
      </c>
      <c r="ER37" s="17"/>
      <c r="ES37" s="17"/>
      <c r="ET37" s="17"/>
      <c r="EU37" s="17"/>
      <c r="EV37" s="17"/>
      <c r="EW37" s="17"/>
      <c r="EX37" s="17"/>
      <c r="EY37" s="17"/>
      <c r="EZ37" s="17">
        <f>FC37+FF37</f>
        <v>0</v>
      </c>
      <c r="FA37" s="17">
        <f>FD37+FG37</f>
        <v>0</v>
      </c>
      <c r="FB37" s="17"/>
      <c r="FC37" s="17"/>
      <c r="FD37" s="17"/>
      <c r="FE37" s="17"/>
      <c r="FF37" s="17"/>
      <c r="FG37" s="17"/>
      <c r="FH37" s="17"/>
      <c r="FI37" s="22">
        <v>192.52767</v>
      </c>
      <c r="FJ37" s="17">
        <f>FM37+FP37</f>
        <v>192.52767</v>
      </c>
      <c r="FK37" s="17">
        <f>FN37+FQ37</f>
        <v>192.52767</v>
      </c>
      <c r="FL37" s="17">
        <f>SUM(FK37/FJ37*100)</f>
        <v>100</v>
      </c>
      <c r="FM37" s="17">
        <v>190.60239000000001</v>
      </c>
      <c r="FN37" s="17">
        <v>190.60239000000001</v>
      </c>
      <c r="FO37" s="17">
        <f>SUM(FN37/FM37*100)</f>
        <v>100</v>
      </c>
      <c r="FP37" s="17">
        <v>1.9252800000000001</v>
      </c>
      <c r="FQ37" s="17">
        <v>1.9252800000000001</v>
      </c>
      <c r="FR37" s="17">
        <f>SUM(FQ37/FP37*100)</f>
        <v>100</v>
      </c>
      <c r="FS37" s="17"/>
      <c r="FT37" s="17">
        <f>FW37+FZ37</f>
        <v>0</v>
      </c>
      <c r="FU37" s="17">
        <f>FX37+GA37</f>
        <v>0</v>
      </c>
      <c r="FV37" s="17"/>
      <c r="FW37" s="17"/>
      <c r="FX37" s="17"/>
      <c r="FY37" s="17" t="e">
        <f>SUM(FX37/FW37*100)</f>
        <v>#DIV/0!</v>
      </c>
      <c r="FZ37" s="17"/>
      <c r="GA37" s="17"/>
      <c r="GB37" s="17" t="e">
        <f>SUM(GA37/FZ37*100)</f>
        <v>#DIV/0!</v>
      </c>
      <c r="GC37" s="17"/>
      <c r="GD37" s="17">
        <f>GG37+GJ37</f>
        <v>0</v>
      </c>
      <c r="GE37" s="17">
        <f>GH37+GK37</f>
        <v>0</v>
      </c>
      <c r="GF37" s="17"/>
      <c r="GG37" s="17"/>
      <c r="GH37" s="17"/>
      <c r="GI37" s="17" t="e">
        <f>SUM(GH37/GG37*100)</f>
        <v>#DIV/0!</v>
      </c>
      <c r="GJ37" s="17"/>
      <c r="GK37" s="17"/>
      <c r="GL37" s="17" t="e">
        <f>SUM(GK37/GJ37*100)</f>
        <v>#DIV/0!</v>
      </c>
      <c r="GM37" s="17">
        <v>23515.481159999999</v>
      </c>
      <c r="GN37" s="17">
        <f>GQ37+GT37</f>
        <v>23515.481159999999</v>
      </c>
      <c r="GO37" s="17">
        <f>GR37+GU37</f>
        <v>11522.467069999999</v>
      </c>
      <c r="GP37" s="17">
        <f>GO37/GM37*100</f>
        <v>48.999495232952313</v>
      </c>
      <c r="GQ37" s="17">
        <v>23280.326349999999</v>
      </c>
      <c r="GR37" s="17">
        <v>11407.242399999999</v>
      </c>
      <c r="GS37" s="17">
        <f>SUM(GR37/GQ37*100)</f>
        <v>48.999495232591528</v>
      </c>
      <c r="GT37" s="17">
        <v>235.15481</v>
      </c>
      <c r="GU37" s="17">
        <v>115.22467</v>
      </c>
      <c r="GV37" s="17">
        <f>SUM(GU37/GT37*100)</f>
        <v>48.999495268670032</v>
      </c>
      <c r="GW37" s="17"/>
      <c r="GX37" s="17">
        <f>HA37+HD37</f>
        <v>0</v>
      </c>
      <c r="GY37" s="17">
        <f>HB37+HE37</f>
        <v>0</v>
      </c>
      <c r="GZ37" s="17"/>
      <c r="HA37" s="17"/>
      <c r="HB37" s="17"/>
      <c r="HC37" s="17" t="e">
        <f>SUM(HB37/HA37*100)</f>
        <v>#DIV/0!</v>
      </c>
      <c r="HD37" s="17"/>
      <c r="HE37" s="17"/>
      <c r="HF37" s="17" t="e">
        <f>SUM(HE37/HD37*100)</f>
        <v>#DIV/0!</v>
      </c>
      <c r="HG37" s="17"/>
      <c r="HH37" s="17">
        <f>HK37+HN37</f>
        <v>0</v>
      </c>
      <c r="HI37" s="17">
        <f>HL37+HO37</f>
        <v>0</v>
      </c>
      <c r="HJ37" s="17"/>
      <c r="HK37" s="17"/>
      <c r="HL37" s="17"/>
      <c r="HM37" s="17" t="e">
        <f>SUM(HL37/HK37*100)</f>
        <v>#DIV/0!</v>
      </c>
      <c r="HN37" s="17"/>
      <c r="HO37" s="17"/>
      <c r="HP37" s="17" t="e">
        <f>SUM(HO37/HN37*100)</f>
        <v>#DIV/0!</v>
      </c>
      <c r="HQ37" s="17"/>
      <c r="HR37" s="17">
        <f>HU37+HX37</f>
        <v>0</v>
      </c>
      <c r="HS37" s="17">
        <f>HV37+HY37</f>
        <v>0</v>
      </c>
      <c r="HT37" s="17"/>
      <c r="HU37" s="17"/>
      <c r="HV37" s="17"/>
      <c r="HW37" s="17" t="e">
        <f>SUM(HV37/HU37*100)</f>
        <v>#DIV/0!</v>
      </c>
      <c r="HX37" s="17"/>
      <c r="HY37" s="17"/>
      <c r="HZ37" s="17" t="e">
        <f>SUM(HY37/HX37*100)</f>
        <v>#DIV/0!</v>
      </c>
      <c r="IA37" s="17">
        <v>1160.6122399999999</v>
      </c>
      <c r="IB37" s="17">
        <f>IE37+IH37</f>
        <v>1160.6122400000002</v>
      </c>
      <c r="IC37" s="17">
        <f>IF37+II37</f>
        <v>1160.6065299999998</v>
      </c>
      <c r="ID37" s="17">
        <f t="shared" si="258"/>
        <v>99.999508018285212</v>
      </c>
      <c r="IE37" s="17">
        <v>1137.4000000000001</v>
      </c>
      <c r="IF37" s="17">
        <v>1137.3943999999999</v>
      </c>
      <c r="IG37" s="17">
        <f>SUM(IF37/IE37*100)</f>
        <v>99.999507649024082</v>
      </c>
      <c r="IH37" s="17">
        <v>23.212240000000001</v>
      </c>
      <c r="II37" s="17">
        <v>23.212129999999998</v>
      </c>
      <c r="IJ37" s="17">
        <f>SUM(II37/IH37*100)</f>
        <v>99.999526112085675</v>
      </c>
      <c r="IK37" s="17">
        <v>163.26531</v>
      </c>
      <c r="IL37" s="17">
        <f>IO37+IR37</f>
        <v>163.26531</v>
      </c>
      <c r="IM37" s="17">
        <f>IP37+IS37</f>
        <v>163.26531</v>
      </c>
      <c r="IN37" s="17">
        <f t="shared" si="259"/>
        <v>100</v>
      </c>
      <c r="IO37" s="17">
        <v>160</v>
      </c>
      <c r="IP37" s="17">
        <v>160</v>
      </c>
      <c r="IQ37" s="17">
        <f>SUM(IP37/IO37*100)</f>
        <v>100</v>
      </c>
      <c r="IR37" s="17">
        <v>3.2653099999999999</v>
      </c>
      <c r="IS37" s="17">
        <v>3.2653099999999999</v>
      </c>
      <c r="IT37" s="17">
        <f>SUM(IS37/IR37*100)</f>
        <v>100</v>
      </c>
      <c r="IU37" s="17">
        <v>3196.8740699999998</v>
      </c>
      <c r="IV37" s="17">
        <f>IY37+JB37</f>
        <v>3196.8740699999998</v>
      </c>
      <c r="IW37" s="17">
        <f>IZ37+JC37</f>
        <v>684.81115999999997</v>
      </c>
      <c r="IX37" s="17">
        <f t="shared" si="260"/>
        <v>21.421274188632648</v>
      </c>
      <c r="IY37" s="17">
        <v>3132.9365899999998</v>
      </c>
      <c r="IZ37" s="17">
        <v>671.11492999999996</v>
      </c>
      <c r="JA37" s="17">
        <f>SUM(IZ37/IY37*100)</f>
        <v>21.421273962011469</v>
      </c>
      <c r="JB37" s="17">
        <v>63.937480000000001</v>
      </c>
      <c r="JC37" s="17">
        <v>13.69623</v>
      </c>
      <c r="JD37" s="17">
        <f>SUM(JC37/JB37*100)</f>
        <v>21.421285293070667</v>
      </c>
      <c r="JE37" s="17">
        <v>8028.6734699999997</v>
      </c>
      <c r="JF37" s="17">
        <f>JI37+JL37</f>
        <v>8028.6734700000006</v>
      </c>
      <c r="JG37" s="17">
        <f>JJ37+JM37</f>
        <v>8028.6734700000006</v>
      </c>
      <c r="JH37" s="17">
        <f t="shared" si="261"/>
        <v>100</v>
      </c>
      <c r="JI37" s="17">
        <v>7868.1</v>
      </c>
      <c r="JJ37" s="17">
        <v>7868.1</v>
      </c>
      <c r="JK37" s="17">
        <f t="shared" si="262"/>
        <v>100</v>
      </c>
      <c r="JL37" s="17">
        <v>160.57346999999999</v>
      </c>
      <c r="JM37" s="17">
        <v>160.57346999999999</v>
      </c>
      <c r="JN37" s="17">
        <f t="shared" si="263"/>
        <v>100</v>
      </c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25"/>
    </row>
    <row r="38" spans="1:305" s="6" customFormat="1" ht="18.75" customHeight="1">
      <c r="A38" s="2" t="s">
        <v>160</v>
      </c>
      <c r="B38" s="23">
        <f>SUM(B39:B48)</f>
        <v>47823.632599999997</v>
      </c>
      <c r="C38" s="23">
        <f>SUM(C39:C48)</f>
        <v>8879.0751799999998</v>
      </c>
      <c r="D38" s="23">
        <f t="shared" si="257"/>
        <v>18.566291804441473</v>
      </c>
      <c r="E38" s="23">
        <f>SUM(E39:E48)</f>
        <v>0</v>
      </c>
      <c r="F38" s="23">
        <f>SUM(F39:F48)</f>
        <v>0</v>
      </c>
      <c r="G38" s="23"/>
      <c r="H38" s="23">
        <f>SUM(H39:H48)</f>
        <v>0</v>
      </c>
      <c r="I38" s="23">
        <f>SUM(I39:I48)</f>
        <v>0</v>
      </c>
      <c r="J38" s="23">
        <f>SUM(J39:J48)</f>
        <v>0</v>
      </c>
      <c r="K38" s="23"/>
      <c r="L38" s="23">
        <f>SUM(L39:L48)</f>
        <v>0</v>
      </c>
      <c r="M38" s="23">
        <f>SUM(M39:M48)</f>
        <v>0</v>
      </c>
      <c r="N38" s="23"/>
      <c r="O38" s="23">
        <f>SUM(O39:O48)</f>
        <v>0</v>
      </c>
      <c r="P38" s="23">
        <f>SUM(P39:P48)</f>
        <v>0</v>
      </c>
      <c r="Q38" s="23"/>
      <c r="R38" s="23">
        <f>SUM(R39:R48)</f>
        <v>0</v>
      </c>
      <c r="S38" s="23">
        <f>SUM(S39:S48)</f>
        <v>0</v>
      </c>
      <c r="T38" s="23"/>
      <c r="U38" s="23">
        <f>SUM(U39:U48)</f>
        <v>0</v>
      </c>
      <c r="V38" s="23">
        <f>SUM(V39:V48)</f>
        <v>0</v>
      </c>
      <c r="W38" s="23"/>
      <c r="X38" s="23">
        <f>SUM(X39:X48)</f>
        <v>0</v>
      </c>
      <c r="Y38" s="23">
        <f>SUM(Y39:Y48)</f>
        <v>0</v>
      </c>
      <c r="Z38" s="23">
        <f>SUM(Z39:Z48)</f>
        <v>0</v>
      </c>
      <c r="AA38" s="23"/>
      <c r="AB38" s="23">
        <f>SUM(AB39:AB48)</f>
        <v>0</v>
      </c>
      <c r="AC38" s="23">
        <f>SUM(AC39:AC48)</f>
        <v>0</v>
      </c>
      <c r="AD38" s="23"/>
      <c r="AE38" s="23">
        <f>SUM(AE39:AE48)</f>
        <v>0</v>
      </c>
      <c r="AF38" s="23">
        <f>SUM(AF39:AF48)</f>
        <v>0</v>
      </c>
      <c r="AG38" s="23"/>
      <c r="AH38" s="23">
        <f>SUM(AH39:AH48)</f>
        <v>0</v>
      </c>
      <c r="AI38" s="23">
        <f>SUM(AI39:AI48)</f>
        <v>0</v>
      </c>
      <c r="AJ38" s="23">
        <f>SUM(AJ39:AJ48)</f>
        <v>0</v>
      </c>
      <c r="AK38" s="23"/>
      <c r="AL38" s="23">
        <f>SUM(AL39:AL48)</f>
        <v>0</v>
      </c>
      <c r="AM38" s="23">
        <f>SUM(AM39:AM48)</f>
        <v>0</v>
      </c>
      <c r="AN38" s="23"/>
      <c r="AO38" s="23">
        <f>SUM(AO39:AO48)</f>
        <v>0</v>
      </c>
      <c r="AP38" s="23">
        <f>SUM(AP39:AP48)</f>
        <v>0</v>
      </c>
      <c r="AQ38" s="23"/>
      <c r="AR38" s="23">
        <f>SUM(AR39:AR48)</f>
        <v>0</v>
      </c>
      <c r="AS38" s="23">
        <f>SUM(AS39:AS48)</f>
        <v>0</v>
      </c>
      <c r="AT38" s="23">
        <f>SUM(AT39:AT48)</f>
        <v>0</v>
      </c>
      <c r="AU38" s="23"/>
      <c r="AV38" s="23">
        <f>SUM(AV39:AV48)</f>
        <v>0</v>
      </c>
      <c r="AW38" s="23">
        <f>SUM(AW39:AW48)</f>
        <v>0</v>
      </c>
      <c r="AX38" s="23"/>
      <c r="AY38" s="23">
        <f>SUM(AY39:AY48)</f>
        <v>0</v>
      </c>
      <c r="AZ38" s="23">
        <f>SUM(AZ39:AZ48)</f>
        <v>0</v>
      </c>
      <c r="BA38" s="23"/>
      <c r="BB38" s="23">
        <f>SUM(BB39:BB48)</f>
        <v>1225.1622400000001</v>
      </c>
      <c r="BC38" s="23">
        <f>SUM(BC39:BC48)</f>
        <v>1225.1622400000001</v>
      </c>
      <c r="BD38" s="23">
        <f>SUM(BD39:BD48)</f>
        <v>1225.1622400000001</v>
      </c>
      <c r="BE38" s="23"/>
      <c r="BF38" s="23">
        <f>SUM(BF39:BF48)</f>
        <v>1200.6589899999999</v>
      </c>
      <c r="BG38" s="23">
        <f>SUM(BG39:BG48)</f>
        <v>1200.6589899999999</v>
      </c>
      <c r="BH38" s="23">
        <f>BG38/BF38*100</f>
        <v>100</v>
      </c>
      <c r="BI38" s="23">
        <f>SUM(BI39:BI48)</f>
        <v>24.503250000000001</v>
      </c>
      <c r="BJ38" s="23">
        <f>SUM(BJ39:BJ48)</f>
        <v>24.503250000000001</v>
      </c>
      <c r="BK38" s="23">
        <f>BJ38/BI38*100</f>
        <v>100</v>
      </c>
      <c r="BL38" s="23">
        <f>SUM(BL39:BL48)</f>
        <v>11844.836450000001</v>
      </c>
      <c r="BM38" s="23">
        <f>SUM(BM39:BM48)</f>
        <v>11844.836450000001</v>
      </c>
      <c r="BN38" s="23">
        <f>SUM(BN39:BN48)</f>
        <v>6729.2204899999997</v>
      </c>
      <c r="BO38" s="23">
        <f t="shared" ref="BO38:BO46" si="278">BN38/BM38*100</f>
        <v>56.811425961056642</v>
      </c>
      <c r="BP38" s="23">
        <f>SUM(BP39:BP48)</f>
        <v>11607.939709999999</v>
      </c>
      <c r="BQ38" s="23">
        <f>SUM(BQ39:BQ48)</f>
        <v>6594.6360700000005</v>
      </c>
      <c r="BR38" s="23">
        <f t="shared" ref="BR38:BR48" si="279">BQ38/BP38*100</f>
        <v>56.811425927021816</v>
      </c>
      <c r="BS38" s="23">
        <f>SUM(BS39:BS48)</f>
        <v>236.89673999999999</v>
      </c>
      <c r="BT38" s="23">
        <f>SUM(BT39:BT48)</f>
        <v>134.58441999999999</v>
      </c>
      <c r="BU38" s="23">
        <f t="shared" ref="BU38:BU48" si="280">BT38/BS38*100</f>
        <v>56.811427628763489</v>
      </c>
      <c r="BV38" s="23">
        <f>SUM(BV39:BV48)</f>
        <v>3479.5930699999999</v>
      </c>
      <c r="BW38" s="23">
        <f>SUM(BW39:BW48)</f>
        <v>133.98953</v>
      </c>
      <c r="BX38" s="23">
        <f>BW38/BV38*100</f>
        <v>3.8507241307961335</v>
      </c>
      <c r="BY38" s="23">
        <f>SUM(BY39:BY48)</f>
        <v>3479.5930699999999</v>
      </c>
      <c r="BZ38" s="23">
        <f>SUM(BZ39:BZ48)</f>
        <v>133.98953</v>
      </c>
      <c r="CA38" s="23">
        <f>BZ38/BY38*100</f>
        <v>3.8507241307961335</v>
      </c>
      <c r="CB38" s="23">
        <f>SUM(CB39:CB48)</f>
        <v>0</v>
      </c>
      <c r="CC38" s="23">
        <f>SUM(CC39:CC48)</f>
        <v>0</v>
      </c>
      <c r="CD38" s="23"/>
      <c r="CE38" s="23">
        <f>SUM(CE39:CE48)</f>
        <v>0</v>
      </c>
      <c r="CF38" s="23">
        <f>SUM(CF39:CF48)</f>
        <v>0</v>
      </c>
      <c r="CG38" s="23"/>
      <c r="CH38" s="23">
        <f>SUM(CH39:CH48)</f>
        <v>0</v>
      </c>
      <c r="CI38" s="23">
        <f>SUM(CI39:CI48)</f>
        <v>0</v>
      </c>
      <c r="CJ38" s="23" t="e">
        <f>CI38/CH38*100</f>
        <v>#DIV/0!</v>
      </c>
      <c r="CK38" s="23">
        <f>SUM(CK39:CK48)</f>
        <v>0</v>
      </c>
      <c r="CL38" s="23">
        <f>SUM(CL39:CL48)</f>
        <v>0</v>
      </c>
      <c r="CM38" s="23" t="e">
        <f>CL38/CK38*100</f>
        <v>#DIV/0!</v>
      </c>
      <c r="CN38" s="23">
        <f>SUM(CN39:CN48)</f>
        <v>0</v>
      </c>
      <c r="CO38" s="23">
        <f>SUM(CO39:CO48)</f>
        <v>0</v>
      </c>
      <c r="CP38" s="23">
        <f>SUM(CP39:CP48)</f>
        <v>0</v>
      </c>
      <c r="CQ38" s="23"/>
      <c r="CR38" s="23">
        <f>SUM(CR39:CR48)</f>
        <v>0</v>
      </c>
      <c r="CS38" s="23">
        <f>SUM(CS39:CS48)</f>
        <v>0</v>
      </c>
      <c r="CT38" s="23"/>
      <c r="CU38" s="23">
        <f>SUM(CU39:CU48)</f>
        <v>0</v>
      </c>
      <c r="CV38" s="23">
        <f>SUM(CV39:CV48)</f>
        <v>0</v>
      </c>
      <c r="CW38" s="23"/>
      <c r="CX38" s="23">
        <f>SUM(CX39:CX48)</f>
        <v>0</v>
      </c>
      <c r="CY38" s="23">
        <f>SUM(CY39:CY48)</f>
        <v>0</v>
      </c>
      <c r="CZ38" s="23">
        <f>SUM(CZ39:CZ48)</f>
        <v>0</v>
      </c>
      <c r="DA38" s="23"/>
      <c r="DB38" s="23">
        <f>SUM(DB39:DB48)</f>
        <v>0</v>
      </c>
      <c r="DC38" s="23">
        <f>SUM(DC39:DC48)</f>
        <v>0</v>
      </c>
      <c r="DD38" s="23" t="e">
        <f>DC38/DB38*100</f>
        <v>#DIV/0!</v>
      </c>
      <c r="DE38" s="23">
        <f>SUM(DE39:DE48)</f>
        <v>0</v>
      </c>
      <c r="DF38" s="23">
        <f>SUM(DF39:DF48)</f>
        <v>0</v>
      </c>
      <c r="DG38" s="23" t="e">
        <f>DF38/DE38*100</f>
        <v>#DIV/0!</v>
      </c>
      <c r="DH38" s="23">
        <f>SUM(DH39:DH48)</f>
        <v>0</v>
      </c>
      <c r="DI38" s="23">
        <f>SUM(DI39:DI48)</f>
        <v>0</v>
      </c>
      <c r="DJ38" s="23">
        <f>SUM(DJ39:DJ48)</f>
        <v>0</v>
      </c>
      <c r="DK38" s="23" t="e">
        <f>DJ38/DI38*100</f>
        <v>#DIV/0!</v>
      </c>
      <c r="DL38" s="23">
        <f>SUM(DL39:DL48)</f>
        <v>0</v>
      </c>
      <c r="DM38" s="23">
        <f>SUM(DM39:DM48)</f>
        <v>0</v>
      </c>
      <c r="DN38" s="23" t="e">
        <f>DM38/DL38*100</f>
        <v>#DIV/0!</v>
      </c>
      <c r="DO38" s="23">
        <f>SUM(DO39:DO48)</f>
        <v>0</v>
      </c>
      <c r="DP38" s="23">
        <f>SUM(DP39:DP48)</f>
        <v>0</v>
      </c>
      <c r="DQ38" s="23" t="e">
        <f>DP38/DO38*100</f>
        <v>#DIV/0!</v>
      </c>
      <c r="DR38" s="23">
        <f>SUM(DR39:DR48)</f>
        <v>0</v>
      </c>
      <c r="DS38" s="23">
        <f>SUM(DS39:DS48)</f>
        <v>0</v>
      </c>
      <c r="DT38" s="23">
        <f>SUM(DT39:DT48)</f>
        <v>0</v>
      </c>
      <c r="DU38" s="23"/>
      <c r="DV38" s="23">
        <f>SUM(DV39:DV48)</f>
        <v>0</v>
      </c>
      <c r="DW38" s="23">
        <f>SUM(DW39:DW48)</f>
        <v>0</v>
      </c>
      <c r="DX38" s="23"/>
      <c r="DY38" s="23">
        <f>SUM(DY39:DY48)</f>
        <v>0</v>
      </c>
      <c r="DZ38" s="23">
        <f>SUM(DZ39:DZ48)</f>
        <v>0</v>
      </c>
      <c r="EA38" s="23"/>
      <c r="EB38" s="23">
        <f>SUM(EB39:EB48)</f>
        <v>0</v>
      </c>
      <c r="EC38" s="23">
        <f>SUM(EC39:EC48)</f>
        <v>0</v>
      </c>
      <c r="ED38" s="23">
        <f>SUM(ED39:ED48)</f>
        <v>0</v>
      </c>
      <c r="EE38" s="23"/>
      <c r="EF38" s="23">
        <f>SUM(EF39:EF48)</f>
        <v>0</v>
      </c>
      <c r="EG38" s="23">
        <f>SUM(EG39:EG48)</f>
        <v>0</v>
      </c>
      <c r="EH38" s="23"/>
      <c r="EI38" s="23">
        <f>SUM(EI39:EI48)</f>
        <v>0</v>
      </c>
      <c r="EJ38" s="23">
        <f>SUM(EJ39:EJ48)</f>
        <v>0</v>
      </c>
      <c r="EK38" s="23"/>
      <c r="EL38" s="23">
        <f>SUM(EL39:EL48)</f>
        <v>0</v>
      </c>
      <c r="EM38" s="23">
        <f>SUM(EM39:EM48)</f>
        <v>0</v>
      </c>
      <c r="EN38" s="23"/>
      <c r="EO38" s="23">
        <f>EO39+EO40+EO41+EO42+EO43+EO44+EO45+EO46+EO48</f>
        <v>29697.233999999997</v>
      </c>
      <c r="EP38" s="23">
        <f>EP39+EP40+EP41+EP42+EP43+EP44+EP45+EP46+EP48</f>
        <v>29697.233999999997</v>
      </c>
      <c r="EQ38" s="23">
        <f>SUM(EQ39:EQ48)</f>
        <v>425.65800000000002</v>
      </c>
      <c r="ER38" s="23">
        <f t="shared" ref="ER38:ER48" si="281">EQ38/EP38*100</f>
        <v>1.433325406669187</v>
      </c>
      <c r="ES38" s="23">
        <f>SUM(ES39:ES48)</f>
        <v>29697.233999999997</v>
      </c>
      <c r="ET38" s="23">
        <f>SUM(ET39:ET48)</f>
        <v>425.65800000000002</v>
      </c>
      <c r="EU38" s="23">
        <f>ET38/ES38*100</f>
        <v>1.433325406669187</v>
      </c>
      <c r="EV38" s="23">
        <f>SUM(EV39:EV48)</f>
        <v>0</v>
      </c>
      <c r="EW38" s="23">
        <f>SUM(EW39:EW48)</f>
        <v>0</v>
      </c>
      <c r="EX38" s="23"/>
      <c r="EY38" s="23">
        <f>SUM(EY39:EY48)</f>
        <v>0</v>
      </c>
      <c r="EZ38" s="23">
        <f>SUM(EZ39:EZ48)</f>
        <v>0</v>
      </c>
      <c r="FA38" s="23">
        <f>SUM(FA39:FA48)</f>
        <v>0</v>
      </c>
      <c r="FB38" s="23"/>
      <c r="FC38" s="23">
        <f>SUM(FC39:FC48)</f>
        <v>0</v>
      </c>
      <c r="FD38" s="23">
        <f>SUM(FD39:FD48)</f>
        <v>0</v>
      </c>
      <c r="FE38" s="23"/>
      <c r="FF38" s="23">
        <f>SUM(FF39:FF48)</f>
        <v>0</v>
      </c>
      <c r="FG38" s="23">
        <f>SUM(FG39:FG48)</f>
        <v>0</v>
      </c>
      <c r="FH38" s="23"/>
      <c r="FI38" s="23"/>
      <c r="FJ38" s="23">
        <f>FJ39+FJ40</f>
        <v>0</v>
      </c>
      <c r="FK38" s="23">
        <f>FK39+FK40</f>
        <v>0</v>
      </c>
      <c r="FL38" s="23"/>
      <c r="FM38" s="23">
        <f>FM39+FM40</f>
        <v>0</v>
      </c>
      <c r="FN38" s="23">
        <f>FN39+FN40</f>
        <v>0</v>
      </c>
      <c r="FO38" s="23"/>
      <c r="FP38" s="23">
        <f>FP39+FP40</f>
        <v>0</v>
      </c>
      <c r="FQ38" s="23">
        <f>FQ39+FQ40</f>
        <v>0</v>
      </c>
      <c r="FR38" s="23"/>
      <c r="FS38" s="23">
        <f>SUM(FS39:FS48)</f>
        <v>0</v>
      </c>
      <c r="FT38" s="23">
        <f>SUM(FT39:FT48)</f>
        <v>0</v>
      </c>
      <c r="FU38" s="23">
        <f>SUM(FU39:FU48)</f>
        <v>0</v>
      </c>
      <c r="FV38" s="23"/>
      <c r="FW38" s="23">
        <f>FW39+FW40</f>
        <v>0</v>
      </c>
      <c r="FX38" s="23">
        <f>FX39+FX40</f>
        <v>0</v>
      </c>
      <c r="FY38" s="23"/>
      <c r="FZ38" s="23">
        <f>FZ39+FZ40</f>
        <v>0</v>
      </c>
      <c r="GA38" s="23">
        <f>GA39+GA40</f>
        <v>0</v>
      </c>
      <c r="GB38" s="23"/>
      <c r="GC38" s="23">
        <f>SUM(GC39:GC48)</f>
        <v>0</v>
      </c>
      <c r="GD38" s="23">
        <f>SUM(GD39:GD48)</f>
        <v>0</v>
      </c>
      <c r="GE38" s="23">
        <f>SUM(GE39:GE48)</f>
        <v>0</v>
      </c>
      <c r="GF38" s="23"/>
      <c r="GG38" s="23">
        <f>GG39+GG40</f>
        <v>0</v>
      </c>
      <c r="GH38" s="23">
        <f>GH39+GH40</f>
        <v>0</v>
      </c>
      <c r="GI38" s="23"/>
      <c r="GJ38" s="23">
        <f>GJ39+GJ40</f>
        <v>0</v>
      </c>
      <c r="GK38" s="23">
        <f>GK39+GK40</f>
        <v>0</v>
      </c>
      <c r="GL38" s="23"/>
      <c r="GM38" s="23">
        <f>SUM(GM39:GM48)</f>
        <v>0</v>
      </c>
      <c r="GN38" s="23">
        <f>SUM(GN39:GN48)</f>
        <v>0</v>
      </c>
      <c r="GO38" s="23">
        <f>SUM(GO39:GO48)</f>
        <v>0</v>
      </c>
      <c r="GP38" s="23"/>
      <c r="GQ38" s="23">
        <f>GQ39+GQ40</f>
        <v>0</v>
      </c>
      <c r="GR38" s="23">
        <f>GR39+GR40</f>
        <v>0</v>
      </c>
      <c r="GS38" s="23"/>
      <c r="GT38" s="23">
        <f>GT39+GT40</f>
        <v>0</v>
      </c>
      <c r="GU38" s="23">
        <f>GU39+GU40</f>
        <v>0</v>
      </c>
      <c r="GV38" s="23"/>
      <c r="GW38" s="23">
        <f>SUM(GW39:GW48)</f>
        <v>0</v>
      </c>
      <c r="GX38" s="23">
        <f>SUM(GX39:GX48)</f>
        <v>0</v>
      </c>
      <c r="GY38" s="23">
        <f>SUM(GY39:GY48)</f>
        <v>0</v>
      </c>
      <c r="GZ38" s="23"/>
      <c r="HA38" s="23">
        <f>HA39+HA40</f>
        <v>0</v>
      </c>
      <c r="HB38" s="23">
        <f>HB39+HB40</f>
        <v>0</v>
      </c>
      <c r="HC38" s="23"/>
      <c r="HD38" s="23">
        <f>HD39+HD40</f>
        <v>0</v>
      </c>
      <c r="HE38" s="23">
        <f>HE39+HE40</f>
        <v>0</v>
      </c>
      <c r="HF38" s="23"/>
      <c r="HG38" s="23">
        <f>SUM(HG39:HG48)</f>
        <v>0</v>
      </c>
      <c r="HH38" s="23">
        <f>SUM(HH39:HH48)</f>
        <v>0</v>
      </c>
      <c r="HI38" s="23">
        <f>SUM(HI39:HI48)</f>
        <v>0</v>
      </c>
      <c r="HJ38" s="23"/>
      <c r="HK38" s="23">
        <f>HK39+HK40</f>
        <v>0</v>
      </c>
      <c r="HL38" s="23">
        <f>HL39+HL40</f>
        <v>0</v>
      </c>
      <c r="HM38" s="23"/>
      <c r="HN38" s="23">
        <f>HN39+HN40</f>
        <v>0</v>
      </c>
      <c r="HO38" s="23">
        <f>HO39+HO40</f>
        <v>0</v>
      </c>
      <c r="HP38" s="23"/>
      <c r="HQ38" s="23">
        <f>SUM(HQ39:HQ48)</f>
        <v>0</v>
      </c>
      <c r="HR38" s="23">
        <f>SUM(HR39:HR48)</f>
        <v>0</v>
      </c>
      <c r="HS38" s="23">
        <f>SUM(HS39:HS48)</f>
        <v>0</v>
      </c>
      <c r="HT38" s="23"/>
      <c r="HU38" s="23">
        <f>HU39+HU40</f>
        <v>0</v>
      </c>
      <c r="HV38" s="23">
        <f>HV39+HV40</f>
        <v>0</v>
      </c>
      <c r="HW38" s="23"/>
      <c r="HX38" s="23">
        <f>HX39+HX40</f>
        <v>0</v>
      </c>
      <c r="HY38" s="23">
        <f>HY39+HY40</f>
        <v>0</v>
      </c>
      <c r="HZ38" s="23"/>
      <c r="IA38" s="23">
        <f>SUM(IA39:IA48)</f>
        <v>0</v>
      </c>
      <c r="IB38" s="23">
        <f>SUM(IB39:IB48)</f>
        <v>0</v>
      </c>
      <c r="IC38" s="23">
        <f>SUM(IC39:IC48)</f>
        <v>0</v>
      </c>
      <c r="ID38" s="23"/>
      <c r="IE38" s="23">
        <f>IE39+IE40</f>
        <v>0</v>
      </c>
      <c r="IF38" s="23">
        <f>IF39+IF40</f>
        <v>0</v>
      </c>
      <c r="IG38" s="23"/>
      <c r="IH38" s="23">
        <f>IH39+IH40</f>
        <v>0</v>
      </c>
      <c r="II38" s="23">
        <f>II39+II40</f>
        <v>0</v>
      </c>
      <c r="IJ38" s="23"/>
      <c r="IK38" s="23">
        <f>SUM(IK39:IK48)</f>
        <v>0</v>
      </c>
      <c r="IL38" s="23">
        <f>SUM(IL39:IL48)</f>
        <v>0</v>
      </c>
      <c r="IM38" s="23">
        <f>SUM(IM39:IM48)</f>
        <v>0</v>
      </c>
      <c r="IN38" s="23"/>
      <c r="IO38" s="23">
        <f>IO39+IO40</f>
        <v>0</v>
      </c>
      <c r="IP38" s="23">
        <f>IP39+IP40</f>
        <v>0</v>
      </c>
      <c r="IQ38" s="23"/>
      <c r="IR38" s="23">
        <f>IR39+IR40</f>
        <v>0</v>
      </c>
      <c r="IS38" s="23">
        <f>IS39+IS40</f>
        <v>0</v>
      </c>
      <c r="IT38" s="23"/>
      <c r="IU38" s="23">
        <f>SUM(IU39:IU48)</f>
        <v>0</v>
      </c>
      <c r="IV38" s="23">
        <f>SUM(IV39:IV48)</f>
        <v>0</v>
      </c>
      <c r="IW38" s="23">
        <f>SUM(IW39:IW48)</f>
        <v>0</v>
      </c>
      <c r="IX38" s="23"/>
      <c r="IY38" s="23">
        <f>IY39+IY40</f>
        <v>0</v>
      </c>
      <c r="IZ38" s="23">
        <f>IZ39+IZ40</f>
        <v>0</v>
      </c>
      <c r="JA38" s="23"/>
      <c r="JB38" s="23">
        <f>JB39+JB40</f>
        <v>0</v>
      </c>
      <c r="JC38" s="23">
        <f>JC39+JC40</f>
        <v>0</v>
      </c>
      <c r="JD38" s="23"/>
      <c r="JE38" s="23">
        <f>SUM(JE39:JE48)</f>
        <v>0</v>
      </c>
      <c r="JF38" s="23">
        <f>SUM(JF39:JF48)</f>
        <v>0</v>
      </c>
      <c r="JG38" s="23">
        <f>SUM(JG39:JG48)</f>
        <v>0</v>
      </c>
      <c r="JH38" s="23"/>
      <c r="JI38" s="23">
        <f>SUM(JI39:JI48)</f>
        <v>0</v>
      </c>
      <c r="JJ38" s="23">
        <f>SUM(JJ39:JJ48)</f>
        <v>0</v>
      </c>
      <c r="JK38" s="23"/>
      <c r="JL38" s="23">
        <f>SUM(JL39:JL48)</f>
        <v>0</v>
      </c>
      <c r="JM38" s="23">
        <f>SUM(JM39:JM48)</f>
        <v>0</v>
      </c>
      <c r="JN38" s="23"/>
      <c r="JO38" s="23">
        <f>SUM(JO39:JO48)</f>
        <v>0</v>
      </c>
      <c r="JP38" s="23">
        <f>SUM(JP39:JP48)</f>
        <v>0</v>
      </c>
      <c r="JQ38" s="23"/>
      <c r="JR38" s="23">
        <f>SUM(JR39:JR48)</f>
        <v>730.08983999999998</v>
      </c>
      <c r="JS38" s="23">
        <f>SUM(JS39:JS48)</f>
        <v>365.04491999999999</v>
      </c>
      <c r="JT38" s="23">
        <f t="shared" ref="JT38:JT45" si="282">JS38/JR38*100</f>
        <v>50</v>
      </c>
      <c r="JU38" s="23">
        <f>SUM(JU39:JU48)</f>
        <v>846.7170000000001</v>
      </c>
      <c r="JV38" s="23">
        <f>SUM(JV39:JV48)</f>
        <v>0</v>
      </c>
      <c r="JW38" s="23">
        <f t="shared" ref="JW38:JW47" si="283">JV38/JU38*100</f>
        <v>0</v>
      </c>
      <c r="JX38" s="23">
        <f>SUM(JX39:JX48)</f>
        <v>0</v>
      </c>
      <c r="JY38" s="23">
        <f>SUM(JY39:JY48)</f>
        <v>0</v>
      </c>
      <c r="JZ38" s="23" t="e">
        <f t="shared" ref="JZ38" si="284">JY38/JX38*100</f>
        <v>#DIV/0!</v>
      </c>
      <c r="KA38" s="23">
        <f>SUM(KA39:KA48)</f>
        <v>0</v>
      </c>
      <c r="KB38" s="23">
        <f>SUM(KB39:KB48)</f>
        <v>0</v>
      </c>
      <c r="KC38" s="23" t="e">
        <f t="shared" ref="KC38" si="285">KB38/KA38*100</f>
        <v>#DIV/0!</v>
      </c>
      <c r="KD38" s="23">
        <f>SUM(KD39:KD48)</f>
        <v>0</v>
      </c>
      <c r="KE38" s="23">
        <f>SUM(KE39:KE48)</f>
        <v>0</v>
      </c>
      <c r="KF38" s="23" t="e">
        <f t="shared" ref="KF38" si="286">KE38/KD38*100</f>
        <v>#DIV/0!</v>
      </c>
      <c r="KG38" s="23">
        <f>SUM(KG39:KG48)</f>
        <v>0</v>
      </c>
      <c r="KH38" s="23">
        <f>SUM(KH39:KH48)</f>
        <v>0</v>
      </c>
      <c r="KI38" s="23" t="e">
        <f t="shared" ref="KI38" si="287">KH38/KG38*100</f>
        <v>#DIV/0!</v>
      </c>
      <c r="KJ38" s="23">
        <f>SUM(KJ39:KJ48)</f>
        <v>0</v>
      </c>
      <c r="KK38" s="23">
        <f>SUM(KK39:KK48)</f>
        <v>0</v>
      </c>
      <c r="KL38" s="23" t="e">
        <f t="shared" ref="KL38" si="288">KK38/KJ38*100</f>
        <v>#DIV/0!</v>
      </c>
      <c r="KM38" s="23">
        <f>SUM(KM39:KM48)</f>
        <v>0</v>
      </c>
      <c r="KN38" s="23">
        <f>SUM(KN39:KN48)</f>
        <v>0</v>
      </c>
      <c r="KO38" s="23" t="e">
        <f t="shared" ref="KO38" si="289">KN38/KM38*100</f>
        <v>#DIV/0!</v>
      </c>
      <c r="KP38" s="23">
        <f>SUM(KP39:KP48)</f>
        <v>0</v>
      </c>
      <c r="KQ38" s="23">
        <f>SUM(KQ39:KQ48)</f>
        <v>0</v>
      </c>
      <c r="KR38" s="23" t="e">
        <f t="shared" ref="KR38" si="290">KQ38/KP38*100</f>
        <v>#DIV/0!</v>
      </c>
    </row>
    <row r="39" spans="1:305">
      <c r="A39" s="1" t="s">
        <v>17</v>
      </c>
      <c r="B39" s="17">
        <f t="shared" ref="B39:B48" si="291">H39+R39+U39+X39+AH39+AR39+BB39+BL39+BV39+CE39+CN39+CX39+DH39+DR39+EB39+EO39+E39+EY39+FI39+FS39+GC39+GM39+GW39+HG39+HQ39+IA39+IK39+IU39+JE39+JO39+EL39+JR39+JU39+JX39+KA39+KD39+KG39+KJ39+KM39+KP39</f>
        <v>6894.8650099999995</v>
      </c>
      <c r="C39" s="17">
        <f t="shared" ref="C39:C48" si="292">J39+S39+V39+Z39+AJ39+AT39+BD39+BN39+BW39+CF39+CP39+CZ39+DJ39+DT39+ED39+EQ39+F39+FA39+FK39+FU39+GE39+GO39+GY39+HI39+HS39+IC39+IM39+IW39+JG39+JP39+EM39+JS39+JV39+JY39+KB39+KE39+KH39+KK39+KN39+KQ39</f>
        <v>4418.3120100000006</v>
      </c>
      <c r="D39" s="17">
        <f t="shared" si="257"/>
        <v>64.081196710767813</v>
      </c>
      <c r="E39" s="17"/>
      <c r="F39" s="17"/>
      <c r="G39" s="17"/>
      <c r="H39" s="17"/>
      <c r="I39" s="17">
        <f t="shared" ref="I39:J48" si="293">L39+O39</f>
        <v>0</v>
      </c>
      <c r="J39" s="17">
        <f t="shared" si="293"/>
        <v>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>
        <f t="shared" ref="Y39:Z48" si="294">AB39+AE39</f>
        <v>0</v>
      </c>
      <c r="Z39" s="17">
        <f t="shared" si="294"/>
        <v>0</v>
      </c>
      <c r="AA39" s="17"/>
      <c r="AB39" s="17"/>
      <c r="AC39" s="17"/>
      <c r="AD39" s="17"/>
      <c r="AE39" s="17"/>
      <c r="AF39" s="17"/>
      <c r="AG39" s="17"/>
      <c r="AH39" s="17"/>
      <c r="AI39" s="17">
        <f t="shared" ref="AI39:AJ48" si="295">AL39+AO39</f>
        <v>0</v>
      </c>
      <c r="AJ39" s="17">
        <f t="shared" si="295"/>
        <v>0</v>
      </c>
      <c r="AK39" s="17"/>
      <c r="AL39" s="17"/>
      <c r="AM39" s="17"/>
      <c r="AN39" s="17"/>
      <c r="AO39" s="17"/>
      <c r="AP39" s="17"/>
      <c r="AQ39" s="17"/>
      <c r="AR39" s="17"/>
      <c r="AS39" s="17">
        <f t="shared" ref="AS39:AT48" si="296">AV39+AY39</f>
        <v>0</v>
      </c>
      <c r="AT39" s="17">
        <f t="shared" si="296"/>
        <v>0</v>
      </c>
      <c r="AU39" s="17"/>
      <c r="AV39" s="17"/>
      <c r="AW39" s="17"/>
      <c r="AX39" s="17"/>
      <c r="AY39" s="17"/>
      <c r="AZ39" s="17"/>
      <c r="BA39" s="17"/>
      <c r="BB39" s="17"/>
      <c r="BC39" s="17">
        <f t="shared" ref="BC39:BD48" si="297">BF39+BI39</f>
        <v>0</v>
      </c>
      <c r="BD39" s="17">
        <f t="shared" si="297"/>
        <v>0</v>
      </c>
      <c r="BE39" s="17"/>
      <c r="BF39" s="17"/>
      <c r="BG39" s="17"/>
      <c r="BH39" s="17"/>
      <c r="BI39" s="17"/>
      <c r="BJ39" s="17"/>
      <c r="BK39" s="17"/>
      <c r="BL39" s="17">
        <v>4418.3120099999996</v>
      </c>
      <c r="BM39" s="17">
        <f t="shared" ref="BM39:BN48" si="298">BP39+BS39</f>
        <v>4418.3120100000006</v>
      </c>
      <c r="BN39" s="17">
        <f>BQ39+BT39</f>
        <v>4418.3120100000006</v>
      </c>
      <c r="BO39" s="17">
        <f t="shared" si="278"/>
        <v>100</v>
      </c>
      <c r="BP39" s="17">
        <v>4329.9457700000003</v>
      </c>
      <c r="BQ39" s="17">
        <v>4329.9457700000003</v>
      </c>
      <c r="BR39" s="17">
        <f t="shared" si="279"/>
        <v>100</v>
      </c>
      <c r="BS39" s="17">
        <v>88.366240000000005</v>
      </c>
      <c r="BT39" s="17">
        <v>88.366240000000005</v>
      </c>
      <c r="BU39" s="17">
        <f t="shared" si="280"/>
        <v>100</v>
      </c>
      <c r="BV39" s="17">
        <f t="shared" ref="BV39:BW48" si="299">BY39+CB39</f>
        <v>0</v>
      </c>
      <c r="BW39" s="17">
        <f t="shared" si="299"/>
        <v>0</v>
      </c>
      <c r="BX39" s="17"/>
      <c r="BY39" s="17"/>
      <c r="BZ39" s="17"/>
      <c r="CA39" s="17"/>
      <c r="CB39" s="17"/>
      <c r="CC39" s="17"/>
      <c r="CD39" s="17"/>
      <c r="CE39" s="17">
        <f t="shared" ref="CE39:CF48" si="300">CH39+CK39</f>
        <v>0</v>
      </c>
      <c r="CF39" s="17">
        <f t="shared" si="300"/>
        <v>0</v>
      </c>
      <c r="CG39" s="17"/>
      <c r="CH39" s="17"/>
      <c r="CI39" s="17"/>
      <c r="CJ39" s="17"/>
      <c r="CK39" s="17"/>
      <c r="CL39" s="17"/>
      <c r="CM39" s="17"/>
      <c r="CN39" s="17"/>
      <c r="CO39" s="17">
        <f t="shared" ref="CO39:CP48" si="301">CR39+CU39</f>
        <v>0</v>
      </c>
      <c r="CP39" s="17">
        <f t="shared" si="301"/>
        <v>0</v>
      </c>
      <c r="CQ39" s="17"/>
      <c r="CR39" s="17"/>
      <c r="CS39" s="17"/>
      <c r="CT39" s="17"/>
      <c r="CU39" s="17"/>
      <c r="CV39" s="17"/>
      <c r="CW39" s="17"/>
      <c r="CX39" s="17"/>
      <c r="CY39" s="17">
        <f t="shared" ref="CY39:CZ48" si="302">DB39+DE39</f>
        <v>0</v>
      </c>
      <c r="CZ39" s="17">
        <f t="shared" si="302"/>
        <v>0</v>
      </c>
      <c r="DA39" s="17"/>
      <c r="DB39" s="17"/>
      <c r="DC39" s="17"/>
      <c r="DD39" s="17"/>
      <c r="DE39" s="17"/>
      <c r="DF39" s="17"/>
      <c r="DG39" s="17"/>
      <c r="DH39" s="17"/>
      <c r="DI39" s="17">
        <f t="shared" ref="DI39:DJ48" si="303">DL39+DO39</f>
        <v>0</v>
      </c>
      <c r="DJ39" s="17">
        <f t="shared" si="303"/>
        <v>0</v>
      </c>
      <c r="DK39" s="17"/>
      <c r="DL39" s="17"/>
      <c r="DM39" s="17"/>
      <c r="DN39" s="17"/>
      <c r="DO39" s="17"/>
      <c r="DP39" s="17"/>
      <c r="DQ39" s="17"/>
      <c r="DR39" s="17"/>
      <c r="DS39" s="17">
        <f t="shared" ref="DS39:DT48" si="304">DV39+DY39</f>
        <v>0</v>
      </c>
      <c r="DT39" s="17">
        <f t="shared" si="304"/>
        <v>0</v>
      </c>
      <c r="DU39" s="17"/>
      <c r="DV39" s="17"/>
      <c r="DW39" s="17"/>
      <c r="DX39" s="17"/>
      <c r="DY39" s="17"/>
      <c r="DZ39" s="17"/>
      <c r="EA39" s="17"/>
      <c r="EB39" s="17"/>
      <c r="EC39" s="17">
        <f t="shared" ref="EC39:ED48" si="305">EF39+EI39</f>
        <v>0</v>
      </c>
      <c r="ED39" s="17">
        <f t="shared" si="305"/>
        <v>0</v>
      </c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>
        <v>2476.5529999999999</v>
      </c>
      <c r="EP39" s="17">
        <f t="shared" ref="EP39:EQ48" si="306">ES39+EV39</f>
        <v>2476.5529999999999</v>
      </c>
      <c r="EQ39" s="17">
        <f t="shared" si="306"/>
        <v>0</v>
      </c>
      <c r="ER39" s="17">
        <f t="shared" si="281"/>
        <v>0</v>
      </c>
      <c r="ES39" s="17">
        <v>2476.5529999999999</v>
      </c>
      <c r="ET39" s="17"/>
      <c r="EU39" s="17">
        <f t="shared" ref="EU39:EU48" si="307">ET39/ES39*100</f>
        <v>0</v>
      </c>
      <c r="EV39" s="17"/>
      <c r="EW39" s="17"/>
      <c r="EX39" s="17"/>
      <c r="EY39" s="17"/>
      <c r="EZ39" s="17">
        <f t="shared" ref="EZ39:FA48" si="308">FC39+FF39</f>
        <v>0</v>
      </c>
      <c r="FA39" s="17">
        <f t="shared" si="308"/>
        <v>0</v>
      </c>
      <c r="FB39" s="17"/>
      <c r="FC39" s="17"/>
      <c r="FD39" s="17"/>
      <c r="FE39" s="17"/>
      <c r="FF39" s="17"/>
      <c r="FG39" s="17"/>
      <c r="FH39" s="17"/>
      <c r="FI39" s="22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>
        <f t="shared" ref="FT39:FU48" si="309">FW39+FZ39</f>
        <v>0</v>
      </c>
      <c r="FU39" s="17">
        <f t="shared" si="309"/>
        <v>0</v>
      </c>
      <c r="FV39" s="17"/>
      <c r="FW39" s="17"/>
      <c r="FX39" s="17"/>
      <c r="FY39" s="17"/>
      <c r="FZ39" s="17"/>
      <c r="GA39" s="17"/>
      <c r="GB39" s="17"/>
      <c r="GC39" s="17"/>
      <c r="GD39" s="17">
        <f t="shared" ref="GD39:GE48" si="310">GG39+GJ39</f>
        <v>0</v>
      </c>
      <c r="GE39" s="17">
        <f t="shared" si="310"/>
        <v>0</v>
      </c>
      <c r="GF39" s="17"/>
      <c r="GG39" s="17"/>
      <c r="GH39" s="17"/>
      <c r="GI39" s="17"/>
      <c r="GJ39" s="17"/>
      <c r="GK39" s="17"/>
      <c r="GL39" s="17"/>
      <c r="GM39" s="17"/>
      <c r="GN39" s="17">
        <f t="shared" ref="GN39:GO48" si="311">GQ39+GT39</f>
        <v>0</v>
      </c>
      <c r="GO39" s="17">
        <f t="shared" si="311"/>
        <v>0</v>
      </c>
      <c r="GP39" s="17"/>
      <c r="GQ39" s="17"/>
      <c r="GR39" s="17"/>
      <c r="GS39" s="17"/>
      <c r="GT39" s="17"/>
      <c r="GU39" s="17"/>
      <c r="GV39" s="17"/>
      <c r="GW39" s="17"/>
      <c r="GX39" s="17">
        <f t="shared" ref="GX39:GY48" si="312">HA39+HD39</f>
        <v>0</v>
      </c>
      <c r="GY39" s="17">
        <f t="shared" si="312"/>
        <v>0</v>
      </c>
      <c r="GZ39" s="17"/>
      <c r="HA39" s="17"/>
      <c r="HB39" s="17"/>
      <c r="HC39" s="17"/>
      <c r="HD39" s="17"/>
      <c r="HE39" s="17"/>
      <c r="HF39" s="17"/>
      <c r="HG39" s="17"/>
      <c r="HH39" s="17">
        <f t="shared" ref="HH39:HI48" si="313">HK39+HN39</f>
        <v>0</v>
      </c>
      <c r="HI39" s="17">
        <f t="shared" si="313"/>
        <v>0</v>
      </c>
      <c r="HJ39" s="17"/>
      <c r="HK39" s="17"/>
      <c r="HL39" s="17"/>
      <c r="HM39" s="17"/>
      <c r="HN39" s="17"/>
      <c r="HO39" s="17"/>
      <c r="HP39" s="17"/>
      <c r="HQ39" s="17"/>
      <c r="HR39" s="17">
        <f t="shared" ref="HR39:HS48" si="314">HU39+HX39</f>
        <v>0</v>
      </c>
      <c r="HS39" s="17">
        <f t="shared" si="314"/>
        <v>0</v>
      </c>
      <c r="HT39" s="17"/>
      <c r="HU39" s="17"/>
      <c r="HV39" s="17"/>
      <c r="HW39" s="17"/>
      <c r="HX39" s="17"/>
      <c r="HY39" s="17"/>
      <c r="HZ39" s="17"/>
      <c r="IA39" s="17"/>
      <c r="IB39" s="17">
        <f t="shared" ref="IB39:IC48" si="315">IE39+IH39</f>
        <v>0</v>
      </c>
      <c r="IC39" s="17">
        <f t="shared" si="315"/>
        <v>0</v>
      </c>
      <c r="ID39" s="17"/>
      <c r="IE39" s="17"/>
      <c r="IF39" s="17"/>
      <c r="IG39" s="17"/>
      <c r="IH39" s="17"/>
      <c r="II39" s="17"/>
      <c r="IJ39" s="17"/>
      <c r="IK39" s="17"/>
      <c r="IL39" s="17">
        <f t="shared" ref="IL39:IM48" si="316">IO39+IR39</f>
        <v>0</v>
      </c>
      <c r="IM39" s="17">
        <f t="shared" si="316"/>
        <v>0</v>
      </c>
      <c r="IN39" s="17"/>
      <c r="IO39" s="17"/>
      <c r="IP39" s="17"/>
      <c r="IQ39" s="17"/>
      <c r="IR39" s="17"/>
      <c r="IS39" s="17"/>
      <c r="IT39" s="17"/>
      <c r="IU39" s="17"/>
      <c r="IV39" s="17">
        <f t="shared" ref="IV39:IW48" si="317">IY39+JB39</f>
        <v>0</v>
      </c>
      <c r="IW39" s="17">
        <f t="shared" si="317"/>
        <v>0</v>
      </c>
      <c r="IX39" s="17"/>
      <c r="IY39" s="17"/>
      <c r="IZ39" s="17"/>
      <c r="JA39" s="17"/>
      <c r="JB39" s="17"/>
      <c r="JC39" s="17"/>
      <c r="JD39" s="17"/>
      <c r="JE39" s="17"/>
      <c r="JF39" s="17">
        <f t="shared" ref="JF39:JG48" si="318">JI39+JL39</f>
        <v>0</v>
      </c>
      <c r="JG39" s="17">
        <f t="shared" si="318"/>
        <v>0</v>
      </c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25"/>
    </row>
    <row r="40" spans="1:305">
      <c r="A40" s="1" t="s">
        <v>39</v>
      </c>
      <c r="B40" s="17">
        <f t="shared" si="291"/>
        <v>1207.64896</v>
      </c>
      <c r="C40" s="17">
        <f t="shared" si="292"/>
        <v>0</v>
      </c>
      <c r="D40" s="17">
        <f t="shared" si="257"/>
        <v>0</v>
      </c>
      <c r="E40" s="17"/>
      <c r="F40" s="17"/>
      <c r="G40" s="17"/>
      <c r="H40" s="17"/>
      <c r="I40" s="17">
        <f t="shared" si="293"/>
        <v>0</v>
      </c>
      <c r="J40" s="17">
        <f t="shared" si="293"/>
        <v>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>
        <f t="shared" si="294"/>
        <v>0</v>
      </c>
      <c r="Z40" s="17">
        <f t="shared" si="294"/>
        <v>0</v>
      </c>
      <c r="AA40" s="17"/>
      <c r="AB40" s="17"/>
      <c r="AC40" s="17"/>
      <c r="AD40" s="17"/>
      <c r="AE40" s="17"/>
      <c r="AF40" s="17"/>
      <c r="AG40" s="17"/>
      <c r="AH40" s="17"/>
      <c r="AI40" s="17">
        <f t="shared" si="295"/>
        <v>0</v>
      </c>
      <c r="AJ40" s="17">
        <f t="shared" si="295"/>
        <v>0</v>
      </c>
      <c r="AK40" s="17"/>
      <c r="AL40" s="17"/>
      <c r="AM40" s="17"/>
      <c r="AN40" s="17"/>
      <c r="AO40" s="17"/>
      <c r="AP40" s="17"/>
      <c r="AQ40" s="17"/>
      <c r="AR40" s="17"/>
      <c r="AS40" s="17">
        <f t="shared" si="296"/>
        <v>0</v>
      </c>
      <c r="AT40" s="17">
        <f t="shared" si="296"/>
        <v>0</v>
      </c>
      <c r="AU40" s="17"/>
      <c r="AV40" s="17"/>
      <c r="AW40" s="17"/>
      <c r="AX40" s="17"/>
      <c r="AY40" s="17"/>
      <c r="AZ40" s="17"/>
      <c r="BA40" s="17"/>
      <c r="BB40" s="17"/>
      <c r="BC40" s="17">
        <f t="shared" si="297"/>
        <v>0</v>
      </c>
      <c r="BD40" s="17">
        <f t="shared" si="297"/>
        <v>0</v>
      </c>
      <c r="BE40" s="17"/>
      <c r="BF40" s="17"/>
      <c r="BG40" s="17"/>
      <c r="BH40" s="17"/>
      <c r="BI40" s="17"/>
      <c r="BJ40" s="17"/>
      <c r="BK40" s="17"/>
      <c r="BL40" s="17">
        <v>141.00995999999998</v>
      </c>
      <c r="BM40" s="17">
        <f t="shared" si="298"/>
        <v>141.00996000000001</v>
      </c>
      <c r="BN40" s="17">
        <f t="shared" si="298"/>
        <v>0</v>
      </c>
      <c r="BO40" s="17">
        <f t="shared" si="278"/>
        <v>0</v>
      </c>
      <c r="BP40" s="17">
        <v>138.18976000000001</v>
      </c>
      <c r="BQ40" s="17"/>
      <c r="BR40" s="17">
        <f t="shared" si="279"/>
        <v>0</v>
      </c>
      <c r="BS40" s="17">
        <v>2.8201999999999998</v>
      </c>
      <c r="BT40" s="17"/>
      <c r="BU40" s="17">
        <f t="shared" si="280"/>
        <v>0</v>
      </c>
      <c r="BV40" s="17">
        <f t="shared" si="299"/>
        <v>0</v>
      </c>
      <c r="BW40" s="17">
        <f t="shared" si="299"/>
        <v>0</v>
      </c>
      <c r="BX40" s="17"/>
      <c r="BY40" s="17"/>
      <c r="BZ40" s="17"/>
      <c r="CA40" s="17"/>
      <c r="CB40" s="17"/>
      <c r="CC40" s="17"/>
      <c r="CD40" s="17"/>
      <c r="CE40" s="17">
        <f t="shared" si="300"/>
        <v>0</v>
      </c>
      <c r="CF40" s="17">
        <f t="shared" si="300"/>
        <v>0</v>
      </c>
      <c r="CG40" s="17"/>
      <c r="CH40" s="17"/>
      <c r="CI40" s="17"/>
      <c r="CJ40" s="17"/>
      <c r="CK40" s="17"/>
      <c r="CL40" s="17"/>
      <c r="CM40" s="17"/>
      <c r="CN40" s="17"/>
      <c r="CO40" s="17">
        <f t="shared" si="301"/>
        <v>0</v>
      </c>
      <c r="CP40" s="17">
        <f t="shared" si="301"/>
        <v>0</v>
      </c>
      <c r="CQ40" s="17"/>
      <c r="CR40" s="17"/>
      <c r="CS40" s="17"/>
      <c r="CT40" s="17"/>
      <c r="CU40" s="17"/>
      <c r="CV40" s="17"/>
      <c r="CW40" s="17"/>
      <c r="CX40" s="17"/>
      <c r="CY40" s="17">
        <f t="shared" si="302"/>
        <v>0</v>
      </c>
      <c r="CZ40" s="17">
        <f t="shared" si="302"/>
        <v>0</v>
      </c>
      <c r="DA40" s="17"/>
      <c r="DB40" s="17"/>
      <c r="DC40" s="17"/>
      <c r="DD40" s="17"/>
      <c r="DE40" s="17"/>
      <c r="DF40" s="17"/>
      <c r="DG40" s="17"/>
      <c r="DH40" s="17"/>
      <c r="DI40" s="17">
        <f t="shared" si="303"/>
        <v>0</v>
      </c>
      <c r="DJ40" s="17">
        <f t="shared" si="303"/>
        <v>0</v>
      </c>
      <c r="DK40" s="17"/>
      <c r="DL40" s="17"/>
      <c r="DM40" s="17"/>
      <c r="DN40" s="17"/>
      <c r="DO40" s="17"/>
      <c r="DP40" s="17"/>
      <c r="DQ40" s="17"/>
      <c r="DR40" s="17"/>
      <c r="DS40" s="17">
        <f t="shared" si="304"/>
        <v>0</v>
      </c>
      <c r="DT40" s="17">
        <f t="shared" si="304"/>
        <v>0</v>
      </c>
      <c r="DU40" s="17"/>
      <c r="DV40" s="17"/>
      <c r="DW40" s="17"/>
      <c r="DX40" s="17"/>
      <c r="DY40" s="17"/>
      <c r="DZ40" s="17"/>
      <c r="EA40" s="17"/>
      <c r="EB40" s="17"/>
      <c r="EC40" s="17">
        <f t="shared" si="305"/>
        <v>0</v>
      </c>
      <c r="ED40" s="17">
        <f t="shared" si="305"/>
        <v>0</v>
      </c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>
        <v>797.14</v>
      </c>
      <c r="EP40" s="17">
        <f t="shared" si="306"/>
        <v>797.14</v>
      </c>
      <c r="EQ40" s="17">
        <f t="shared" si="306"/>
        <v>0</v>
      </c>
      <c r="ER40" s="17">
        <f t="shared" si="281"/>
        <v>0</v>
      </c>
      <c r="ES40" s="17">
        <v>797.14</v>
      </c>
      <c r="ET40" s="17"/>
      <c r="EU40" s="17">
        <f t="shared" si="307"/>
        <v>0</v>
      </c>
      <c r="EV40" s="17"/>
      <c r="EW40" s="17"/>
      <c r="EX40" s="17"/>
      <c r="EY40" s="17"/>
      <c r="EZ40" s="17">
        <f t="shared" si="308"/>
        <v>0</v>
      </c>
      <c r="FA40" s="17">
        <f t="shared" si="308"/>
        <v>0</v>
      </c>
      <c r="FB40" s="17"/>
      <c r="FC40" s="17"/>
      <c r="FD40" s="17"/>
      <c r="FE40" s="17"/>
      <c r="FF40" s="17"/>
      <c r="FG40" s="17"/>
      <c r="FH40" s="17"/>
      <c r="FI40" s="22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>
        <f t="shared" si="309"/>
        <v>0</v>
      </c>
      <c r="FU40" s="17">
        <f t="shared" si="309"/>
        <v>0</v>
      </c>
      <c r="FV40" s="17"/>
      <c r="FW40" s="17"/>
      <c r="FX40" s="17"/>
      <c r="FY40" s="17"/>
      <c r="FZ40" s="17"/>
      <c r="GA40" s="17"/>
      <c r="GB40" s="17"/>
      <c r="GC40" s="17"/>
      <c r="GD40" s="17">
        <f t="shared" si="310"/>
        <v>0</v>
      </c>
      <c r="GE40" s="17">
        <f t="shared" si="310"/>
        <v>0</v>
      </c>
      <c r="GF40" s="17"/>
      <c r="GG40" s="17"/>
      <c r="GH40" s="17"/>
      <c r="GI40" s="17"/>
      <c r="GJ40" s="17"/>
      <c r="GK40" s="17"/>
      <c r="GL40" s="17"/>
      <c r="GM40" s="17"/>
      <c r="GN40" s="17">
        <f t="shared" si="311"/>
        <v>0</v>
      </c>
      <c r="GO40" s="17">
        <f t="shared" si="311"/>
        <v>0</v>
      </c>
      <c r="GP40" s="17"/>
      <c r="GQ40" s="17"/>
      <c r="GR40" s="17"/>
      <c r="GS40" s="17"/>
      <c r="GT40" s="17"/>
      <c r="GU40" s="17"/>
      <c r="GV40" s="17"/>
      <c r="GW40" s="17"/>
      <c r="GX40" s="17">
        <f t="shared" si="312"/>
        <v>0</v>
      </c>
      <c r="GY40" s="17">
        <f t="shared" si="312"/>
        <v>0</v>
      </c>
      <c r="GZ40" s="17"/>
      <c r="HA40" s="17"/>
      <c r="HB40" s="17"/>
      <c r="HC40" s="17"/>
      <c r="HD40" s="17"/>
      <c r="HE40" s="17"/>
      <c r="HF40" s="17"/>
      <c r="HG40" s="17"/>
      <c r="HH40" s="17">
        <f t="shared" si="313"/>
        <v>0</v>
      </c>
      <c r="HI40" s="17">
        <f t="shared" si="313"/>
        <v>0</v>
      </c>
      <c r="HJ40" s="17"/>
      <c r="HK40" s="17"/>
      <c r="HL40" s="17"/>
      <c r="HM40" s="17"/>
      <c r="HN40" s="17"/>
      <c r="HO40" s="17"/>
      <c r="HP40" s="17"/>
      <c r="HQ40" s="17"/>
      <c r="HR40" s="17">
        <f t="shared" si="314"/>
        <v>0</v>
      </c>
      <c r="HS40" s="17">
        <f t="shared" si="314"/>
        <v>0</v>
      </c>
      <c r="HT40" s="17"/>
      <c r="HU40" s="17"/>
      <c r="HV40" s="17"/>
      <c r="HW40" s="17"/>
      <c r="HX40" s="17"/>
      <c r="HY40" s="17"/>
      <c r="HZ40" s="17"/>
      <c r="IA40" s="17"/>
      <c r="IB40" s="17">
        <f t="shared" si="315"/>
        <v>0</v>
      </c>
      <c r="IC40" s="17">
        <f t="shared" si="315"/>
        <v>0</v>
      </c>
      <c r="ID40" s="17"/>
      <c r="IE40" s="17"/>
      <c r="IF40" s="17"/>
      <c r="IG40" s="17"/>
      <c r="IH40" s="17"/>
      <c r="II40" s="17"/>
      <c r="IJ40" s="17"/>
      <c r="IK40" s="17"/>
      <c r="IL40" s="17">
        <f t="shared" si="316"/>
        <v>0</v>
      </c>
      <c r="IM40" s="17">
        <f t="shared" si="316"/>
        <v>0</v>
      </c>
      <c r="IN40" s="17"/>
      <c r="IO40" s="17"/>
      <c r="IP40" s="17"/>
      <c r="IQ40" s="17"/>
      <c r="IR40" s="17"/>
      <c r="IS40" s="17"/>
      <c r="IT40" s="17"/>
      <c r="IU40" s="17"/>
      <c r="IV40" s="17">
        <f t="shared" si="317"/>
        <v>0</v>
      </c>
      <c r="IW40" s="17">
        <f t="shared" si="317"/>
        <v>0</v>
      </c>
      <c r="IX40" s="17"/>
      <c r="IY40" s="17"/>
      <c r="IZ40" s="17"/>
      <c r="JA40" s="17"/>
      <c r="JB40" s="17"/>
      <c r="JC40" s="17"/>
      <c r="JD40" s="17"/>
      <c r="JE40" s="17"/>
      <c r="JF40" s="17">
        <f t="shared" si="318"/>
        <v>0</v>
      </c>
      <c r="JG40" s="17">
        <f t="shared" si="318"/>
        <v>0</v>
      </c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>
        <v>269.49900000000002</v>
      </c>
      <c r="JV40" s="17"/>
      <c r="JW40" s="17">
        <f t="shared" si="283"/>
        <v>0</v>
      </c>
      <c r="JX40" s="17"/>
      <c r="JY40" s="17"/>
      <c r="JZ40" s="17" t="e">
        <f t="shared" ref="JZ40" si="319">JY40/JX40*100</f>
        <v>#DIV/0!</v>
      </c>
      <c r="KA40" s="17"/>
      <c r="KB40" s="17"/>
      <c r="KC40" s="17" t="e">
        <f t="shared" ref="KC40" si="320">KB40/KA40*100</f>
        <v>#DIV/0!</v>
      </c>
      <c r="KD40" s="17"/>
      <c r="KE40" s="17"/>
      <c r="KF40" s="17" t="e">
        <f t="shared" ref="KF40" si="321">KE40/KD40*100</f>
        <v>#DIV/0!</v>
      </c>
      <c r="KG40" s="17"/>
      <c r="KH40" s="17"/>
      <c r="KI40" s="17" t="e">
        <f t="shared" ref="KI40" si="322">KH40/KG40*100</f>
        <v>#DIV/0!</v>
      </c>
      <c r="KJ40" s="17"/>
      <c r="KK40" s="17"/>
      <c r="KL40" s="17" t="e">
        <f t="shared" ref="KL40" si="323">KK40/KJ40*100</f>
        <v>#DIV/0!</v>
      </c>
      <c r="KM40" s="17"/>
      <c r="KN40" s="17"/>
      <c r="KO40" s="17"/>
      <c r="KP40" s="17"/>
      <c r="KQ40" s="17"/>
      <c r="KR40" s="17"/>
      <c r="KS40" s="25"/>
    </row>
    <row r="41" spans="1:305">
      <c r="A41" s="1" t="s">
        <v>57</v>
      </c>
      <c r="B41" s="17">
        <f t="shared" si="291"/>
        <v>12557.63681</v>
      </c>
      <c r="C41" s="17">
        <f t="shared" si="292"/>
        <v>0</v>
      </c>
      <c r="D41" s="17">
        <f t="shared" si="257"/>
        <v>0</v>
      </c>
      <c r="E41" s="17"/>
      <c r="F41" s="17"/>
      <c r="G41" s="17"/>
      <c r="H41" s="17"/>
      <c r="I41" s="17">
        <f t="shared" si="293"/>
        <v>0</v>
      </c>
      <c r="J41" s="17">
        <f t="shared" si="293"/>
        <v>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>
        <f t="shared" si="294"/>
        <v>0</v>
      </c>
      <c r="Z41" s="17">
        <f t="shared" si="294"/>
        <v>0</v>
      </c>
      <c r="AA41" s="17"/>
      <c r="AB41" s="17"/>
      <c r="AC41" s="17"/>
      <c r="AD41" s="17"/>
      <c r="AE41" s="17"/>
      <c r="AF41" s="17"/>
      <c r="AG41" s="17"/>
      <c r="AH41" s="17"/>
      <c r="AI41" s="17">
        <f t="shared" si="295"/>
        <v>0</v>
      </c>
      <c r="AJ41" s="17">
        <f t="shared" si="295"/>
        <v>0</v>
      </c>
      <c r="AK41" s="17"/>
      <c r="AL41" s="17"/>
      <c r="AM41" s="17"/>
      <c r="AN41" s="17"/>
      <c r="AO41" s="17"/>
      <c r="AP41" s="17"/>
      <c r="AQ41" s="17"/>
      <c r="AR41" s="17"/>
      <c r="AS41" s="17">
        <f t="shared" si="296"/>
        <v>0</v>
      </c>
      <c r="AT41" s="17">
        <f t="shared" si="296"/>
        <v>0</v>
      </c>
      <c r="AU41" s="17"/>
      <c r="AV41" s="17"/>
      <c r="AW41" s="17"/>
      <c r="AX41" s="17"/>
      <c r="AY41" s="17"/>
      <c r="AZ41" s="17"/>
      <c r="BA41" s="17"/>
      <c r="BB41" s="17"/>
      <c r="BC41" s="17">
        <f t="shared" si="297"/>
        <v>0</v>
      </c>
      <c r="BD41" s="17">
        <f t="shared" si="297"/>
        <v>0</v>
      </c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>
        <f t="shared" si="299"/>
        <v>618.74981000000002</v>
      </c>
      <c r="BW41" s="17">
        <f t="shared" si="299"/>
        <v>0</v>
      </c>
      <c r="BX41" s="17">
        <f>BW41/BV41*100</f>
        <v>0</v>
      </c>
      <c r="BY41" s="17">
        <v>618.74981000000002</v>
      </c>
      <c r="BZ41" s="17"/>
      <c r="CA41" s="17">
        <f>BZ41/BY41*100</f>
        <v>0</v>
      </c>
      <c r="CB41" s="17"/>
      <c r="CC41" s="17"/>
      <c r="CD41" s="17"/>
      <c r="CE41" s="17">
        <f t="shared" si="300"/>
        <v>0</v>
      </c>
      <c r="CF41" s="17">
        <f t="shared" si="300"/>
        <v>0</v>
      </c>
      <c r="CG41" s="17"/>
      <c r="CH41" s="17"/>
      <c r="CI41" s="17"/>
      <c r="CJ41" s="17"/>
      <c r="CK41" s="17"/>
      <c r="CL41" s="17"/>
      <c r="CM41" s="17"/>
      <c r="CN41" s="17"/>
      <c r="CO41" s="17">
        <f t="shared" si="301"/>
        <v>0</v>
      </c>
      <c r="CP41" s="17">
        <f t="shared" si="301"/>
        <v>0</v>
      </c>
      <c r="CQ41" s="17"/>
      <c r="CR41" s="17"/>
      <c r="CS41" s="17"/>
      <c r="CT41" s="17"/>
      <c r="CU41" s="17"/>
      <c r="CV41" s="17"/>
      <c r="CW41" s="17"/>
      <c r="CX41" s="17"/>
      <c r="CY41" s="17">
        <f t="shared" si="302"/>
        <v>0</v>
      </c>
      <c r="CZ41" s="17">
        <f t="shared" si="302"/>
        <v>0</v>
      </c>
      <c r="DA41" s="17"/>
      <c r="DB41" s="17"/>
      <c r="DC41" s="17"/>
      <c r="DD41" s="17"/>
      <c r="DE41" s="17"/>
      <c r="DF41" s="17"/>
      <c r="DG41" s="17"/>
      <c r="DH41" s="17"/>
      <c r="DI41" s="17">
        <f t="shared" si="303"/>
        <v>0</v>
      </c>
      <c r="DJ41" s="17">
        <f t="shared" si="303"/>
        <v>0</v>
      </c>
      <c r="DK41" s="17"/>
      <c r="DL41" s="17"/>
      <c r="DM41" s="17"/>
      <c r="DN41" s="17"/>
      <c r="DO41" s="17"/>
      <c r="DP41" s="17"/>
      <c r="DQ41" s="17"/>
      <c r="DR41" s="17"/>
      <c r="DS41" s="17">
        <f t="shared" si="304"/>
        <v>0</v>
      </c>
      <c r="DT41" s="17">
        <f t="shared" si="304"/>
        <v>0</v>
      </c>
      <c r="DU41" s="17"/>
      <c r="DV41" s="17"/>
      <c r="DW41" s="17"/>
      <c r="DX41" s="17"/>
      <c r="DY41" s="17"/>
      <c r="DZ41" s="17"/>
      <c r="EA41" s="17"/>
      <c r="EB41" s="17"/>
      <c r="EC41" s="17">
        <f t="shared" si="305"/>
        <v>0</v>
      </c>
      <c r="ED41" s="17">
        <f t="shared" si="305"/>
        <v>0</v>
      </c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>
        <v>11938.887000000001</v>
      </c>
      <c r="EP41" s="17">
        <f t="shared" si="306"/>
        <v>11938.887000000001</v>
      </c>
      <c r="EQ41" s="17">
        <f t="shared" si="306"/>
        <v>0</v>
      </c>
      <c r="ER41" s="17">
        <f t="shared" si="281"/>
        <v>0</v>
      </c>
      <c r="ES41" s="17">
        <v>11938.887000000001</v>
      </c>
      <c r="ET41" s="17"/>
      <c r="EU41" s="17">
        <f>ET41/ES41*100</f>
        <v>0</v>
      </c>
      <c r="EV41" s="17"/>
      <c r="EW41" s="17"/>
      <c r="EX41" s="17"/>
      <c r="EY41" s="17"/>
      <c r="EZ41" s="17">
        <f t="shared" si="308"/>
        <v>0</v>
      </c>
      <c r="FA41" s="17">
        <f t="shared" si="308"/>
        <v>0</v>
      </c>
      <c r="FB41" s="17"/>
      <c r="FC41" s="17"/>
      <c r="FD41" s="17"/>
      <c r="FE41" s="17"/>
      <c r="FF41" s="17"/>
      <c r="FG41" s="17"/>
      <c r="FH41" s="17"/>
      <c r="FI41" s="22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>
        <f t="shared" si="309"/>
        <v>0</v>
      </c>
      <c r="FU41" s="17">
        <f t="shared" si="309"/>
        <v>0</v>
      </c>
      <c r="FV41" s="17"/>
      <c r="FW41" s="17"/>
      <c r="FX41" s="17"/>
      <c r="FY41" s="17"/>
      <c r="FZ41" s="17"/>
      <c r="GA41" s="17"/>
      <c r="GB41" s="17"/>
      <c r="GC41" s="17"/>
      <c r="GD41" s="17">
        <f t="shared" si="310"/>
        <v>0</v>
      </c>
      <c r="GE41" s="17">
        <f t="shared" si="310"/>
        <v>0</v>
      </c>
      <c r="GF41" s="17"/>
      <c r="GG41" s="17"/>
      <c r="GH41" s="17"/>
      <c r="GI41" s="17"/>
      <c r="GJ41" s="17"/>
      <c r="GK41" s="17"/>
      <c r="GL41" s="17"/>
      <c r="GM41" s="17"/>
      <c r="GN41" s="17">
        <f t="shared" si="311"/>
        <v>0</v>
      </c>
      <c r="GO41" s="17">
        <f t="shared" si="311"/>
        <v>0</v>
      </c>
      <c r="GP41" s="17"/>
      <c r="GQ41" s="17"/>
      <c r="GR41" s="17"/>
      <c r="GS41" s="17"/>
      <c r="GT41" s="17"/>
      <c r="GU41" s="17"/>
      <c r="GV41" s="17"/>
      <c r="GW41" s="17"/>
      <c r="GX41" s="17">
        <f t="shared" si="312"/>
        <v>0</v>
      </c>
      <c r="GY41" s="17">
        <f t="shared" si="312"/>
        <v>0</v>
      </c>
      <c r="GZ41" s="17"/>
      <c r="HA41" s="17"/>
      <c r="HB41" s="17"/>
      <c r="HC41" s="17"/>
      <c r="HD41" s="17"/>
      <c r="HE41" s="17"/>
      <c r="HF41" s="17"/>
      <c r="HG41" s="17"/>
      <c r="HH41" s="17">
        <f t="shared" si="313"/>
        <v>0</v>
      </c>
      <c r="HI41" s="17">
        <f t="shared" si="313"/>
        <v>0</v>
      </c>
      <c r="HJ41" s="17"/>
      <c r="HK41" s="17"/>
      <c r="HL41" s="17"/>
      <c r="HM41" s="17"/>
      <c r="HN41" s="17"/>
      <c r="HO41" s="17"/>
      <c r="HP41" s="17"/>
      <c r="HQ41" s="17"/>
      <c r="HR41" s="17">
        <f t="shared" si="314"/>
        <v>0</v>
      </c>
      <c r="HS41" s="17">
        <f t="shared" si="314"/>
        <v>0</v>
      </c>
      <c r="HT41" s="17"/>
      <c r="HU41" s="17"/>
      <c r="HV41" s="17"/>
      <c r="HW41" s="17"/>
      <c r="HX41" s="17"/>
      <c r="HY41" s="17"/>
      <c r="HZ41" s="17"/>
      <c r="IA41" s="17"/>
      <c r="IB41" s="17">
        <f t="shared" si="315"/>
        <v>0</v>
      </c>
      <c r="IC41" s="17">
        <f t="shared" si="315"/>
        <v>0</v>
      </c>
      <c r="ID41" s="17"/>
      <c r="IE41" s="17"/>
      <c r="IF41" s="17"/>
      <c r="IG41" s="17"/>
      <c r="IH41" s="17"/>
      <c r="II41" s="17"/>
      <c r="IJ41" s="17"/>
      <c r="IK41" s="17"/>
      <c r="IL41" s="17">
        <f t="shared" si="316"/>
        <v>0</v>
      </c>
      <c r="IM41" s="17">
        <f t="shared" si="316"/>
        <v>0</v>
      </c>
      <c r="IN41" s="17"/>
      <c r="IO41" s="17"/>
      <c r="IP41" s="17"/>
      <c r="IQ41" s="17"/>
      <c r="IR41" s="17"/>
      <c r="IS41" s="17"/>
      <c r="IT41" s="17"/>
      <c r="IU41" s="17"/>
      <c r="IV41" s="17">
        <f t="shared" si="317"/>
        <v>0</v>
      </c>
      <c r="IW41" s="17">
        <f t="shared" si="317"/>
        <v>0</v>
      </c>
      <c r="IX41" s="17"/>
      <c r="IY41" s="17"/>
      <c r="IZ41" s="17"/>
      <c r="JA41" s="17"/>
      <c r="JB41" s="17"/>
      <c r="JC41" s="17"/>
      <c r="JD41" s="17"/>
      <c r="JE41" s="17"/>
      <c r="JF41" s="17">
        <f t="shared" si="318"/>
        <v>0</v>
      </c>
      <c r="JG41" s="17">
        <f t="shared" si="318"/>
        <v>0</v>
      </c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25"/>
    </row>
    <row r="42" spans="1:305">
      <c r="A42" s="1" t="s">
        <v>41</v>
      </c>
      <c r="B42" s="17">
        <f t="shared" si="291"/>
        <v>1703.2127499999999</v>
      </c>
      <c r="C42" s="17">
        <f t="shared" si="292"/>
        <v>0</v>
      </c>
      <c r="D42" s="17">
        <f t="shared" si="257"/>
        <v>0</v>
      </c>
      <c r="E42" s="17"/>
      <c r="F42" s="17"/>
      <c r="G42" s="17"/>
      <c r="H42" s="17"/>
      <c r="I42" s="17">
        <f t="shared" si="293"/>
        <v>0</v>
      </c>
      <c r="J42" s="17">
        <f t="shared" si="293"/>
        <v>0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>
        <f t="shared" si="294"/>
        <v>0</v>
      </c>
      <c r="Z42" s="17">
        <f t="shared" si="294"/>
        <v>0</v>
      </c>
      <c r="AA42" s="17"/>
      <c r="AB42" s="17"/>
      <c r="AC42" s="17"/>
      <c r="AD42" s="17"/>
      <c r="AE42" s="17"/>
      <c r="AF42" s="17"/>
      <c r="AG42" s="17"/>
      <c r="AH42" s="17"/>
      <c r="AI42" s="17">
        <f t="shared" si="295"/>
        <v>0</v>
      </c>
      <c r="AJ42" s="17">
        <f t="shared" si="295"/>
        <v>0</v>
      </c>
      <c r="AK42" s="17"/>
      <c r="AL42" s="17"/>
      <c r="AM42" s="17"/>
      <c r="AN42" s="17"/>
      <c r="AO42" s="17"/>
      <c r="AP42" s="17"/>
      <c r="AQ42" s="17"/>
      <c r="AR42" s="17"/>
      <c r="AS42" s="17">
        <f t="shared" si="296"/>
        <v>0</v>
      </c>
      <c r="AT42" s="17">
        <f t="shared" si="296"/>
        <v>0</v>
      </c>
      <c r="AU42" s="17"/>
      <c r="AV42" s="17"/>
      <c r="AW42" s="17"/>
      <c r="AX42" s="17"/>
      <c r="AY42" s="17"/>
      <c r="AZ42" s="17"/>
      <c r="BA42" s="17"/>
      <c r="BB42" s="17"/>
      <c r="BC42" s="17">
        <f t="shared" si="297"/>
        <v>0</v>
      </c>
      <c r="BD42" s="17">
        <f t="shared" si="297"/>
        <v>0</v>
      </c>
      <c r="BE42" s="17"/>
      <c r="BF42" s="17"/>
      <c r="BG42" s="17"/>
      <c r="BH42" s="17"/>
      <c r="BI42" s="17"/>
      <c r="BJ42" s="17"/>
      <c r="BK42" s="17"/>
      <c r="BL42" s="17"/>
      <c r="BM42" s="17">
        <f t="shared" si="298"/>
        <v>0</v>
      </c>
      <c r="BN42" s="17">
        <f t="shared" si="298"/>
        <v>0</v>
      </c>
      <c r="BO42" s="17" t="e">
        <f t="shared" si="278"/>
        <v>#DIV/0!</v>
      </c>
      <c r="BP42" s="17"/>
      <c r="BQ42" s="17"/>
      <c r="BR42" s="17" t="e">
        <f t="shared" si="279"/>
        <v>#DIV/0!</v>
      </c>
      <c r="BS42" s="17"/>
      <c r="BT42" s="17"/>
      <c r="BU42" s="17" t="e">
        <f t="shared" si="280"/>
        <v>#DIV/0!</v>
      </c>
      <c r="BV42" s="17">
        <f t="shared" si="299"/>
        <v>1192.4237499999999</v>
      </c>
      <c r="BW42" s="17">
        <f t="shared" si="299"/>
        <v>0</v>
      </c>
      <c r="BX42" s="17">
        <f>BW42/BV42*100</f>
        <v>0</v>
      </c>
      <c r="BY42" s="17">
        <v>1192.4237499999999</v>
      </c>
      <c r="BZ42" s="17"/>
      <c r="CA42" s="17">
        <f>BZ42/BY42*100</f>
        <v>0</v>
      </c>
      <c r="CB42" s="17"/>
      <c r="CC42" s="17"/>
      <c r="CD42" s="17"/>
      <c r="CE42" s="17">
        <f t="shared" si="300"/>
        <v>0</v>
      </c>
      <c r="CF42" s="17">
        <f t="shared" si="300"/>
        <v>0</v>
      </c>
      <c r="CG42" s="17"/>
      <c r="CH42" s="17"/>
      <c r="CI42" s="17"/>
      <c r="CJ42" s="17"/>
      <c r="CK42" s="17"/>
      <c r="CL42" s="17"/>
      <c r="CM42" s="17"/>
      <c r="CN42" s="17"/>
      <c r="CO42" s="17">
        <f t="shared" si="301"/>
        <v>0</v>
      </c>
      <c r="CP42" s="17">
        <f t="shared" si="301"/>
        <v>0</v>
      </c>
      <c r="CQ42" s="17"/>
      <c r="CR42" s="17"/>
      <c r="CS42" s="17"/>
      <c r="CT42" s="17"/>
      <c r="CU42" s="17"/>
      <c r="CV42" s="17"/>
      <c r="CW42" s="17"/>
      <c r="CX42" s="17"/>
      <c r="CY42" s="17">
        <f t="shared" si="302"/>
        <v>0</v>
      </c>
      <c r="CZ42" s="17">
        <f t="shared" si="302"/>
        <v>0</v>
      </c>
      <c r="DA42" s="17"/>
      <c r="DB42" s="17"/>
      <c r="DC42" s="17"/>
      <c r="DD42" s="17"/>
      <c r="DE42" s="17"/>
      <c r="DF42" s="17"/>
      <c r="DG42" s="17"/>
      <c r="DH42" s="17"/>
      <c r="DI42" s="17">
        <f t="shared" si="303"/>
        <v>0</v>
      </c>
      <c r="DJ42" s="17">
        <f t="shared" si="303"/>
        <v>0</v>
      </c>
      <c r="DK42" s="17"/>
      <c r="DL42" s="17"/>
      <c r="DM42" s="17"/>
      <c r="DN42" s="17"/>
      <c r="DO42" s="17"/>
      <c r="DP42" s="17"/>
      <c r="DQ42" s="17"/>
      <c r="DR42" s="17"/>
      <c r="DS42" s="17">
        <f t="shared" si="304"/>
        <v>0</v>
      </c>
      <c r="DT42" s="17">
        <f t="shared" si="304"/>
        <v>0</v>
      </c>
      <c r="DU42" s="17"/>
      <c r="DV42" s="17"/>
      <c r="DW42" s="17"/>
      <c r="DX42" s="17"/>
      <c r="DY42" s="17"/>
      <c r="DZ42" s="17"/>
      <c r="EA42" s="17"/>
      <c r="EB42" s="17"/>
      <c r="EC42" s="17">
        <f t="shared" si="305"/>
        <v>0</v>
      </c>
      <c r="ED42" s="17">
        <f t="shared" si="305"/>
        <v>0</v>
      </c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>
        <v>510.78899999999999</v>
      </c>
      <c r="EP42" s="17">
        <f t="shared" si="306"/>
        <v>510.78899999999999</v>
      </c>
      <c r="EQ42" s="17">
        <f t="shared" si="306"/>
        <v>0</v>
      </c>
      <c r="ER42" s="17">
        <f t="shared" si="281"/>
        <v>0</v>
      </c>
      <c r="ES42" s="17">
        <v>510.78899999999999</v>
      </c>
      <c r="ET42" s="17"/>
      <c r="EU42" s="17">
        <f t="shared" si="307"/>
        <v>0</v>
      </c>
      <c r="EV42" s="17"/>
      <c r="EW42" s="17"/>
      <c r="EX42" s="17"/>
      <c r="EY42" s="17"/>
      <c r="EZ42" s="17">
        <f t="shared" si="308"/>
        <v>0</v>
      </c>
      <c r="FA42" s="17">
        <f t="shared" si="308"/>
        <v>0</v>
      </c>
      <c r="FB42" s="17"/>
      <c r="FC42" s="17"/>
      <c r="FD42" s="17"/>
      <c r="FE42" s="17"/>
      <c r="FF42" s="17"/>
      <c r="FG42" s="17"/>
      <c r="FH42" s="17"/>
      <c r="FI42" s="22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>
        <f t="shared" si="309"/>
        <v>0</v>
      </c>
      <c r="FU42" s="17">
        <f t="shared" si="309"/>
        <v>0</v>
      </c>
      <c r="FV42" s="17"/>
      <c r="FW42" s="17"/>
      <c r="FX42" s="17"/>
      <c r="FY42" s="17"/>
      <c r="FZ42" s="17"/>
      <c r="GA42" s="17"/>
      <c r="GB42" s="17"/>
      <c r="GC42" s="17"/>
      <c r="GD42" s="17">
        <f t="shared" si="310"/>
        <v>0</v>
      </c>
      <c r="GE42" s="17">
        <f t="shared" si="310"/>
        <v>0</v>
      </c>
      <c r="GF42" s="17"/>
      <c r="GG42" s="17"/>
      <c r="GH42" s="17"/>
      <c r="GI42" s="17"/>
      <c r="GJ42" s="17"/>
      <c r="GK42" s="17"/>
      <c r="GL42" s="17"/>
      <c r="GM42" s="17"/>
      <c r="GN42" s="17">
        <f t="shared" si="311"/>
        <v>0</v>
      </c>
      <c r="GO42" s="17">
        <f t="shared" si="311"/>
        <v>0</v>
      </c>
      <c r="GP42" s="17"/>
      <c r="GQ42" s="17"/>
      <c r="GR42" s="17"/>
      <c r="GS42" s="17"/>
      <c r="GT42" s="17"/>
      <c r="GU42" s="17"/>
      <c r="GV42" s="17"/>
      <c r="GW42" s="17"/>
      <c r="GX42" s="17">
        <f t="shared" si="312"/>
        <v>0</v>
      </c>
      <c r="GY42" s="17">
        <f t="shared" si="312"/>
        <v>0</v>
      </c>
      <c r="GZ42" s="17"/>
      <c r="HA42" s="17"/>
      <c r="HB42" s="17"/>
      <c r="HC42" s="17"/>
      <c r="HD42" s="17"/>
      <c r="HE42" s="17"/>
      <c r="HF42" s="17"/>
      <c r="HG42" s="17"/>
      <c r="HH42" s="17">
        <f t="shared" si="313"/>
        <v>0</v>
      </c>
      <c r="HI42" s="17">
        <f t="shared" si="313"/>
        <v>0</v>
      </c>
      <c r="HJ42" s="17"/>
      <c r="HK42" s="17"/>
      <c r="HL42" s="17"/>
      <c r="HM42" s="17"/>
      <c r="HN42" s="17"/>
      <c r="HO42" s="17"/>
      <c r="HP42" s="17"/>
      <c r="HQ42" s="17"/>
      <c r="HR42" s="17">
        <f t="shared" si="314"/>
        <v>0</v>
      </c>
      <c r="HS42" s="17">
        <f t="shared" si="314"/>
        <v>0</v>
      </c>
      <c r="HT42" s="17"/>
      <c r="HU42" s="17"/>
      <c r="HV42" s="17"/>
      <c r="HW42" s="17"/>
      <c r="HX42" s="17"/>
      <c r="HY42" s="17"/>
      <c r="HZ42" s="17"/>
      <c r="IA42" s="17"/>
      <c r="IB42" s="17">
        <f t="shared" si="315"/>
        <v>0</v>
      </c>
      <c r="IC42" s="17">
        <f t="shared" si="315"/>
        <v>0</v>
      </c>
      <c r="ID42" s="17"/>
      <c r="IE42" s="17"/>
      <c r="IF42" s="17"/>
      <c r="IG42" s="17"/>
      <c r="IH42" s="17"/>
      <c r="II42" s="17"/>
      <c r="IJ42" s="17"/>
      <c r="IK42" s="17"/>
      <c r="IL42" s="17">
        <f t="shared" si="316"/>
        <v>0</v>
      </c>
      <c r="IM42" s="17">
        <f t="shared" si="316"/>
        <v>0</v>
      </c>
      <c r="IN42" s="17"/>
      <c r="IO42" s="17"/>
      <c r="IP42" s="17"/>
      <c r="IQ42" s="17"/>
      <c r="IR42" s="17"/>
      <c r="IS42" s="17"/>
      <c r="IT42" s="17"/>
      <c r="IU42" s="17"/>
      <c r="IV42" s="17">
        <f t="shared" si="317"/>
        <v>0</v>
      </c>
      <c r="IW42" s="17">
        <f t="shared" si="317"/>
        <v>0</v>
      </c>
      <c r="IX42" s="17"/>
      <c r="IY42" s="17"/>
      <c r="IZ42" s="17"/>
      <c r="JA42" s="17"/>
      <c r="JB42" s="17"/>
      <c r="JC42" s="17"/>
      <c r="JD42" s="17"/>
      <c r="JE42" s="17"/>
      <c r="JF42" s="17">
        <f t="shared" si="318"/>
        <v>0</v>
      </c>
      <c r="JG42" s="17">
        <f t="shared" si="318"/>
        <v>0</v>
      </c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25"/>
    </row>
    <row r="43" spans="1:305">
      <c r="A43" s="1" t="s">
        <v>42</v>
      </c>
      <c r="B43" s="17">
        <f t="shared" si="291"/>
        <v>6337.0114699999995</v>
      </c>
      <c r="C43" s="17">
        <f t="shared" si="292"/>
        <v>940.79179999999997</v>
      </c>
      <c r="D43" s="17">
        <f t="shared" si="257"/>
        <v>14.845985437359483</v>
      </c>
      <c r="E43" s="17"/>
      <c r="F43" s="17"/>
      <c r="G43" s="17"/>
      <c r="H43" s="17"/>
      <c r="I43" s="17">
        <f t="shared" si="293"/>
        <v>0</v>
      </c>
      <c r="J43" s="17">
        <f t="shared" si="293"/>
        <v>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>
        <f t="shared" si="294"/>
        <v>0</v>
      </c>
      <c r="Z43" s="17">
        <f t="shared" si="294"/>
        <v>0</v>
      </c>
      <c r="AA43" s="17"/>
      <c r="AB43" s="17"/>
      <c r="AC43" s="17"/>
      <c r="AD43" s="17"/>
      <c r="AE43" s="17"/>
      <c r="AF43" s="17"/>
      <c r="AG43" s="17"/>
      <c r="AH43" s="17"/>
      <c r="AI43" s="17">
        <f t="shared" si="295"/>
        <v>0</v>
      </c>
      <c r="AJ43" s="17">
        <f t="shared" si="295"/>
        <v>0</v>
      </c>
      <c r="AK43" s="17"/>
      <c r="AL43" s="17"/>
      <c r="AM43" s="17"/>
      <c r="AN43" s="17"/>
      <c r="AO43" s="17"/>
      <c r="AP43" s="17"/>
      <c r="AQ43" s="17"/>
      <c r="AR43" s="17"/>
      <c r="AS43" s="17">
        <f t="shared" si="296"/>
        <v>0</v>
      </c>
      <c r="AT43" s="17">
        <f t="shared" si="296"/>
        <v>0</v>
      </c>
      <c r="AU43" s="17"/>
      <c r="AV43" s="17"/>
      <c r="AW43" s="17"/>
      <c r="AX43" s="17"/>
      <c r="AY43" s="17"/>
      <c r="AZ43" s="17"/>
      <c r="BA43" s="17"/>
      <c r="BB43" s="17"/>
      <c r="BC43" s="17">
        <f t="shared" si="297"/>
        <v>0</v>
      </c>
      <c r="BD43" s="17">
        <f t="shared" si="297"/>
        <v>0</v>
      </c>
      <c r="BE43" s="17"/>
      <c r="BF43" s="17"/>
      <c r="BG43" s="17"/>
      <c r="BH43" s="17"/>
      <c r="BI43" s="17"/>
      <c r="BJ43" s="17"/>
      <c r="BK43" s="17"/>
      <c r="BL43" s="17">
        <v>3525.2489399999999</v>
      </c>
      <c r="BM43" s="17">
        <f t="shared" si="298"/>
        <v>3525.2489399999999</v>
      </c>
      <c r="BN43" s="17">
        <f t="shared" si="298"/>
        <v>806.80226999999991</v>
      </c>
      <c r="BO43" s="17">
        <f t="shared" si="278"/>
        <v>22.886391393397595</v>
      </c>
      <c r="BP43" s="17">
        <v>3454.7439599999998</v>
      </c>
      <c r="BQ43" s="17">
        <v>790.66621999999995</v>
      </c>
      <c r="BR43" s="17">
        <f t="shared" si="279"/>
        <v>22.886391268196906</v>
      </c>
      <c r="BS43" s="17">
        <v>70.504980000000003</v>
      </c>
      <c r="BT43" s="17">
        <v>16.136050000000001</v>
      </c>
      <c r="BU43" s="17">
        <f t="shared" si="280"/>
        <v>22.886397528231338</v>
      </c>
      <c r="BV43" s="17">
        <f t="shared" si="299"/>
        <v>133.98953</v>
      </c>
      <c r="BW43" s="17">
        <f>BZ43+CC43</f>
        <v>133.98953</v>
      </c>
      <c r="BX43" s="17"/>
      <c r="BY43" s="17">
        <v>133.98953</v>
      </c>
      <c r="BZ43" s="17">
        <v>133.98953</v>
      </c>
      <c r="CA43" s="17"/>
      <c r="CB43" s="17"/>
      <c r="CC43" s="17"/>
      <c r="CD43" s="17"/>
      <c r="CE43" s="17">
        <f t="shared" si="300"/>
        <v>0</v>
      </c>
      <c r="CF43" s="17">
        <f t="shared" si="300"/>
        <v>0</v>
      </c>
      <c r="CG43" s="17"/>
      <c r="CH43" s="17"/>
      <c r="CI43" s="17"/>
      <c r="CJ43" s="17"/>
      <c r="CK43" s="17"/>
      <c r="CL43" s="17"/>
      <c r="CM43" s="17"/>
      <c r="CN43" s="17"/>
      <c r="CO43" s="17">
        <f t="shared" si="301"/>
        <v>0</v>
      </c>
      <c r="CP43" s="17">
        <f t="shared" si="301"/>
        <v>0</v>
      </c>
      <c r="CQ43" s="17"/>
      <c r="CR43" s="17"/>
      <c r="CS43" s="17"/>
      <c r="CT43" s="17"/>
      <c r="CU43" s="17"/>
      <c r="CV43" s="17"/>
      <c r="CW43" s="17"/>
      <c r="CX43" s="17"/>
      <c r="CY43" s="17">
        <f t="shared" si="302"/>
        <v>0</v>
      </c>
      <c r="CZ43" s="17">
        <f t="shared" si="302"/>
        <v>0</v>
      </c>
      <c r="DA43" s="17"/>
      <c r="DB43" s="17"/>
      <c r="DC43" s="17"/>
      <c r="DD43" s="17"/>
      <c r="DE43" s="17"/>
      <c r="DF43" s="17"/>
      <c r="DG43" s="17"/>
      <c r="DH43" s="17"/>
      <c r="DI43" s="17">
        <f t="shared" si="303"/>
        <v>0</v>
      </c>
      <c r="DJ43" s="17">
        <f t="shared" si="303"/>
        <v>0</v>
      </c>
      <c r="DK43" s="17"/>
      <c r="DL43" s="17"/>
      <c r="DM43" s="17"/>
      <c r="DN43" s="17"/>
      <c r="DO43" s="17"/>
      <c r="DP43" s="17"/>
      <c r="DQ43" s="17"/>
      <c r="DR43" s="17"/>
      <c r="DS43" s="17">
        <f t="shared" si="304"/>
        <v>0</v>
      </c>
      <c r="DT43" s="17">
        <f t="shared" si="304"/>
        <v>0</v>
      </c>
      <c r="DU43" s="17"/>
      <c r="DV43" s="17"/>
      <c r="DW43" s="17"/>
      <c r="DX43" s="17"/>
      <c r="DY43" s="17"/>
      <c r="DZ43" s="17"/>
      <c r="EA43" s="17"/>
      <c r="EB43" s="17"/>
      <c r="EC43" s="17">
        <f t="shared" si="305"/>
        <v>0</v>
      </c>
      <c r="ED43" s="17">
        <f t="shared" si="305"/>
        <v>0</v>
      </c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>
        <v>2677.7730000000001</v>
      </c>
      <c r="EP43" s="17">
        <f t="shared" si="306"/>
        <v>2677.7730000000001</v>
      </c>
      <c r="EQ43" s="17">
        <f t="shared" si="306"/>
        <v>0</v>
      </c>
      <c r="ER43" s="17">
        <f t="shared" si="281"/>
        <v>0</v>
      </c>
      <c r="ES43" s="17">
        <v>2677.7730000000001</v>
      </c>
      <c r="ET43" s="17"/>
      <c r="EU43" s="17">
        <f t="shared" si="307"/>
        <v>0</v>
      </c>
      <c r="EV43" s="17"/>
      <c r="EW43" s="17"/>
      <c r="EX43" s="17"/>
      <c r="EY43" s="17"/>
      <c r="EZ43" s="17">
        <f t="shared" si="308"/>
        <v>0</v>
      </c>
      <c r="FA43" s="17">
        <f t="shared" si="308"/>
        <v>0</v>
      </c>
      <c r="FB43" s="17"/>
      <c r="FC43" s="17"/>
      <c r="FD43" s="17"/>
      <c r="FE43" s="17"/>
      <c r="FF43" s="17"/>
      <c r="FG43" s="17"/>
      <c r="FH43" s="17"/>
      <c r="FI43" s="22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>
        <f t="shared" si="309"/>
        <v>0</v>
      </c>
      <c r="FU43" s="17">
        <f t="shared" si="309"/>
        <v>0</v>
      </c>
      <c r="FV43" s="17"/>
      <c r="FW43" s="17"/>
      <c r="FX43" s="17"/>
      <c r="FY43" s="17"/>
      <c r="FZ43" s="17"/>
      <c r="GA43" s="17"/>
      <c r="GB43" s="17"/>
      <c r="GC43" s="17"/>
      <c r="GD43" s="17">
        <f t="shared" si="310"/>
        <v>0</v>
      </c>
      <c r="GE43" s="17">
        <f t="shared" si="310"/>
        <v>0</v>
      </c>
      <c r="GF43" s="17"/>
      <c r="GG43" s="17"/>
      <c r="GH43" s="17"/>
      <c r="GI43" s="17"/>
      <c r="GJ43" s="17"/>
      <c r="GK43" s="17"/>
      <c r="GL43" s="17"/>
      <c r="GM43" s="17"/>
      <c r="GN43" s="17">
        <f t="shared" si="311"/>
        <v>0</v>
      </c>
      <c r="GO43" s="17">
        <f t="shared" si="311"/>
        <v>0</v>
      </c>
      <c r="GP43" s="17"/>
      <c r="GQ43" s="17"/>
      <c r="GR43" s="17"/>
      <c r="GS43" s="17"/>
      <c r="GT43" s="17"/>
      <c r="GU43" s="17"/>
      <c r="GV43" s="17"/>
      <c r="GW43" s="17"/>
      <c r="GX43" s="17">
        <f t="shared" si="312"/>
        <v>0</v>
      </c>
      <c r="GY43" s="17">
        <f t="shared" si="312"/>
        <v>0</v>
      </c>
      <c r="GZ43" s="17"/>
      <c r="HA43" s="17"/>
      <c r="HB43" s="17"/>
      <c r="HC43" s="17"/>
      <c r="HD43" s="17"/>
      <c r="HE43" s="17"/>
      <c r="HF43" s="17"/>
      <c r="HG43" s="17"/>
      <c r="HH43" s="17">
        <f t="shared" si="313"/>
        <v>0</v>
      </c>
      <c r="HI43" s="17">
        <f t="shared" si="313"/>
        <v>0</v>
      </c>
      <c r="HJ43" s="17"/>
      <c r="HK43" s="17"/>
      <c r="HL43" s="17"/>
      <c r="HM43" s="17"/>
      <c r="HN43" s="17"/>
      <c r="HO43" s="17"/>
      <c r="HP43" s="17"/>
      <c r="HQ43" s="17"/>
      <c r="HR43" s="17">
        <f t="shared" si="314"/>
        <v>0</v>
      </c>
      <c r="HS43" s="17">
        <f t="shared" si="314"/>
        <v>0</v>
      </c>
      <c r="HT43" s="17"/>
      <c r="HU43" s="17"/>
      <c r="HV43" s="17"/>
      <c r="HW43" s="17"/>
      <c r="HX43" s="17"/>
      <c r="HY43" s="17"/>
      <c r="HZ43" s="17"/>
      <c r="IA43" s="17"/>
      <c r="IB43" s="17">
        <f t="shared" si="315"/>
        <v>0</v>
      </c>
      <c r="IC43" s="17">
        <f t="shared" si="315"/>
        <v>0</v>
      </c>
      <c r="ID43" s="17"/>
      <c r="IE43" s="17"/>
      <c r="IF43" s="17"/>
      <c r="IG43" s="17"/>
      <c r="IH43" s="17"/>
      <c r="II43" s="17"/>
      <c r="IJ43" s="17"/>
      <c r="IK43" s="17"/>
      <c r="IL43" s="17">
        <f t="shared" si="316"/>
        <v>0</v>
      </c>
      <c r="IM43" s="17">
        <f t="shared" si="316"/>
        <v>0</v>
      </c>
      <c r="IN43" s="17"/>
      <c r="IO43" s="17"/>
      <c r="IP43" s="17"/>
      <c r="IQ43" s="17"/>
      <c r="IR43" s="17"/>
      <c r="IS43" s="17"/>
      <c r="IT43" s="17"/>
      <c r="IU43" s="17"/>
      <c r="IV43" s="17">
        <f t="shared" si="317"/>
        <v>0</v>
      </c>
      <c r="IW43" s="17">
        <f t="shared" si="317"/>
        <v>0</v>
      </c>
      <c r="IX43" s="17"/>
      <c r="IY43" s="17"/>
      <c r="IZ43" s="17"/>
      <c r="JA43" s="17"/>
      <c r="JB43" s="17"/>
      <c r="JC43" s="17"/>
      <c r="JD43" s="17"/>
      <c r="JE43" s="17"/>
      <c r="JF43" s="17">
        <f t="shared" si="318"/>
        <v>0</v>
      </c>
      <c r="JG43" s="17">
        <f t="shared" si="318"/>
        <v>0</v>
      </c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25"/>
    </row>
    <row r="44" spans="1:305">
      <c r="A44" s="1" t="s">
        <v>43</v>
      </c>
      <c r="B44" s="17">
        <f t="shared" si="291"/>
        <v>1836.2356300000001</v>
      </c>
      <c r="C44" s="17">
        <f t="shared" si="292"/>
        <v>874.68508999999995</v>
      </c>
      <c r="D44" s="17">
        <f t="shared" si="257"/>
        <v>47.634686731353746</v>
      </c>
      <c r="E44" s="17"/>
      <c r="F44" s="17"/>
      <c r="G44" s="17"/>
      <c r="H44" s="17"/>
      <c r="I44" s="17">
        <f t="shared" si="293"/>
        <v>0</v>
      </c>
      <c r="J44" s="17">
        <f t="shared" si="293"/>
        <v>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>
        <f t="shared" si="294"/>
        <v>0</v>
      </c>
      <c r="Z44" s="17">
        <f t="shared" si="294"/>
        <v>0</v>
      </c>
      <c r="AA44" s="17"/>
      <c r="AB44" s="17"/>
      <c r="AC44" s="17"/>
      <c r="AD44" s="17"/>
      <c r="AE44" s="17"/>
      <c r="AF44" s="17"/>
      <c r="AG44" s="17"/>
      <c r="AH44" s="17"/>
      <c r="AI44" s="17">
        <f t="shared" si="295"/>
        <v>0</v>
      </c>
      <c r="AJ44" s="17">
        <f t="shared" si="295"/>
        <v>0</v>
      </c>
      <c r="AK44" s="17"/>
      <c r="AL44" s="17"/>
      <c r="AM44" s="17"/>
      <c r="AN44" s="17"/>
      <c r="AO44" s="17"/>
      <c r="AP44" s="17"/>
      <c r="AQ44" s="17"/>
      <c r="AR44" s="17"/>
      <c r="AS44" s="17">
        <f t="shared" si="296"/>
        <v>0</v>
      </c>
      <c r="AT44" s="17">
        <f t="shared" si="296"/>
        <v>0</v>
      </c>
      <c r="AU44" s="17"/>
      <c r="AV44" s="17"/>
      <c r="AW44" s="17"/>
      <c r="AX44" s="17"/>
      <c r="AY44" s="17"/>
      <c r="AZ44" s="17"/>
      <c r="BA44" s="17"/>
      <c r="BB44" s="17"/>
      <c r="BC44" s="17">
        <f t="shared" si="297"/>
        <v>0</v>
      </c>
      <c r="BD44" s="17">
        <f t="shared" si="297"/>
        <v>0</v>
      </c>
      <c r="BE44" s="17"/>
      <c r="BF44" s="17"/>
      <c r="BG44" s="17"/>
      <c r="BH44" s="17"/>
      <c r="BI44" s="17"/>
      <c r="BJ44" s="17"/>
      <c r="BK44" s="17"/>
      <c r="BL44" s="17">
        <v>376.02654999999999</v>
      </c>
      <c r="BM44" s="17">
        <f t="shared" si="298"/>
        <v>376.02654999999999</v>
      </c>
      <c r="BN44" s="17">
        <f t="shared" si="298"/>
        <v>376.02654999999999</v>
      </c>
      <c r="BO44" s="17">
        <f t="shared" si="278"/>
        <v>100</v>
      </c>
      <c r="BP44" s="17">
        <v>368.50601999999998</v>
      </c>
      <c r="BQ44" s="17">
        <v>368.50601999999998</v>
      </c>
      <c r="BR44" s="17">
        <f t="shared" si="279"/>
        <v>100</v>
      </c>
      <c r="BS44" s="17">
        <v>7.5205299999999999</v>
      </c>
      <c r="BT44" s="17">
        <v>7.5205299999999999</v>
      </c>
      <c r="BU44" s="17">
        <f t="shared" si="280"/>
        <v>100</v>
      </c>
      <c r="BV44" s="17">
        <f t="shared" si="299"/>
        <v>888.55</v>
      </c>
      <c r="BW44" s="17">
        <f t="shared" si="299"/>
        <v>0</v>
      </c>
      <c r="BX44" s="17"/>
      <c r="BY44" s="17">
        <v>888.55</v>
      </c>
      <c r="BZ44" s="17"/>
      <c r="CA44" s="17"/>
      <c r="CB44" s="17"/>
      <c r="CC44" s="17"/>
      <c r="CD44" s="17"/>
      <c r="CE44" s="17">
        <f t="shared" si="300"/>
        <v>0</v>
      </c>
      <c r="CF44" s="17">
        <f t="shared" si="300"/>
        <v>0</v>
      </c>
      <c r="CG44" s="17"/>
      <c r="CH44" s="17"/>
      <c r="CI44" s="17"/>
      <c r="CJ44" s="17"/>
      <c r="CK44" s="17"/>
      <c r="CL44" s="17"/>
      <c r="CM44" s="17"/>
      <c r="CN44" s="17"/>
      <c r="CO44" s="17">
        <f t="shared" si="301"/>
        <v>0</v>
      </c>
      <c r="CP44" s="17">
        <f t="shared" si="301"/>
        <v>0</v>
      </c>
      <c r="CQ44" s="17"/>
      <c r="CR44" s="17"/>
      <c r="CS44" s="17"/>
      <c r="CT44" s="17"/>
      <c r="CU44" s="17"/>
      <c r="CV44" s="17"/>
      <c r="CW44" s="17"/>
      <c r="CX44" s="17"/>
      <c r="CY44" s="17">
        <f t="shared" si="302"/>
        <v>0</v>
      </c>
      <c r="CZ44" s="17">
        <f t="shared" si="302"/>
        <v>0</v>
      </c>
      <c r="DA44" s="17"/>
      <c r="DB44" s="17"/>
      <c r="DC44" s="17"/>
      <c r="DD44" s="17"/>
      <c r="DE44" s="17"/>
      <c r="DF44" s="17"/>
      <c r="DG44" s="17"/>
      <c r="DH44" s="17"/>
      <c r="DI44" s="17">
        <f t="shared" si="303"/>
        <v>0</v>
      </c>
      <c r="DJ44" s="17">
        <f t="shared" si="303"/>
        <v>0</v>
      </c>
      <c r="DK44" s="17"/>
      <c r="DL44" s="17"/>
      <c r="DM44" s="17"/>
      <c r="DN44" s="17"/>
      <c r="DO44" s="17"/>
      <c r="DP44" s="17"/>
      <c r="DQ44" s="17"/>
      <c r="DR44" s="17"/>
      <c r="DS44" s="17">
        <f t="shared" si="304"/>
        <v>0</v>
      </c>
      <c r="DT44" s="17">
        <f t="shared" si="304"/>
        <v>0</v>
      </c>
      <c r="DU44" s="17"/>
      <c r="DV44" s="17"/>
      <c r="DW44" s="17"/>
      <c r="DX44" s="17"/>
      <c r="DY44" s="17"/>
      <c r="DZ44" s="17"/>
      <c r="EA44" s="17"/>
      <c r="EB44" s="17"/>
      <c r="EC44" s="17">
        <f t="shared" si="305"/>
        <v>0</v>
      </c>
      <c r="ED44" s="17">
        <f t="shared" si="305"/>
        <v>0</v>
      </c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>
        <v>425.65800000000002</v>
      </c>
      <c r="EP44" s="17">
        <f t="shared" si="306"/>
        <v>425.65800000000002</v>
      </c>
      <c r="EQ44" s="17">
        <f t="shared" si="306"/>
        <v>425.65800000000002</v>
      </c>
      <c r="ER44" s="17">
        <f t="shared" si="281"/>
        <v>100</v>
      </c>
      <c r="ES44" s="17">
        <v>425.65800000000002</v>
      </c>
      <c r="ET44" s="17">
        <v>425.65800000000002</v>
      </c>
      <c r="EU44" s="17">
        <f t="shared" si="307"/>
        <v>100</v>
      </c>
      <c r="EV44" s="17"/>
      <c r="EW44" s="17"/>
      <c r="EX44" s="17"/>
      <c r="EY44" s="17"/>
      <c r="EZ44" s="17">
        <f t="shared" si="308"/>
        <v>0</v>
      </c>
      <c r="FA44" s="17">
        <f t="shared" si="308"/>
        <v>0</v>
      </c>
      <c r="FB44" s="17"/>
      <c r="FC44" s="17"/>
      <c r="FD44" s="17"/>
      <c r="FE44" s="17"/>
      <c r="FF44" s="17"/>
      <c r="FG44" s="17"/>
      <c r="FH44" s="17"/>
      <c r="FI44" s="22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>
        <f t="shared" si="309"/>
        <v>0</v>
      </c>
      <c r="FU44" s="17">
        <f t="shared" si="309"/>
        <v>0</v>
      </c>
      <c r="FV44" s="17"/>
      <c r="FW44" s="17"/>
      <c r="FX44" s="17"/>
      <c r="FY44" s="17"/>
      <c r="FZ44" s="17"/>
      <c r="GA44" s="17"/>
      <c r="GB44" s="17"/>
      <c r="GC44" s="17"/>
      <c r="GD44" s="17">
        <f t="shared" si="310"/>
        <v>0</v>
      </c>
      <c r="GE44" s="17">
        <f t="shared" si="310"/>
        <v>0</v>
      </c>
      <c r="GF44" s="17"/>
      <c r="GG44" s="17"/>
      <c r="GH44" s="17"/>
      <c r="GI44" s="17"/>
      <c r="GJ44" s="17"/>
      <c r="GK44" s="17"/>
      <c r="GL44" s="17"/>
      <c r="GM44" s="17"/>
      <c r="GN44" s="17">
        <f t="shared" si="311"/>
        <v>0</v>
      </c>
      <c r="GO44" s="17">
        <f t="shared" si="311"/>
        <v>0</v>
      </c>
      <c r="GP44" s="17"/>
      <c r="GQ44" s="17"/>
      <c r="GR44" s="17"/>
      <c r="GS44" s="17"/>
      <c r="GT44" s="17"/>
      <c r="GU44" s="17"/>
      <c r="GV44" s="17"/>
      <c r="GW44" s="17"/>
      <c r="GX44" s="17">
        <f t="shared" si="312"/>
        <v>0</v>
      </c>
      <c r="GY44" s="17">
        <f t="shared" si="312"/>
        <v>0</v>
      </c>
      <c r="GZ44" s="17"/>
      <c r="HA44" s="17"/>
      <c r="HB44" s="17"/>
      <c r="HC44" s="17"/>
      <c r="HD44" s="17"/>
      <c r="HE44" s="17"/>
      <c r="HF44" s="17"/>
      <c r="HG44" s="17"/>
      <c r="HH44" s="17">
        <f t="shared" si="313"/>
        <v>0</v>
      </c>
      <c r="HI44" s="17">
        <f t="shared" si="313"/>
        <v>0</v>
      </c>
      <c r="HJ44" s="17"/>
      <c r="HK44" s="17"/>
      <c r="HL44" s="17"/>
      <c r="HM44" s="17"/>
      <c r="HN44" s="17"/>
      <c r="HO44" s="17"/>
      <c r="HP44" s="17"/>
      <c r="HQ44" s="17"/>
      <c r="HR44" s="17">
        <f t="shared" si="314"/>
        <v>0</v>
      </c>
      <c r="HS44" s="17">
        <f t="shared" si="314"/>
        <v>0</v>
      </c>
      <c r="HT44" s="17"/>
      <c r="HU44" s="17"/>
      <c r="HV44" s="17"/>
      <c r="HW44" s="17"/>
      <c r="HX44" s="17"/>
      <c r="HY44" s="17"/>
      <c r="HZ44" s="17"/>
      <c r="IA44" s="17"/>
      <c r="IB44" s="17">
        <f t="shared" si="315"/>
        <v>0</v>
      </c>
      <c r="IC44" s="17">
        <f t="shared" si="315"/>
        <v>0</v>
      </c>
      <c r="ID44" s="17"/>
      <c r="IE44" s="17"/>
      <c r="IF44" s="17"/>
      <c r="IG44" s="17"/>
      <c r="IH44" s="17"/>
      <c r="II44" s="17"/>
      <c r="IJ44" s="17"/>
      <c r="IK44" s="17"/>
      <c r="IL44" s="17">
        <f t="shared" si="316"/>
        <v>0</v>
      </c>
      <c r="IM44" s="17">
        <f t="shared" si="316"/>
        <v>0</v>
      </c>
      <c r="IN44" s="17"/>
      <c r="IO44" s="17"/>
      <c r="IP44" s="17"/>
      <c r="IQ44" s="17"/>
      <c r="IR44" s="17"/>
      <c r="IS44" s="17"/>
      <c r="IT44" s="17"/>
      <c r="IU44" s="17"/>
      <c r="IV44" s="17">
        <f t="shared" si="317"/>
        <v>0</v>
      </c>
      <c r="IW44" s="17">
        <f t="shared" si="317"/>
        <v>0</v>
      </c>
      <c r="IX44" s="17"/>
      <c r="IY44" s="17"/>
      <c r="IZ44" s="17"/>
      <c r="JA44" s="17"/>
      <c r="JB44" s="17"/>
      <c r="JC44" s="17"/>
      <c r="JD44" s="17"/>
      <c r="JE44" s="17"/>
      <c r="JF44" s="17">
        <f t="shared" si="318"/>
        <v>0</v>
      </c>
      <c r="JG44" s="17">
        <f t="shared" si="318"/>
        <v>0</v>
      </c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>
        <v>146.00107999999997</v>
      </c>
      <c r="JS44" s="17">
        <v>73.000540000000001</v>
      </c>
      <c r="JT44" s="17">
        <f t="shared" si="282"/>
        <v>50.000000000000014</v>
      </c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25"/>
    </row>
    <row r="45" spans="1:305">
      <c r="A45" s="1" t="s">
        <v>44</v>
      </c>
      <c r="B45" s="17">
        <f t="shared" si="291"/>
        <v>3776.7557100000004</v>
      </c>
      <c r="C45" s="17">
        <f t="shared" si="292"/>
        <v>1156.9453500000002</v>
      </c>
      <c r="D45" s="17">
        <f t="shared" si="257"/>
        <v>30.633311731989149</v>
      </c>
      <c r="E45" s="17"/>
      <c r="F45" s="17"/>
      <c r="G45" s="17"/>
      <c r="H45" s="17"/>
      <c r="I45" s="17">
        <f t="shared" si="293"/>
        <v>0</v>
      </c>
      <c r="J45" s="17">
        <f t="shared" si="293"/>
        <v>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>
        <f t="shared" si="294"/>
        <v>0</v>
      </c>
      <c r="Z45" s="17">
        <f t="shared" si="294"/>
        <v>0</v>
      </c>
      <c r="AA45" s="17"/>
      <c r="AB45" s="17"/>
      <c r="AC45" s="17"/>
      <c r="AD45" s="17"/>
      <c r="AE45" s="17"/>
      <c r="AF45" s="17"/>
      <c r="AG45" s="17"/>
      <c r="AH45" s="17"/>
      <c r="AI45" s="17">
        <f t="shared" si="295"/>
        <v>0</v>
      </c>
      <c r="AJ45" s="17">
        <f t="shared" si="295"/>
        <v>0</v>
      </c>
      <c r="AK45" s="17"/>
      <c r="AL45" s="17"/>
      <c r="AM45" s="17"/>
      <c r="AN45" s="17"/>
      <c r="AO45" s="17"/>
      <c r="AP45" s="17"/>
      <c r="AQ45" s="17"/>
      <c r="AR45" s="17"/>
      <c r="AS45" s="17">
        <f t="shared" si="296"/>
        <v>0</v>
      </c>
      <c r="AT45" s="17">
        <f t="shared" si="296"/>
        <v>0</v>
      </c>
      <c r="AU45" s="17"/>
      <c r="AV45" s="17"/>
      <c r="AW45" s="17"/>
      <c r="AX45" s="17"/>
      <c r="AY45" s="17"/>
      <c r="AZ45" s="17"/>
      <c r="BA45" s="17"/>
      <c r="BB45" s="17">
        <v>300.86114000000003</v>
      </c>
      <c r="BC45" s="17">
        <f t="shared" si="297"/>
        <v>300.86114000000003</v>
      </c>
      <c r="BD45" s="17">
        <f t="shared" si="297"/>
        <v>300.86114000000003</v>
      </c>
      <c r="BE45" s="17"/>
      <c r="BF45" s="17">
        <v>294.84392000000003</v>
      </c>
      <c r="BG45" s="17">
        <v>294.84392000000003</v>
      </c>
      <c r="BH45" s="17">
        <f t="shared" ref="BH45" si="324">BG45/BF45*100</f>
        <v>100</v>
      </c>
      <c r="BI45" s="17">
        <v>6.01722</v>
      </c>
      <c r="BJ45" s="17">
        <v>6.01722</v>
      </c>
      <c r="BK45" s="17">
        <f t="shared" ref="BK45" si="325">BJ45/BI45*100</f>
        <v>100</v>
      </c>
      <c r="BL45" s="17">
        <v>564.03982999999994</v>
      </c>
      <c r="BM45" s="17">
        <f t="shared" si="298"/>
        <v>564.03983000000005</v>
      </c>
      <c r="BN45" s="17">
        <f t="shared" si="298"/>
        <v>564.03983000000005</v>
      </c>
      <c r="BO45" s="17">
        <f t="shared" si="278"/>
        <v>100</v>
      </c>
      <c r="BP45" s="17">
        <v>552.75903000000005</v>
      </c>
      <c r="BQ45" s="17">
        <v>552.75903000000005</v>
      </c>
      <c r="BR45" s="17">
        <f t="shared" si="279"/>
        <v>100</v>
      </c>
      <c r="BS45" s="17">
        <v>11.280799999999999</v>
      </c>
      <c r="BT45" s="17">
        <v>11.280799999999999</v>
      </c>
      <c r="BU45" s="17">
        <f t="shared" si="280"/>
        <v>100</v>
      </c>
      <c r="BV45" s="17">
        <f t="shared" si="299"/>
        <v>645.87997999999993</v>
      </c>
      <c r="BW45" s="17">
        <f t="shared" si="299"/>
        <v>0</v>
      </c>
      <c r="BX45" s="17"/>
      <c r="BY45" s="17">
        <v>645.87997999999993</v>
      </c>
      <c r="BZ45" s="17"/>
      <c r="CA45" s="17"/>
      <c r="CB45" s="17"/>
      <c r="CC45" s="17"/>
      <c r="CD45" s="17"/>
      <c r="CE45" s="17">
        <f t="shared" si="300"/>
        <v>0</v>
      </c>
      <c r="CF45" s="17">
        <f t="shared" si="300"/>
        <v>0</v>
      </c>
      <c r="CG45" s="17"/>
      <c r="CH45" s="17"/>
      <c r="CI45" s="17"/>
      <c r="CJ45" s="17"/>
      <c r="CK45" s="17"/>
      <c r="CL45" s="17"/>
      <c r="CM45" s="17"/>
      <c r="CN45" s="17"/>
      <c r="CO45" s="17">
        <f t="shared" si="301"/>
        <v>0</v>
      </c>
      <c r="CP45" s="17">
        <f t="shared" si="301"/>
        <v>0</v>
      </c>
      <c r="CQ45" s="17"/>
      <c r="CR45" s="17"/>
      <c r="CS45" s="17"/>
      <c r="CT45" s="17"/>
      <c r="CU45" s="17"/>
      <c r="CV45" s="17"/>
      <c r="CW45" s="17"/>
      <c r="CX45" s="17"/>
      <c r="CY45" s="17">
        <f t="shared" si="302"/>
        <v>0</v>
      </c>
      <c r="CZ45" s="17">
        <f t="shared" si="302"/>
        <v>0</v>
      </c>
      <c r="DA45" s="17"/>
      <c r="DB45" s="17"/>
      <c r="DC45" s="17"/>
      <c r="DD45" s="17"/>
      <c r="DE45" s="17"/>
      <c r="DF45" s="17"/>
      <c r="DG45" s="17"/>
      <c r="DH45" s="17"/>
      <c r="DI45" s="17">
        <f t="shared" si="303"/>
        <v>0</v>
      </c>
      <c r="DJ45" s="17">
        <f t="shared" si="303"/>
        <v>0</v>
      </c>
      <c r="DK45" s="17" t="e">
        <f>DJ45/DI45*100</f>
        <v>#DIV/0!</v>
      </c>
      <c r="DL45" s="17"/>
      <c r="DM45" s="17"/>
      <c r="DN45" s="17" t="e">
        <f>DM45/DL45*100</f>
        <v>#DIV/0!</v>
      </c>
      <c r="DO45" s="17"/>
      <c r="DP45" s="17"/>
      <c r="DQ45" s="17" t="e">
        <f>DP45/DO45*100</f>
        <v>#DIV/0!</v>
      </c>
      <c r="DR45" s="17"/>
      <c r="DS45" s="17">
        <f t="shared" si="304"/>
        <v>0</v>
      </c>
      <c r="DT45" s="17">
        <f t="shared" si="304"/>
        <v>0</v>
      </c>
      <c r="DU45" s="17"/>
      <c r="DV45" s="17"/>
      <c r="DW45" s="17"/>
      <c r="DX45" s="17"/>
      <c r="DY45" s="17"/>
      <c r="DZ45" s="17"/>
      <c r="EA45" s="17"/>
      <c r="EB45" s="17"/>
      <c r="EC45" s="17">
        <f t="shared" si="305"/>
        <v>0</v>
      </c>
      <c r="ED45" s="17">
        <f t="shared" si="305"/>
        <v>0</v>
      </c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>
        <v>1338.8869999999999</v>
      </c>
      <c r="EP45" s="17">
        <f t="shared" si="306"/>
        <v>1338.8869999999999</v>
      </c>
      <c r="EQ45" s="17">
        <f t="shared" si="306"/>
        <v>0</v>
      </c>
      <c r="ER45" s="17">
        <f t="shared" si="281"/>
        <v>0</v>
      </c>
      <c r="ES45" s="17">
        <v>1338.8869999999999</v>
      </c>
      <c r="ET45" s="17"/>
      <c r="EU45" s="17">
        <f t="shared" si="307"/>
        <v>0</v>
      </c>
      <c r="EV45" s="17"/>
      <c r="EW45" s="17"/>
      <c r="EX45" s="17"/>
      <c r="EY45" s="17"/>
      <c r="EZ45" s="17">
        <f t="shared" si="308"/>
        <v>0</v>
      </c>
      <c r="FA45" s="17">
        <f t="shared" si="308"/>
        <v>0</v>
      </c>
      <c r="FB45" s="17"/>
      <c r="FC45" s="17"/>
      <c r="FD45" s="17"/>
      <c r="FE45" s="17"/>
      <c r="FF45" s="17"/>
      <c r="FG45" s="17"/>
      <c r="FH45" s="17"/>
      <c r="FI45" s="22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>
        <f t="shared" si="309"/>
        <v>0</v>
      </c>
      <c r="FU45" s="17">
        <f t="shared" si="309"/>
        <v>0</v>
      </c>
      <c r="FV45" s="17"/>
      <c r="FW45" s="17"/>
      <c r="FX45" s="17"/>
      <c r="FY45" s="17"/>
      <c r="FZ45" s="17"/>
      <c r="GA45" s="17"/>
      <c r="GB45" s="17"/>
      <c r="GC45" s="17"/>
      <c r="GD45" s="17">
        <f t="shared" si="310"/>
        <v>0</v>
      </c>
      <c r="GE45" s="17">
        <f t="shared" si="310"/>
        <v>0</v>
      </c>
      <c r="GF45" s="17"/>
      <c r="GG45" s="17"/>
      <c r="GH45" s="17"/>
      <c r="GI45" s="17"/>
      <c r="GJ45" s="17"/>
      <c r="GK45" s="17"/>
      <c r="GL45" s="17"/>
      <c r="GM45" s="17"/>
      <c r="GN45" s="17">
        <f t="shared" si="311"/>
        <v>0</v>
      </c>
      <c r="GO45" s="17">
        <f t="shared" si="311"/>
        <v>0</v>
      </c>
      <c r="GP45" s="17"/>
      <c r="GQ45" s="17"/>
      <c r="GR45" s="17"/>
      <c r="GS45" s="17"/>
      <c r="GT45" s="17"/>
      <c r="GU45" s="17"/>
      <c r="GV45" s="17"/>
      <c r="GW45" s="17"/>
      <c r="GX45" s="17">
        <f t="shared" si="312"/>
        <v>0</v>
      </c>
      <c r="GY45" s="17">
        <f t="shared" si="312"/>
        <v>0</v>
      </c>
      <c r="GZ45" s="17"/>
      <c r="HA45" s="17"/>
      <c r="HB45" s="17"/>
      <c r="HC45" s="17"/>
      <c r="HD45" s="17"/>
      <c r="HE45" s="17"/>
      <c r="HF45" s="17"/>
      <c r="HG45" s="17"/>
      <c r="HH45" s="17">
        <f t="shared" si="313"/>
        <v>0</v>
      </c>
      <c r="HI45" s="17">
        <f t="shared" si="313"/>
        <v>0</v>
      </c>
      <c r="HJ45" s="17"/>
      <c r="HK45" s="17"/>
      <c r="HL45" s="17"/>
      <c r="HM45" s="17"/>
      <c r="HN45" s="17"/>
      <c r="HO45" s="17"/>
      <c r="HP45" s="17"/>
      <c r="HQ45" s="17"/>
      <c r="HR45" s="17">
        <f t="shared" si="314"/>
        <v>0</v>
      </c>
      <c r="HS45" s="17">
        <f t="shared" si="314"/>
        <v>0</v>
      </c>
      <c r="HT45" s="17"/>
      <c r="HU45" s="17"/>
      <c r="HV45" s="17"/>
      <c r="HW45" s="17"/>
      <c r="HX45" s="17"/>
      <c r="HY45" s="17"/>
      <c r="HZ45" s="17"/>
      <c r="IA45" s="17"/>
      <c r="IB45" s="17">
        <f t="shared" si="315"/>
        <v>0</v>
      </c>
      <c r="IC45" s="17">
        <f t="shared" si="315"/>
        <v>0</v>
      </c>
      <c r="ID45" s="17"/>
      <c r="IE45" s="17"/>
      <c r="IF45" s="17"/>
      <c r="IG45" s="17"/>
      <c r="IH45" s="17"/>
      <c r="II45" s="17"/>
      <c r="IJ45" s="17"/>
      <c r="IK45" s="17"/>
      <c r="IL45" s="17">
        <f t="shared" si="316"/>
        <v>0</v>
      </c>
      <c r="IM45" s="17">
        <f t="shared" si="316"/>
        <v>0</v>
      </c>
      <c r="IN45" s="17"/>
      <c r="IO45" s="17"/>
      <c r="IP45" s="17"/>
      <c r="IQ45" s="17"/>
      <c r="IR45" s="17"/>
      <c r="IS45" s="17"/>
      <c r="IT45" s="17"/>
      <c r="IU45" s="17"/>
      <c r="IV45" s="17">
        <f t="shared" si="317"/>
        <v>0</v>
      </c>
      <c r="IW45" s="17">
        <f t="shared" si="317"/>
        <v>0</v>
      </c>
      <c r="IX45" s="17"/>
      <c r="IY45" s="17"/>
      <c r="IZ45" s="17"/>
      <c r="JA45" s="17"/>
      <c r="JB45" s="17"/>
      <c r="JC45" s="17"/>
      <c r="JD45" s="17"/>
      <c r="JE45" s="17"/>
      <c r="JF45" s="17">
        <f t="shared" si="318"/>
        <v>0</v>
      </c>
      <c r="JG45" s="17">
        <f t="shared" si="318"/>
        <v>0</v>
      </c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>
        <v>584.08875999999998</v>
      </c>
      <c r="JS45" s="17">
        <v>292.04437999999999</v>
      </c>
      <c r="JT45" s="17">
        <f t="shared" si="282"/>
        <v>50</v>
      </c>
      <c r="JU45" s="17">
        <v>342.99900000000002</v>
      </c>
      <c r="JV45" s="17"/>
      <c r="JW45" s="17">
        <f t="shared" si="283"/>
        <v>0</v>
      </c>
      <c r="JX45" s="17"/>
      <c r="JY45" s="17"/>
      <c r="JZ45" s="17" t="e">
        <f t="shared" ref="JZ45" si="326">JY45/JX45*100</f>
        <v>#DIV/0!</v>
      </c>
      <c r="KA45" s="17"/>
      <c r="KB45" s="17"/>
      <c r="KC45" s="17" t="e">
        <f t="shared" ref="KC45" si="327">KB45/KA45*100</f>
        <v>#DIV/0!</v>
      </c>
      <c r="KD45" s="17"/>
      <c r="KE45" s="17"/>
      <c r="KF45" s="17" t="e">
        <f t="shared" ref="KF45" si="328">KE45/KD45*100</f>
        <v>#DIV/0!</v>
      </c>
      <c r="KG45" s="17"/>
      <c r="KH45" s="17"/>
      <c r="KI45" s="17" t="e">
        <f t="shared" ref="KI45" si="329">KH45/KG45*100</f>
        <v>#DIV/0!</v>
      </c>
      <c r="KJ45" s="17"/>
      <c r="KK45" s="17"/>
      <c r="KL45" s="17" t="e">
        <f t="shared" ref="KL45" si="330">KK45/KJ45*100</f>
        <v>#DIV/0!</v>
      </c>
      <c r="KM45" s="17"/>
      <c r="KN45" s="17"/>
      <c r="KO45" s="17"/>
      <c r="KP45" s="17"/>
      <c r="KQ45" s="17"/>
      <c r="KR45" s="17"/>
      <c r="KS45" s="25"/>
    </row>
    <row r="46" spans="1:305">
      <c r="A46" s="1" t="s">
        <v>52</v>
      </c>
      <c r="B46" s="17">
        <f t="shared" si="291"/>
        <v>10646.170330000001</v>
      </c>
      <c r="C46" s="17">
        <f t="shared" si="292"/>
        <v>0</v>
      </c>
      <c r="D46" s="17">
        <f t="shared" si="257"/>
        <v>0</v>
      </c>
      <c r="E46" s="17"/>
      <c r="F46" s="17"/>
      <c r="G46" s="17"/>
      <c r="H46" s="17"/>
      <c r="I46" s="17">
        <f t="shared" si="293"/>
        <v>0</v>
      </c>
      <c r="J46" s="17">
        <f t="shared" si="293"/>
        <v>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>
        <f t="shared" si="294"/>
        <v>0</v>
      </c>
      <c r="Z46" s="17">
        <f t="shared" si="294"/>
        <v>0</v>
      </c>
      <c r="AA46" s="17"/>
      <c r="AB46" s="17"/>
      <c r="AC46" s="17"/>
      <c r="AD46" s="17"/>
      <c r="AE46" s="17"/>
      <c r="AF46" s="17"/>
      <c r="AG46" s="17"/>
      <c r="AH46" s="17"/>
      <c r="AI46" s="17">
        <f t="shared" si="295"/>
        <v>0</v>
      </c>
      <c r="AJ46" s="17">
        <f t="shared" si="295"/>
        <v>0</v>
      </c>
      <c r="AK46" s="17"/>
      <c r="AL46" s="17"/>
      <c r="AM46" s="17"/>
      <c r="AN46" s="17"/>
      <c r="AO46" s="17"/>
      <c r="AP46" s="17"/>
      <c r="AQ46" s="17"/>
      <c r="AR46" s="17"/>
      <c r="AS46" s="17">
        <f t="shared" si="296"/>
        <v>0</v>
      </c>
      <c r="AT46" s="17">
        <f t="shared" si="296"/>
        <v>0</v>
      </c>
      <c r="AU46" s="17"/>
      <c r="AV46" s="17"/>
      <c r="AW46" s="17"/>
      <c r="AX46" s="17"/>
      <c r="AY46" s="17"/>
      <c r="AZ46" s="17"/>
      <c r="BA46" s="17"/>
      <c r="BB46" s="17"/>
      <c r="BC46" s="17">
        <f t="shared" si="297"/>
        <v>0</v>
      </c>
      <c r="BD46" s="17">
        <f t="shared" si="297"/>
        <v>0</v>
      </c>
      <c r="BE46" s="17"/>
      <c r="BF46" s="17"/>
      <c r="BG46" s="17"/>
      <c r="BH46" s="17"/>
      <c r="BI46" s="17"/>
      <c r="BJ46" s="17"/>
      <c r="BK46" s="17"/>
      <c r="BL46" s="17">
        <v>2256.15933</v>
      </c>
      <c r="BM46" s="17">
        <f t="shared" si="298"/>
        <v>2256.15933</v>
      </c>
      <c r="BN46" s="17">
        <f t="shared" si="298"/>
        <v>0</v>
      </c>
      <c r="BO46" s="17">
        <f t="shared" si="278"/>
        <v>0</v>
      </c>
      <c r="BP46" s="17">
        <v>2211.0361400000002</v>
      </c>
      <c r="BQ46" s="17"/>
      <c r="BR46" s="17">
        <f t="shared" si="279"/>
        <v>0</v>
      </c>
      <c r="BS46" s="17">
        <v>45.123190000000001</v>
      </c>
      <c r="BT46" s="17"/>
      <c r="BU46" s="17">
        <f t="shared" si="280"/>
        <v>0</v>
      </c>
      <c r="BV46" s="17">
        <f t="shared" si="299"/>
        <v>0</v>
      </c>
      <c r="BW46" s="17">
        <f>BZ46+CC46</f>
        <v>0</v>
      </c>
      <c r="BX46" s="17" t="e">
        <f>BW46/BV46*100</f>
        <v>#DIV/0!</v>
      </c>
      <c r="BY46" s="17"/>
      <c r="BZ46" s="17"/>
      <c r="CA46" s="17" t="e">
        <f>BZ46/BY46*100</f>
        <v>#DIV/0!</v>
      </c>
      <c r="CB46" s="17"/>
      <c r="CC46" s="17"/>
      <c r="CD46" s="17"/>
      <c r="CE46" s="17">
        <f t="shared" si="300"/>
        <v>0</v>
      </c>
      <c r="CF46" s="17">
        <f t="shared" si="300"/>
        <v>0</v>
      </c>
      <c r="CG46" s="17"/>
      <c r="CH46" s="17"/>
      <c r="CI46" s="17"/>
      <c r="CJ46" s="17"/>
      <c r="CK46" s="17"/>
      <c r="CL46" s="17"/>
      <c r="CM46" s="17"/>
      <c r="CN46" s="17"/>
      <c r="CO46" s="17">
        <f t="shared" si="301"/>
        <v>0</v>
      </c>
      <c r="CP46" s="17">
        <f t="shared" si="301"/>
        <v>0</v>
      </c>
      <c r="CQ46" s="17"/>
      <c r="CR46" s="17"/>
      <c r="CS46" s="17"/>
      <c r="CT46" s="17"/>
      <c r="CU46" s="17"/>
      <c r="CV46" s="17"/>
      <c r="CW46" s="17"/>
      <c r="CX46" s="17"/>
      <c r="CY46" s="17">
        <f t="shared" si="302"/>
        <v>0</v>
      </c>
      <c r="CZ46" s="17">
        <f t="shared" si="302"/>
        <v>0</v>
      </c>
      <c r="DA46" s="17"/>
      <c r="DB46" s="17"/>
      <c r="DC46" s="17"/>
      <c r="DD46" s="17"/>
      <c r="DE46" s="17"/>
      <c r="DF46" s="17"/>
      <c r="DG46" s="17"/>
      <c r="DH46" s="17"/>
      <c r="DI46" s="17">
        <f t="shared" si="303"/>
        <v>0</v>
      </c>
      <c r="DJ46" s="17">
        <f t="shared" si="303"/>
        <v>0</v>
      </c>
      <c r="DK46" s="17"/>
      <c r="DL46" s="17"/>
      <c r="DM46" s="17"/>
      <c r="DN46" s="17"/>
      <c r="DO46" s="17"/>
      <c r="DP46" s="17"/>
      <c r="DQ46" s="17"/>
      <c r="DR46" s="17"/>
      <c r="DS46" s="17">
        <f t="shared" si="304"/>
        <v>0</v>
      </c>
      <c r="DT46" s="17">
        <f t="shared" si="304"/>
        <v>0</v>
      </c>
      <c r="DU46" s="17"/>
      <c r="DV46" s="17"/>
      <c r="DW46" s="17"/>
      <c r="DX46" s="17"/>
      <c r="DY46" s="17"/>
      <c r="DZ46" s="17"/>
      <c r="EA46" s="17"/>
      <c r="EB46" s="17"/>
      <c r="EC46" s="17">
        <f t="shared" si="305"/>
        <v>0</v>
      </c>
      <c r="ED46" s="17">
        <f t="shared" si="305"/>
        <v>0</v>
      </c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>
        <v>8390.0110000000004</v>
      </c>
      <c r="EP46" s="17">
        <f t="shared" si="306"/>
        <v>8390.0110000000004</v>
      </c>
      <c r="EQ46" s="17">
        <f t="shared" si="306"/>
        <v>0</v>
      </c>
      <c r="ER46" s="17">
        <f t="shared" si="281"/>
        <v>0</v>
      </c>
      <c r="ES46" s="17">
        <v>8390.0110000000004</v>
      </c>
      <c r="ET46" s="17"/>
      <c r="EU46" s="17">
        <f t="shared" si="307"/>
        <v>0</v>
      </c>
      <c r="EV46" s="17"/>
      <c r="EW46" s="17"/>
      <c r="EX46" s="17"/>
      <c r="EY46" s="17"/>
      <c r="EZ46" s="17">
        <f t="shared" si="308"/>
        <v>0</v>
      </c>
      <c r="FA46" s="17">
        <f t="shared" si="308"/>
        <v>0</v>
      </c>
      <c r="FB46" s="17"/>
      <c r="FC46" s="17"/>
      <c r="FD46" s="17"/>
      <c r="FE46" s="17"/>
      <c r="FF46" s="17"/>
      <c r="FG46" s="17"/>
      <c r="FH46" s="17"/>
      <c r="FI46" s="22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>
        <f t="shared" si="309"/>
        <v>0</v>
      </c>
      <c r="FU46" s="17">
        <f t="shared" si="309"/>
        <v>0</v>
      </c>
      <c r="FV46" s="17"/>
      <c r="FW46" s="17"/>
      <c r="FX46" s="17"/>
      <c r="FY46" s="17"/>
      <c r="FZ46" s="17"/>
      <c r="GA46" s="17"/>
      <c r="GB46" s="17"/>
      <c r="GC46" s="17"/>
      <c r="GD46" s="17">
        <f t="shared" si="310"/>
        <v>0</v>
      </c>
      <c r="GE46" s="17">
        <f t="shared" si="310"/>
        <v>0</v>
      </c>
      <c r="GF46" s="17"/>
      <c r="GG46" s="17"/>
      <c r="GH46" s="17"/>
      <c r="GI46" s="17"/>
      <c r="GJ46" s="17"/>
      <c r="GK46" s="17"/>
      <c r="GL46" s="17"/>
      <c r="GM46" s="17"/>
      <c r="GN46" s="17">
        <f t="shared" si="311"/>
        <v>0</v>
      </c>
      <c r="GO46" s="17">
        <f t="shared" si="311"/>
        <v>0</v>
      </c>
      <c r="GP46" s="17"/>
      <c r="GQ46" s="17"/>
      <c r="GR46" s="17"/>
      <c r="GS46" s="17"/>
      <c r="GT46" s="17"/>
      <c r="GU46" s="17"/>
      <c r="GV46" s="17"/>
      <c r="GW46" s="17"/>
      <c r="GX46" s="17">
        <f t="shared" si="312"/>
        <v>0</v>
      </c>
      <c r="GY46" s="17">
        <f t="shared" si="312"/>
        <v>0</v>
      </c>
      <c r="GZ46" s="17"/>
      <c r="HA46" s="17"/>
      <c r="HB46" s="17"/>
      <c r="HC46" s="17"/>
      <c r="HD46" s="17"/>
      <c r="HE46" s="17"/>
      <c r="HF46" s="17"/>
      <c r="HG46" s="17"/>
      <c r="HH46" s="17">
        <f t="shared" si="313"/>
        <v>0</v>
      </c>
      <c r="HI46" s="17">
        <f t="shared" si="313"/>
        <v>0</v>
      </c>
      <c r="HJ46" s="17"/>
      <c r="HK46" s="17"/>
      <c r="HL46" s="17"/>
      <c r="HM46" s="17"/>
      <c r="HN46" s="17"/>
      <c r="HO46" s="17"/>
      <c r="HP46" s="17"/>
      <c r="HQ46" s="17"/>
      <c r="HR46" s="17">
        <f t="shared" si="314"/>
        <v>0</v>
      </c>
      <c r="HS46" s="17">
        <f t="shared" si="314"/>
        <v>0</v>
      </c>
      <c r="HT46" s="17"/>
      <c r="HU46" s="17"/>
      <c r="HV46" s="17"/>
      <c r="HW46" s="17"/>
      <c r="HX46" s="17"/>
      <c r="HY46" s="17"/>
      <c r="HZ46" s="17"/>
      <c r="IA46" s="17"/>
      <c r="IB46" s="17">
        <f t="shared" si="315"/>
        <v>0</v>
      </c>
      <c r="IC46" s="17">
        <f t="shared" si="315"/>
        <v>0</v>
      </c>
      <c r="ID46" s="17"/>
      <c r="IE46" s="17"/>
      <c r="IF46" s="17"/>
      <c r="IG46" s="17"/>
      <c r="IH46" s="17"/>
      <c r="II46" s="17"/>
      <c r="IJ46" s="17"/>
      <c r="IK46" s="17"/>
      <c r="IL46" s="17">
        <f t="shared" si="316"/>
        <v>0</v>
      </c>
      <c r="IM46" s="17">
        <f t="shared" si="316"/>
        <v>0</v>
      </c>
      <c r="IN46" s="17"/>
      <c r="IO46" s="17"/>
      <c r="IP46" s="17"/>
      <c r="IQ46" s="17"/>
      <c r="IR46" s="17"/>
      <c r="IS46" s="17"/>
      <c r="IT46" s="17"/>
      <c r="IU46" s="17"/>
      <c r="IV46" s="17">
        <f t="shared" si="317"/>
        <v>0</v>
      </c>
      <c r="IW46" s="17">
        <f t="shared" si="317"/>
        <v>0</v>
      </c>
      <c r="IX46" s="17"/>
      <c r="IY46" s="17"/>
      <c r="IZ46" s="17"/>
      <c r="JA46" s="17"/>
      <c r="JB46" s="17"/>
      <c r="JC46" s="17"/>
      <c r="JD46" s="17"/>
      <c r="JE46" s="17"/>
      <c r="JF46" s="17">
        <f t="shared" si="318"/>
        <v>0</v>
      </c>
      <c r="JG46" s="17">
        <f t="shared" si="318"/>
        <v>0</v>
      </c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25"/>
    </row>
    <row r="47" spans="1:305">
      <c r="A47" s="1" t="s">
        <v>126</v>
      </c>
      <c r="B47" s="17">
        <f t="shared" si="291"/>
        <v>234.21899999999999</v>
      </c>
      <c r="C47" s="17">
        <f t="shared" si="292"/>
        <v>0</v>
      </c>
      <c r="D47" s="17">
        <f t="shared" si="257"/>
        <v>0</v>
      </c>
      <c r="E47" s="17"/>
      <c r="F47" s="17"/>
      <c r="G47" s="17"/>
      <c r="H47" s="17"/>
      <c r="I47" s="17">
        <f t="shared" si="293"/>
        <v>0</v>
      </c>
      <c r="J47" s="17">
        <f t="shared" si="293"/>
        <v>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>
        <f t="shared" si="294"/>
        <v>0</v>
      </c>
      <c r="Z47" s="17">
        <f t="shared" si="294"/>
        <v>0</v>
      </c>
      <c r="AA47" s="17"/>
      <c r="AB47" s="17"/>
      <c r="AC47" s="17"/>
      <c r="AD47" s="17"/>
      <c r="AE47" s="17"/>
      <c r="AF47" s="17"/>
      <c r="AG47" s="17"/>
      <c r="AH47" s="17"/>
      <c r="AI47" s="17">
        <f t="shared" si="295"/>
        <v>0</v>
      </c>
      <c r="AJ47" s="17">
        <f t="shared" si="295"/>
        <v>0</v>
      </c>
      <c r="AK47" s="17"/>
      <c r="AL47" s="17"/>
      <c r="AM47" s="17"/>
      <c r="AN47" s="17"/>
      <c r="AO47" s="17"/>
      <c r="AP47" s="17"/>
      <c r="AQ47" s="17"/>
      <c r="AR47" s="17"/>
      <c r="AS47" s="17">
        <f t="shared" si="296"/>
        <v>0</v>
      </c>
      <c r="AT47" s="17">
        <f t="shared" si="296"/>
        <v>0</v>
      </c>
      <c r="AU47" s="17"/>
      <c r="AV47" s="17"/>
      <c r="AW47" s="17"/>
      <c r="AX47" s="17"/>
      <c r="AY47" s="17"/>
      <c r="AZ47" s="17"/>
      <c r="BA47" s="17"/>
      <c r="BB47" s="17">
        <v>0</v>
      </c>
      <c r="BC47" s="17">
        <f t="shared" si="297"/>
        <v>0</v>
      </c>
      <c r="BD47" s="17">
        <f t="shared" si="297"/>
        <v>0</v>
      </c>
      <c r="BE47" s="17"/>
      <c r="BF47" s="17">
        <v>0</v>
      </c>
      <c r="BG47" s="17"/>
      <c r="BH47" s="17" t="e">
        <f t="shared" ref="BH47:BH48" si="331">BG47/BF47*100</f>
        <v>#DIV/0!</v>
      </c>
      <c r="BI47" s="17">
        <v>0</v>
      </c>
      <c r="BJ47" s="17"/>
      <c r="BK47" s="17" t="e">
        <f t="shared" ref="BK47:BK48" si="332">BJ47/BI47*100</f>
        <v>#DIV/0!</v>
      </c>
      <c r="BL47" s="17">
        <v>0</v>
      </c>
      <c r="BM47" s="17">
        <f t="shared" si="298"/>
        <v>0</v>
      </c>
      <c r="BN47" s="17">
        <f t="shared" si="298"/>
        <v>0</v>
      </c>
      <c r="BO47" s="17" t="e">
        <f>BN47/BM47*100</f>
        <v>#DIV/0!</v>
      </c>
      <c r="BP47" s="17">
        <v>0</v>
      </c>
      <c r="BQ47" s="17"/>
      <c r="BR47" s="17" t="e">
        <f t="shared" si="279"/>
        <v>#DIV/0!</v>
      </c>
      <c r="BS47" s="17">
        <v>0</v>
      </c>
      <c r="BT47" s="17"/>
      <c r="BU47" s="17" t="e">
        <f t="shared" si="280"/>
        <v>#DIV/0!</v>
      </c>
      <c r="BV47" s="17">
        <f t="shared" si="299"/>
        <v>0</v>
      </c>
      <c r="BW47" s="17">
        <f t="shared" si="299"/>
        <v>0</v>
      </c>
      <c r="BX47" s="17" t="e">
        <f>BW47/BV47*100</f>
        <v>#DIV/0!</v>
      </c>
      <c r="BY47" s="17"/>
      <c r="BZ47" s="17"/>
      <c r="CA47" s="17" t="e">
        <f>BZ47/BY47*100</f>
        <v>#DIV/0!</v>
      </c>
      <c r="CB47" s="17"/>
      <c r="CC47" s="17"/>
      <c r="CD47" s="17"/>
      <c r="CE47" s="17">
        <f t="shared" si="300"/>
        <v>0</v>
      </c>
      <c r="CF47" s="17">
        <f t="shared" si="300"/>
        <v>0</v>
      </c>
      <c r="CG47" s="17"/>
      <c r="CH47" s="17"/>
      <c r="CI47" s="17"/>
      <c r="CJ47" s="17"/>
      <c r="CK47" s="17"/>
      <c r="CL47" s="17"/>
      <c r="CM47" s="17"/>
      <c r="CN47" s="17"/>
      <c r="CO47" s="17">
        <f t="shared" si="301"/>
        <v>0</v>
      </c>
      <c r="CP47" s="17">
        <f t="shared" si="301"/>
        <v>0</v>
      </c>
      <c r="CQ47" s="17"/>
      <c r="CR47" s="17"/>
      <c r="CS47" s="17"/>
      <c r="CT47" s="17"/>
      <c r="CU47" s="17"/>
      <c r="CV47" s="17"/>
      <c r="CW47" s="17"/>
      <c r="CX47" s="17"/>
      <c r="CY47" s="17">
        <f t="shared" si="302"/>
        <v>0</v>
      </c>
      <c r="CZ47" s="17">
        <f t="shared" si="302"/>
        <v>0</v>
      </c>
      <c r="DA47" s="17"/>
      <c r="DB47" s="17"/>
      <c r="DC47" s="17"/>
      <c r="DD47" s="17"/>
      <c r="DE47" s="17"/>
      <c r="DF47" s="17"/>
      <c r="DG47" s="17"/>
      <c r="DH47" s="17"/>
      <c r="DI47" s="17">
        <f t="shared" si="303"/>
        <v>0</v>
      </c>
      <c r="DJ47" s="17">
        <f t="shared" si="303"/>
        <v>0</v>
      </c>
      <c r="DK47" s="17" t="e">
        <f>DJ47/DI47*100</f>
        <v>#DIV/0!</v>
      </c>
      <c r="DL47" s="17"/>
      <c r="DM47" s="17"/>
      <c r="DN47" s="17" t="e">
        <f>DM47/DL47*100</f>
        <v>#DIV/0!</v>
      </c>
      <c r="DO47" s="17"/>
      <c r="DP47" s="17"/>
      <c r="DQ47" s="17" t="e">
        <f>DP47/DO47*100</f>
        <v>#DIV/0!</v>
      </c>
      <c r="DR47" s="17"/>
      <c r="DS47" s="17">
        <f t="shared" si="304"/>
        <v>0</v>
      </c>
      <c r="DT47" s="17">
        <f t="shared" si="304"/>
        <v>0</v>
      </c>
      <c r="DU47" s="17"/>
      <c r="DV47" s="17"/>
      <c r="DW47" s="17"/>
      <c r="DX47" s="17"/>
      <c r="DY47" s="17"/>
      <c r="DZ47" s="17"/>
      <c r="EA47" s="17"/>
      <c r="EB47" s="17"/>
      <c r="EC47" s="17">
        <f t="shared" si="305"/>
        <v>0</v>
      </c>
      <c r="ED47" s="17">
        <f t="shared" si="305"/>
        <v>0</v>
      </c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>
        <v>0</v>
      </c>
      <c r="EP47" s="17">
        <f t="shared" si="306"/>
        <v>0</v>
      </c>
      <c r="EQ47" s="17">
        <f t="shared" si="306"/>
        <v>0</v>
      </c>
      <c r="ER47" s="17" t="e">
        <f t="shared" si="281"/>
        <v>#DIV/0!</v>
      </c>
      <c r="ES47" s="17">
        <v>0</v>
      </c>
      <c r="ET47" s="17"/>
      <c r="EU47" s="17" t="e">
        <f t="shared" si="307"/>
        <v>#DIV/0!</v>
      </c>
      <c r="EV47" s="17"/>
      <c r="EW47" s="17"/>
      <c r="EX47" s="17"/>
      <c r="EY47" s="17"/>
      <c r="EZ47" s="17">
        <f t="shared" si="308"/>
        <v>0</v>
      </c>
      <c r="FA47" s="17">
        <f t="shared" si="308"/>
        <v>0</v>
      </c>
      <c r="FB47" s="17"/>
      <c r="FC47" s="17"/>
      <c r="FD47" s="17"/>
      <c r="FE47" s="17"/>
      <c r="FF47" s="17"/>
      <c r="FG47" s="17"/>
      <c r="FH47" s="17"/>
      <c r="FI47" s="22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>
        <f t="shared" si="309"/>
        <v>0</v>
      </c>
      <c r="FU47" s="17">
        <f t="shared" si="309"/>
        <v>0</v>
      </c>
      <c r="FV47" s="17"/>
      <c r="FW47" s="17"/>
      <c r="FX47" s="17"/>
      <c r="FY47" s="17"/>
      <c r="FZ47" s="17"/>
      <c r="GA47" s="17"/>
      <c r="GB47" s="17"/>
      <c r="GC47" s="17"/>
      <c r="GD47" s="17">
        <f t="shared" si="310"/>
        <v>0</v>
      </c>
      <c r="GE47" s="17">
        <f t="shared" si="310"/>
        <v>0</v>
      </c>
      <c r="GF47" s="17"/>
      <c r="GG47" s="17"/>
      <c r="GH47" s="17"/>
      <c r="GI47" s="17"/>
      <c r="GJ47" s="17"/>
      <c r="GK47" s="17"/>
      <c r="GL47" s="17"/>
      <c r="GM47" s="17"/>
      <c r="GN47" s="17">
        <f t="shared" si="311"/>
        <v>0</v>
      </c>
      <c r="GO47" s="17">
        <f t="shared" si="311"/>
        <v>0</v>
      </c>
      <c r="GP47" s="17"/>
      <c r="GQ47" s="17"/>
      <c r="GR47" s="17"/>
      <c r="GS47" s="17"/>
      <c r="GT47" s="17"/>
      <c r="GU47" s="17"/>
      <c r="GV47" s="17"/>
      <c r="GW47" s="17"/>
      <c r="GX47" s="17">
        <f t="shared" si="312"/>
        <v>0</v>
      </c>
      <c r="GY47" s="17">
        <f t="shared" si="312"/>
        <v>0</v>
      </c>
      <c r="GZ47" s="17"/>
      <c r="HA47" s="17"/>
      <c r="HB47" s="17"/>
      <c r="HC47" s="17"/>
      <c r="HD47" s="17"/>
      <c r="HE47" s="17"/>
      <c r="HF47" s="17"/>
      <c r="HG47" s="17"/>
      <c r="HH47" s="17">
        <f t="shared" si="313"/>
        <v>0</v>
      </c>
      <c r="HI47" s="17">
        <f t="shared" si="313"/>
        <v>0</v>
      </c>
      <c r="HJ47" s="17"/>
      <c r="HK47" s="17"/>
      <c r="HL47" s="17"/>
      <c r="HM47" s="17"/>
      <c r="HN47" s="17"/>
      <c r="HO47" s="17"/>
      <c r="HP47" s="17"/>
      <c r="HQ47" s="17"/>
      <c r="HR47" s="17">
        <f t="shared" si="314"/>
        <v>0</v>
      </c>
      <c r="HS47" s="17">
        <f t="shared" si="314"/>
        <v>0</v>
      </c>
      <c r="HT47" s="17"/>
      <c r="HU47" s="17"/>
      <c r="HV47" s="17"/>
      <c r="HW47" s="17"/>
      <c r="HX47" s="17"/>
      <c r="HY47" s="17"/>
      <c r="HZ47" s="17"/>
      <c r="IA47" s="17"/>
      <c r="IB47" s="17">
        <f t="shared" si="315"/>
        <v>0</v>
      </c>
      <c r="IC47" s="17">
        <f t="shared" si="315"/>
        <v>0</v>
      </c>
      <c r="ID47" s="17"/>
      <c r="IE47" s="17"/>
      <c r="IF47" s="17"/>
      <c r="IG47" s="17"/>
      <c r="IH47" s="17"/>
      <c r="II47" s="17"/>
      <c r="IJ47" s="17"/>
      <c r="IK47" s="17"/>
      <c r="IL47" s="17">
        <f t="shared" si="316"/>
        <v>0</v>
      </c>
      <c r="IM47" s="17">
        <f t="shared" si="316"/>
        <v>0</v>
      </c>
      <c r="IN47" s="17"/>
      <c r="IO47" s="17"/>
      <c r="IP47" s="17"/>
      <c r="IQ47" s="17"/>
      <c r="IR47" s="17"/>
      <c r="IS47" s="17"/>
      <c r="IT47" s="17"/>
      <c r="IU47" s="17"/>
      <c r="IV47" s="17">
        <f t="shared" si="317"/>
        <v>0</v>
      </c>
      <c r="IW47" s="17">
        <f t="shared" si="317"/>
        <v>0</v>
      </c>
      <c r="IX47" s="17"/>
      <c r="IY47" s="17"/>
      <c r="IZ47" s="17"/>
      <c r="JA47" s="17"/>
      <c r="JB47" s="17"/>
      <c r="JC47" s="17"/>
      <c r="JD47" s="17"/>
      <c r="JE47" s="17"/>
      <c r="JF47" s="17">
        <f t="shared" si="318"/>
        <v>0</v>
      </c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>
        <v>234.21899999999999</v>
      </c>
      <c r="JV47" s="17"/>
      <c r="JW47" s="17">
        <f t="shared" si="283"/>
        <v>0</v>
      </c>
      <c r="JX47" s="17"/>
      <c r="JY47" s="17"/>
      <c r="JZ47" s="17" t="e">
        <f t="shared" ref="JZ47" si="333">JY47/JX47*100</f>
        <v>#DIV/0!</v>
      </c>
      <c r="KA47" s="17"/>
      <c r="KB47" s="17"/>
      <c r="KC47" s="17" t="e">
        <f t="shared" ref="KC47" si="334">KB47/KA47*100</f>
        <v>#DIV/0!</v>
      </c>
      <c r="KD47" s="17"/>
      <c r="KE47" s="17"/>
      <c r="KF47" s="17" t="e">
        <f t="shared" ref="KF47" si="335">KE47/KD47*100</f>
        <v>#DIV/0!</v>
      </c>
      <c r="KG47" s="17"/>
      <c r="KH47" s="17"/>
      <c r="KI47" s="17" t="e">
        <f t="shared" ref="KI47" si="336">KH47/KG47*100</f>
        <v>#DIV/0!</v>
      </c>
      <c r="KJ47" s="17"/>
      <c r="KK47" s="17"/>
      <c r="KL47" s="17" t="e">
        <f t="shared" ref="KL47" si="337">KK47/KJ47*100</f>
        <v>#DIV/0!</v>
      </c>
      <c r="KM47" s="17"/>
      <c r="KN47" s="17"/>
      <c r="KO47" s="17"/>
      <c r="KP47" s="17"/>
      <c r="KQ47" s="17"/>
      <c r="KR47" s="17"/>
      <c r="KS47" s="25"/>
    </row>
    <row r="48" spans="1:305">
      <c r="A48" s="1" t="s">
        <v>53</v>
      </c>
      <c r="B48" s="17">
        <f t="shared" si="291"/>
        <v>2629.8769299999999</v>
      </c>
      <c r="C48" s="17">
        <f t="shared" si="292"/>
        <v>1488.3409300000001</v>
      </c>
      <c r="D48" s="17">
        <f t="shared" si="257"/>
        <v>56.593558163195112</v>
      </c>
      <c r="E48" s="17"/>
      <c r="F48" s="17"/>
      <c r="G48" s="17"/>
      <c r="H48" s="17"/>
      <c r="I48" s="17">
        <f t="shared" si="293"/>
        <v>0</v>
      </c>
      <c r="J48" s="17">
        <f t="shared" si="293"/>
        <v>0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>
        <f t="shared" si="294"/>
        <v>0</v>
      </c>
      <c r="Z48" s="17">
        <f t="shared" si="294"/>
        <v>0</v>
      </c>
      <c r="AA48" s="17"/>
      <c r="AB48" s="17"/>
      <c r="AC48" s="17"/>
      <c r="AD48" s="17"/>
      <c r="AE48" s="17"/>
      <c r="AF48" s="17"/>
      <c r="AG48" s="17"/>
      <c r="AH48" s="17"/>
      <c r="AI48" s="17">
        <f t="shared" si="295"/>
        <v>0</v>
      </c>
      <c r="AJ48" s="17">
        <f t="shared" si="295"/>
        <v>0</v>
      </c>
      <c r="AK48" s="17"/>
      <c r="AL48" s="17"/>
      <c r="AM48" s="17"/>
      <c r="AN48" s="17"/>
      <c r="AO48" s="17"/>
      <c r="AP48" s="17"/>
      <c r="AQ48" s="17"/>
      <c r="AR48" s="17"/>
      <c r="AS48" s="17">
        <f t="shared" si="296"/>
        <v>0</v>
      </c>
      <c r="AT48" s="17">
        <f t="shared" si="296"/>
        <v>0</v>
      </c>
      <c r="AU48" s="17"/>
      <c r="AV48" s="17"/>
      <c r="AW48" s="17"/>
      <c r="AX48" s="17"/>
      <c r="AY48" s="17"/>
      <c r="AZ48" s="17"/>
      <c r="BA48" s="17"/>
      <c r="BB48" s="17">
        <v>924.30110000000002</v>
      </c>
      <c r="BC48" s="17">
        <f t="shared" si="297"/>
        <v>924.30110000000002</v>
      </c>
      <c r="BD48" s="17">
        <f t="shared" si="297"/>
        <v>924.30110000000002</v>
      </c>
      <c r="BE48" s="17"/>
      <c r="BF48" s="17">
        <v>905.81506999999999</v>
      </c>
      <c r="BG48" s="17">
        <v>905.81506999999999</v>
      </c>
      <c r="BH48" s="17">
        <f t="shared" si="331"/>
        <v>100</v>
      </c>
      <c r="BI48" s="17">
        <v>18.48603</v>
      </c>
      <c r="BJ48" s="17">
        <v>18.48603</v>
      </c>
      <c r="BK48" s="17">
        <f t="shared" si="332"/>
        <v>100</v>
      </c>
      <c r="BL48" s="17">
        <v>564.03982999999994</v>
      </c>
      <c r="BM48" s="17">
        <f t="shared" si="298"/>
        <v>564.03983000000005</v>
      </c>
      <c r="BN48" s="17">
        <f t="shared" si="298"/>
        <v>564.03983000000005</v>
      </c>
      <c r="BO48" s="17">
        <f>BN48/BM48*100</f>
        <v>100</v>
      </c>
      <c r="BP48" s="17">
        <v>552.75903000000005</v>
      </c>
      <c r="BQ48" s="17">
        <v>552.75903000000005</v>
      </c>
      <c r="BR48" s="17">
        <f t="shared" si="279"/>
        <v>100</v>
      </c>
      <c r="BS48" s="17">
        <v>11.280799999999999</v>
      </c>
      <c r="BT48" s="17">
        <v>11.280799999999999</v>
      </c>
      <c r="BU48" s="17">
        <f t="shared" si="280"/>
        <v>100</v>
      </c>
      <c r="BV48" s="17">
        <f t="shared" si="299"/>
        <v>0</v>
      </c>
      <c r="BW48" s="17">
        <f t="shared" si="299"/>
        <v>0</v>
      </c>
      <c r="BX48" s="17" t="e">
        <f>BW48/BV48*100</f>
        <v>#DIV/0!</v>
      </c>
      <c r="BY48" s="17"/>
      <c r="BZ48" s="17"/>
      <c r="CA48" s="17" t="e">
        <f>BZ48/BY48*100</f>
        <v>#DIV/0!</v>
      </c>
      <c r="CB48" s="17"/>
      <c r="CC48" s="17"/>
      <c r="CD48" s="17"/>
      <c r="CE48" s="17">
        <f t="shared" si="300"/>
        <v>0</v>
      </c>
      <c r="CF48" s="17">
        <f t="shared" si="300"/>
        <v>0</v>
      </c>
      <c r="CG48" s="17"/>
      <c r="CH48" s="17"/>
      <c r="CI48" s="17"/>
      <c r="CJ48" s="17"/>
      <c r="CK48" s="17"/>
      <c r="CL48" s="17"/>
      <c r="CM48" s="17"/>
      <c r="CN48" s="17"/>
      <c r="CO48" s="17">
        <f t="shared" si="301"/>
        <v>0</v>
      </c>
      <c r="CP48" s="17">
        <f t="shared" si="301"/>
        <v>0</v>
      </c>
      <c r="CQ48" s="17"/>
      <c r="CR48" s="17"/>
      <c r="CS48" s="17"/>
      <c r="CT48" s="17"/>
      <c r="CU48" s="17"/>
      <c r="CV48" s="17"/>
      <c r="CW48" s="17"/>
      <c r="CX48" s="17"/>
      <c r="CY48" s="17">
        <f t="shared" si="302"/>
        <v>0</v>
      </c>
      <c r="CZ48" s="17">
        <f t="shared" si="302"/>
        <v>0</v>
      </c>
      <c r="DA48" s="17"/>
      <c r="DB48" s="17"/>
      <c r="DC48" s="17"/>
      <c r="DD48" s="17"/>
      <c r="DE48" s="17"/>
      <c r="DF48" s="17"/>
      <c r="DG48" s="17"/>
      <c r="DH48" s="17"/>
      <c r="DI48" s="17">
        <f t="shared" si="303"/>
        <v>0</v>
      </c>
      <c r="DJ48" s="17">
        <f t="shared" si="303"/>
        <v>0</v>
      </c>
      <c r="DK48" s="17" t="e">
        <f>DJ48/DI48*100</f>
        <v>#DIV/0!</v>
      </c>
      <c r="DL48" s="17"/>
      <c r="DM48" s="17"/>
      <c r="DN48" s="17" t="e">
        <f>DM48/DL48*100</f>
        <v>#DIV/0!</v>
      </c>
      <c r="DO48" s="17"/>
      <c r="DP48" s="17"/>
      <c r="DQ48" s="17" t="e">
        <f>DP48/DO48*100</f>
        <v>#DIV/0!</v>
      </c>
      <c r="DR48" s="17"/>
      <c r="DS48" s="17">
        <f t="shared" si="304"/>
        <v>0</v>
      </c>
      <c r="DT48" s="17">
        <f t="shared" si="304"/>
        <v>0</v>
      </c>
      <c r="DU48" s="17"/>
      <c r="DV48" s="17"/>
      <c r="DW48" s="17"/>
      <c r="DX48" s="17"/>
      <c r="DY48" s="17"/>
      <c r="DZ48" s="17"/>
      <c r="EA48" s="17"/>
      <c r="EB48" s="17"/>
      <c r="EC48" s="17">
        <f t="shared" si="305"/>
        <v>0</v>
      </c>
      <c r="ED48" s="17">
        <f t="shared" si="305"/>
        <v>0</v>
      </c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>
        <v>1141.5360000000001</v>
      </c>
      <c r="EP48" s="17">
        <f t="shared" si="306"/>
        <v>1141.5360000000001</v>
      </c>
      <c r="EQ48" s="17">
        <f t="shared" si="306"/>
        <v>0</v>
      </c>
      <c r="ER48" s="17">
        <f t="shared" si="281"/>
        <v>0</v>
      </c>
      <c r="ES48" s="17">
        <v>1141.5360000000001</v>
      </c>
      <c r="ET48" s="17"/>
      <c r="EU48" s="17">
        <f t="shared" si="307"/>
        <v>0</v>
      </c>
      <c r="EV48" s="17"/>
      <c r="EW48" s="17"/>
      <c r="EX48" s="17"/>
      <c r="EY48" s="17"/>
      <c r="EZ48" s="17">
        <f t="shared" si="308"/>
        <v>0</v>
      </c>
      <c r="FA48" s="17">
        <f t="shared" si="308"/>
        <v>0</v>
      </c>
      <c r="FB48" s="17"/>
      <c r="FC48" s="17"/>
      <c r="FD48" s="17"/>
      <c r="FE48" s="17"/>
      <c r="FF48" s="17"/>
      <c r="FG48" s="17"/>
      <c r="FH48" s="17"/>
      <c r="FI48" s="22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>
        <f t="shared" si="309"/>
        <v>0</v>
      </c>
      <c r="FU48" s="17">
        <f t="shared" si="309"/>
        <v>0</v>
      </c>
      <c r="FV48" s="17"/>
      <c r="FW48" s="17"/>
      <c r="FX48" s="17"/>
      <c r="FY48" s="17"/>
      <c r="FZ48" s="17"/>
      <c r="GA48" s="17"/>
      <c r="GB48" s="17"/>
      <c r="GC48" s="17"/>
      <c r="GD48" s="17">
        <f t="shared" si="310"/>
        <v>0</v>
      </c>
      <c r="GE48" s="17">
        <f t="shared" si="310"/>
        <v>0</v>
      </c>
      <c r="GF48" s="17"/>
      <c r="GG48" s="17"/>
      <c r="GH48" s="17"/>
      <c r="GI48" s="17"/>
      <c r="GJ48" s="17"/>
      <c r="GK48" s="17"/>
      <c r="GL48" s="17"/>
      <c r="GM48" s="17"/>
      <c r="GN48" s="17">
        <f t="shared" si="311"/>
        <v>0</v>
      </c>
      <c r="GO48" s="17">
        <f t="shared" si="311"/>
        <v>0</v>
      </c>
      <c r="GP48" s="17"/>
      <c r="GQ48" s="17"/>
      <c r="GR48" s="17"/>
      <c r="GS48" s="17"/>
      <c r="GT48" s="17"/>
      <c r="GU48" s="17"/>
      <c r="GV48" s="17"/>
      <c r="GW48" s="17"/>
      <c r="GX48" s="17">
        <f t="shared" si="312"/>
        <v>0</v>
      </c>
      <c r="GY48" s="17">
        <f t="shared" si="312"/>
        <v>0</v>
      </c>
      <c r="GZ48" s="17"/>
      <c r="HA48" s="17"/>
      <c r="HB48" s="17"/>
      <c r="HC48" s="17"/>
      <c r="HD48" s="17"/>
      <c r="HE48" s="17"/>
      <c r="HF48" s="17"/>
      <c r="HG48" s="17"/>
      <c r="HH48" s="17">
        <f t="shared" si="313"/>
        <v>0</v>
      </c>
      <c r="HI48" s="17">
        <f t="shared" si="313"/>
        <v>0</v>
      </c>
      <c r="HJ48" s="17"/>
      <c r="HK48" s="17"/>
      <c r="HL48" s="17"/>
      <c r="HM48" s="17"/>
      <c r="HN48" s="17"/>
      <c r="HO48" s="17"/>
      <c r="HP48" s="17"/>
      <c r="HQ48" s="17"/>
      <c r="HR48" s="17">
        <f t="shared" si="314"/>
        <v>0</v>
      </c>
      <c r="HS48" s="17">
        <f t="shared" si="314"/>
        <v>0</v>
      </c>
      <c r="HT48" s="17"/>
      <c r="HU48" s="17"/>
      <c r="HV48" s="17"/>
      <c r="HW48" s="17"/>
      <c r="HX48" s="17"/>
      <c r="HY48" s="17"/>
      <c r="HZ48" s="17"/>
      <c r="IA48" s="17"/>
      <c r="IB48" s="17">
        <f t="shared" si="315"/>
        <v>0</v>
      </c>
      <c r="IC48" s="17">
        <f t="shared" si="315"/>
        <v>0</v>
      </c>
      <c r="ID48" s="17"/>
      <c r="IE48" s="17"/>
      <c r="IF48" s="17"/>
      <c r="IG48" s="17"/>
      <c r="IH48" s="17"/>
      <c r="II48" s="17"/>
      <c r="IJ48" s="17"/>
      <c r="IK48" s="17"/>
      <c r="IL48" s="17">
        <f t="shared" si="316"/>
        <v>0</v>
      </c>
      <c r="IM48" s="17">
        <f t="shared" si="316"/>
        <v>0</v>
      </c>
      <c r="IN48" s="17"/>
      <c r="IO48" s="17"/>
      <c r="IP48" s="17"/>
      <c r="IQ48" s="17"/>
      <c r="IR48" s="17"/>
      <c r="IS48" s="17"/>
      <c r="IT48" s="17"/>
      <c r="IU48" s="17"/>
      <c r="IV48" s="17">
        <f t="shared" si="317"/>
        <v>0</v>
      </c>
      <c r="IW48" s="17">
        <f t="shared" si="317"/>
        <v>0</v>
      </c>
      <c r="IX48" s="17"/>
      <c r="IY48" s="17"/>
      <c r="IZ48" s="17"/>
      <c r="JA48" s="17"/>
      <c r="JB48" s="17"/>
      <c r="JC48" s="17"/>
      <c r="JD48" s="17"/>
      <c r="JE48" s="17"/>
      <c r="JF48" s="17">
        <f t="shared" si="318"/>
        <v>0</v>
      </c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25"/>
    </row>
    <row r="49" spans="1:305" s="6" customFormat="1" ht="18" customHeight="1">
      <c r="A49" s="2" t="s">
        <v>146</v>
      </c>
      <c r="B49" s="23">
        <f>B51+B50</f>
        <v>156825.12710000004</v>
      </c>
      <c r="C49" s="23">
        <f>C51+C50</f>
        <v>67711.93915999998</v>
      </c>
      <c r="D49" s="23">
        <f t="shared" si="257"/>
        <v>43.176715627224233</v>
      </c>
      <c r="E49" s="23">
        <f>E50+E51</f>
        <v>6250.2</v>
      </c>
      <c r="F49" s="23">
        <f>F50+F51</f>
        <v>2924.6</v>
      </c>
      <c r="G49" s="23">
        <f>F49/E49*100</f>
        <v>46.792102652715108</v>
      </c>
      <c r="H49" s="23">
        <f>H50+H51</f>
        <v>678.76003000000003</v>
      </c>
      <c r="I49" s="23">
        <f>I50+I51</f>
        <v>678.76003000000003</v>
      </c>
      <c r="J49" s="23">
        <f>J50+J51</f>
        <v>678.76003000000003</v>
      </c>
      <c r="K49" s="23">
        <f>J49/I49*100</f>
        <v>100</v>
      </c>
      <c r="L49" s="23">
        <f>L50+L51</f>
        <v>671.97243000000003</v>
      </c>
      <c r="M49" s="23">
        <f>M50+M51</f>
        <v>671.97243000000003</v>
      </c>
      <c r="N49" s="23">
        <f>M49/L49*100</f>
        <v>100</v>
      </c>
      <c r="O49" s="23">
        <f>O50+O51</f>
        <v>6.7876000000000003</v>
      </c>
      <c r="P49" s="23">
        <f>P50+P51</f>
        <v>6.7876000000000003</v>
      </c>
      <c r="Q49" s="23">
        <f>P49/O49*100</f>
        <v>100</v>
      </c>
      <c r="R49" s="23">
        <f>R50+R51</f>
        <v>444.8</v>
      </c>
      <c r="S49" s="23">
        <f>S50+S51</f>
        <v>444.8</v>
      </c>
      <c r="T49" s="23">
        <f>S49/R49*100</f>
        <v>100</v>
      </c>
      <c r="U49" s="23">
        <f>U50+U51</f>
        <v>0</v>
      </c>
      <c r="V49" s="23">
        <f>V50+V51</f>
        <v>0</v>
      </c>
      <c r="W49" s="23" t="e">
        <f>V49/U49*100</f>
        <v>#DIV/0!</v>
      </c>
      <c r="X49" s="23">
        <f>X50+X51</f>
        <v>6775.6184999999996</v>
      </c>
      <c r="Y49" s="23">
        <f>Y50+Y51</f>
        <v>6775.6185000000005</v>
      </c>
      <c r="Z49" s="23">
        <f>Z50+Z51</f>
        <v>6775.6185000000005</v>
      </c>
      <c r="AA49" s="23">
        <f>Z49/Y49*100</f>
        <v>100</v>
      </c>
      <c r="AB49" s="23">
        <f>AB50+AB51</f>
        <v>4273.7306900000003</v>
      </c>
      <c r="AC49" s="23">
        <f>AC50+AC51</f>
        <v>4273.7306900000003</v>
      </c>
      <c r="AD49" s="23">
        <f>AC49/AB49*100</f>
        <v>100</v>
      </c>
      <c r="AE49" s="23">
        <f>AE50+AE51</f>
        <v>2501.8878100000002</v>
      </c>
      <c r="AF49" s="23">
        <f>AF50+AF51</f>
        <v>2501.8878100000002</v>
      </c>
      <c r="AG49" s="23">
        <f>AF49/AE49*100</f>
        <v>100</v>
      </c>
      <c r="AH49" s="23">
        <f>AH50+AH51</f>
        <v>0</v>
      </c>
      <c r="AI49" s="23">
        <f>AI50+AI51</f>
        <v>0</v>
      </c>
      <c r="AJ49" s="23">
        <f>AJ50+AJ51</f>
        <v>0</v>
      </c>
      <c r="AK49" s="23"/>
      <c r="AL49" s="23">
        <f>AL50+AL51</f>
        <v>0</v>
      </c>
      <c r="AM49" s="23">
        <f>AM50+AM51</f>
        <v>0</v>
      </c>
      <c r="AN49" s="23"/>
      <c r="AO49" s="23">
        <f>AO50+AO51</f>
        <v>0</v>
      </c>
      <c r="AP49" s="23">
        <f>AP50+AP51</f>
        <v>0</v>
      </c>
      <c r="AQ49" s="23"/>
      <c r="AR49" s="23">
        <f>AR50+AR51</f>
        <v>0</v>
      </c>
      <c r="AS49" s="23">
        <f>AS50+AS51</f>
        <v>0</v>
      </c>
      <c r="AT49" s="23">
        <f>AT50+AT51</f>
        <v>0</v>
      </c>
      <c r="AU49" s="23"/>
      <c r="AV49" s="23">
        <f>AV50+AV51</f>
        <v>0</v>
      </c>
      <c r="AW49" s="23">
        <f>AW50+AW51</f>
        <v>0</v>
      </c>
      <c r="AX49" s="23" t="e">
        <f>AW49/AV49*100</f>
        <v>#DIV/0!</v>
      </c>
      <c r="AY49" s="23">
        <f>AY50+AY51</f>
        <v>0</v>
      </c>
      <c r="AZ49" s="23">
        <f>AZ50+AZ51</f>
        <v>0</v>
      </c>
      <c r="BA49" s="23" t="e">
        <f>AZ49/AY49*100</f>
        <v>#DIV/0!</v>
      </c>
      <c r="BB49" s="23">
        <f>BB50+BB51</f>
        <v>0</v>
      </c>
      <c r="BC49" s="23">
        <f>BC50+BC51</f>
        <v>0</v>
      </c>
      <c r="BD49" s="23">
        <f>BD50+BD51</f>
        <v>0</v>
      </c>
      <c r="BE49" s="23"/>
      <c r="BF49" s="23">
        <f>BF50+BF51</f>
        <v>0</v>
      </c>
      <c r="BG49" s="23">
        <f>BG50+BG51</f>
        <v>0</v>
      </c>
      <c r="BH49" s="23"/>
      <c r="BI49" s="23">
        <f>BI50+BI51</f>
        <v>0</v>
      </c>
      <c r="BJ49" s="23">
        <f>BJ50+BJ51</f>
        <v>0</v>
      </c>
      <c r="BK49" s="23"/>
      <c r="BL49" s="23">
        <f>BL50+BL51</f>
        <v>1739.12284</v>
      </c>
      <c r="BM49" s="23">
        <f>BM50+BM51</f>
        <v>1739.12284</v>
      </c>
      <c r="BN49" s="23">
        <f>BN50+BN51</f>
        <v>0</v>
      </c>
      <c r="BO49" s="23">
        <f>BN49/BM49*100</f>
        <v>0</v>
      </c>
      <c r="BP49" s="23">
        <f>BP50+BP51</f>
        <v>1704.3403800000001</v>
      </c>
      <c r="BQ49" s="23">
        <f>BQ50+BQ51</f>
        <v>0</v>
      </c>
      <c r="BR49" s="23">
        <f>BQ49/BP49*100</f>
        <v>0</v>
      </c>
      <c r="BS49" s="23">
        <f>BS50+BS51</f>
        <v>34.78246</v>
      </c>
      <c r="BT49" s="23">
        <f>BT50+BT51</f>
        <v>0</v>
      </c>
      <c r="BU49" s="23">
        <f>BT49/BS49*100</f>
        <v>0</v>
      </c>
      <c r="BV49" s="23">
        <f>BV50+BV51</f>
        <v>769.67553999999996</v>
      </c>
      <c r="BW49" s="23">
        <f>BW50+BW51</f>
        <v>769.67553999999996</v>
      </c>
      <c r="BX49" s="23">
        <f>BW49/BV49*100</f>
        <v>100</v>
      </c>
      <c r="BY49" s="23">
        <f>BY50+BY51</f>
        <v>491.49453999999997</v>
      </c>
      <c r="BZ49" s="23">
        <f>BZ50+BZ51</f>
        <v>491.49453999999997</v>
      </c>
      <c r="CA49" s="23">
        <f>BZ49/BY49*100</f>
        <v>100</v>
      </c>
      <c r="CB49" s="23">
        <f>CB50+CB51</f>
        <v>278.18099999999998</v>
      </c>
      <c r="CC49" s="23">
        <f>CC50+CC51</f>
        <v>278.18099999999998</v>
      </c>
      <c r="CD49" s="23"/>
      <c r="CE49" s="23">
        <f>CE50+CE51</f>
        <v>0</v>
      </c>
      <c r="CF49" s="23">
        <f>CF50+CF51</f>
        <v>0</v>
      </c>
      <c r="CG49" s="23"/>
      <c r="CH49" s="23">
        <f>CH50+CH51</f>
        <v>0</v>
      </c>
      <c r="CI49" s="23">
        <f>CI50+CI51</f>
        <v>0</v>
      </c>
      <c r="CJ49" s="23"/>
      <c r="CK49" s="23">
        <f>CK50+CK51</f>
        <v>0</v>
      </c>
      <c r="CL49" s="23">
        <f>CL50+CL51</f>
        <v>0</v>
      </c>
      <c r="CM49" s="23"/>
      <c r="CN49" s="23">
        <f>CN50+CN51</f>
        <v>0</v>
      </c>
      <c r="CO49" s="23">
        <f>CO50+CO51</f>
        <v>0</v>
      </c>
      <c r="CP49" s="23">
        <f>CP50+CP51</f>
        <v>0</v>
      </c>
      <c r="CQ49" s="23"/>
      <c r="CR49" s="23">
        <f>CR50+CR51</f>
        <v>0</v>
      </c>
      <c r="CS49" s="23">
        <f>CS50+CS51</f>
        <v>0</v>
      </c>
      <c r="CT49" s="23"/>
      <c r="CU49" s="23">
        <f>CU50+CU51</f>
        <v>0</v>
      </c>
      <c r="CV49" s="23">
        <f>CV50+CV51</f>
        <v>0</v>
      </c>
      <c r="CW49" s="23"/>
      <c r="CX49" s="23">
        <f>CX50+CX51</f>
        <v>23516.438959999999</v>
      </c>
      <c r="CY49" s="23">
        <f>CY50+CY51</f>
        <v>23516.438959999999</v>
      </c>
      <c r="CZ49" s="23">
        <f>CZ50+CZ51</f>
        <v>9752.3834100000004</v>
      </c>
      <c r="DA49" s="23"/>
      <c r="DB49" s="23">
        <f>SUM(DB50:DB56)</f>
        <v>23046</v>
      </c>
      <c r="DC49" s="23">
        <f>SUM(DC50:DC56)</f>
        <v>9557.3017899999995</v>
      </c>
      <c r="DD49" s="23">
        <f>DC49/DB49*100</f>
        <v>41.470544953571114</v>
      </c>
      <c r="DE49" s="23">
        <f>SUM(DE50:DE56)</f>
        <v>470.43896000000001</v>
      </c>
      <c r="DF49" s="23">
        <f>SUM(DF50:DF56)</f>
        <v>195.08161999999999</v>
      </c>
      <c r="DG49" s="23">
        <f>DF49/DE49*100</f>
        <v>41.467998313745099</v>
      </c>
      <c r="DH49" s="23">
        <f>DH50+DH51</f>
        <v>0</v>
      </c>
      <c r="DI49" s="23">
        <f>DI50+DI51</f>
        <v>0</v>
      </c>
      <c r="DJ49" s="23">
        <f>DJ50+DJ51</f>
        <v>0</v>
      </c>
      <c r="DK49" s="23"/>
      <c r="DL49" s="23">
        <f>DL50+DL51</f>
        <v>0</v>
      </c>
      <c r="DM49" s="23">
        <f>DM50+DM51</f>
        <v>0</v>
      </c>
      <c r="DN49" s="23"/>
      <c r="DO49" s="23">
        <f>DO50+DO51</f>
        <v>0</v>
      </c>
      <c r="DP49" s="23">
        <f>DP50+DP51</f>
        <v>0</v>
      </c>
      <c r="DQ49" s="23"/>
      <c r="DR49" s="23">
        <f>DR50+DR51</f>
        <v>106252.04081999999</v>
      </c>
      <c r="DS49" s="23">
        <f>DS50+DS51</f>
        <v>106252.04081999999</v>
      </c>
      <c r="DT49" s="23">
        <f>DT50+DT51</f>
        <v>42964.475919999997</v>
      </c>
      <c r="DU49" s="23"/>
      <c r="DV49" s="23">
        <f>DV50+DV51</f>
        <v>104127</v>
      </c>
      <c r="DW49" s="23">
        <f>DW50+DW51</f>
        <v>42105.186399999999</v>
      </c>
      <c r="DX49" s="23">
        <f>DW49/DV49*100</f>
        <v>40.436377116405922</v>
      </c>
      <c r="DY49" s="23">
        <f>DY50+DY51</f>
        <v>2125.0408200000002</v>
      </c>
      <c r="DZ49" s="23">
        <f>DZ50+DZ51</f>
        <v>859.28952000000004</v>
      </c>
      <c r="EA49" s="23">
        <f>DZ49/DY49*100</f>
        <v>40.436377123334502</v>
      </c>
      <c r="EB49" s="23">
        <f>EB50+EB51</f>
        <v>0</v>
      </c>
      <c r="EC49" s="23">
        <f>EC50+EC51</f>
        <v>0</v>
      </c>
      <c r="ED49" s="23">
        <f>ED50+ED51</f>
        <v>0</v>
      </c>
      <c r="EE49" s="23"/>
      <c r="EF49" s="23">
        <f>EF50+EF51</f>
        <v>0</v>
      </c>
      <c r="EG49" s="23">
        <f>EG50+EG51</f>
        <v>0</v>
      </c>
      <c r="EH49" s="23"/>
      <c r="EI49" s="23">
        <f>EI50+EI51</f>
        <v>0</v>
      </c>
      <c r="EJ49" s="23">
        <f>EJ50+EJ51</f>
        <v>0</v>
      </c>
      <c r="EK49" s="23"/>
      <c r="EL49" s="23">
        <f>EL50+EL51</f>
        <v>0</v>
      </c>
      <c r="EM49" s="23">
        <f>EM50+EM51</f>
        <v>0</v>
      </c>
      <c r="EN49" s="23"/>
      <c r="EO49" s="23">
        <f>EO50+EO51</f>
        <v>2466.444</v>
      </c>
      <c r="EP49" s="23">
        <f>EP50+EP51</f>
        <v>2466.444</v>
      </c>
      <c r="EQ49" s="23">
        <f>EQ50+EQ51</f>
        <v>0</v>
      </c>
      <c r="ER49" s="23">
        <f t="shared" ref="ER49" si="338">EQ49/EP49*100</f>
        <v>0</v>
      </c>
      <c r="ES49" s="23">
        <f>ES50+ES51</f>
        <v>2466.444</v>
      </c>
      <c r="ET49" s="23">
        <f>ET50+ET51</f>
        <v>0</v>
      </c>
      <c r="EU49" s="23">
        <f>ET49/ES49*100</f>
        <v>0</v>
      </c>
      <c r="EV49" s="23">
        <f>EV50+EV51</f>
        <v>0</v>
      </c>
      <c r="EW49" s="23">
        <f>EW50+EW51</f>
        <v>0</v>
      </c>
      <c r="EX49" s="23"/>
      <c r="EY49" s="23">
        <f>EY50+EY51</f>
        <v>0</v>
      </c>
      <c r="EZ49" s="23">
        <f>EZ50+EZ51</f>
        <v>0</v>
      </c>
      <c r="FA49" s="23">
        <f>FA50+FA51</f>
        <v>0</v>
      </c>
      <c r="FB49" s="23"/>
      <c r="FC49" s="23">
        <f>FC50+FC51</f>
        <v>0</v>
      </c>
      <c r="FD49" s="23">
        <f>FD50+FD51</f>
        <v>0</v>
      </c>
      <c r="FE49" s="23"/>
      <c r="FF49" s="23">
        <f>FF50+FF51</f>
        <v>0</v>
      </c>
      <c r="FG49" s="23">
        <f>FG50+FG51</f>
        <v>0</v>
      </c>
      <c r="FH49" s="23"/>
      <c r="FI49" s="23">
        <f>FI50+FI51</f>
        <v>56.199249999999999</v>
      </c>
      <c r="FJ49" s="23">
        <f>FJ50</f>
        <v>56.199249999999999</v>
      </c>
      <c r="FK49" s="23">
        <f>FK50</f>
        <v>56.199249999999999</v>
      </c>
      <c r="FL49" s="23">
        <f>SUM(FK49/FJ49*100)</f>
        <v>100</v>
      </c>
      <c r="FM49" s="23">
        <f>FM50</f>
        <v>55.637259999999998</v>
      </c>
      <c r="FN49" s="23">
        <f>FN50</f>
        <v>55.637259999999998</v>
      </c>
      <c r="FO49" s="23">
        <f>SUM(FN49/FM49*100)</f>
        <v>100</v>
      </c>
      <c r="FP49" s="23">
        <f>FP50</f>
        <v>0.56198999999999999</v>
      </c>
      <c r="FQ49" s="23">
        <f>FQ50</f>
        <v>0.56198999999999999</v>
      </c>
      <c r="FR49" s="23">
        <f>SUM(FQ49/FP49*100)</f>
        <v>100</v>
      </c>
      <c r="FS49" s="23">
        <f>FS50+FS51</f>
        <v>0</v>
      </c>
      <c r="FT49" s="23">
        <f>FT50+FT51</f>
        <v>0</v>
      </c>
      <c r="FU49" s="23">
        <f>FU50+FU51</f>
        <v>0</v>
      </c>
      <c r="FV49" s="23"/>
      <c r="FW49" s="23">
        <f>FW50</f>
        <v>0</v>
      </c>
      <c r="FX49" s="23">
        <f>FX50</f>
        <v>0</v>
      </c>
      <c r="FY49" s="23" t="e">
        <f>SUM(FX49/FW49*100)</f>
        <v>#DIV/0!</v>
      </c>
      <c r="FZ49" s="23">
        <f>FZ50</f>
        <v>0</v>
      </c>
      <c r="GA49" s="23">
        <f>GA50</f>
        <v>0</v>
      </c>
      <c r="GB49" s="23" t="e">
        <f>SUM(GA49/FZ49*100)</f>
        <v>#DIV/0!</v>
      </c>
      <c r="GC49" s="23">
        <f>GC50+GC51</f>
        <v>0</v>
      </c>
      <c r="GD49" s="23">
        <f>GD50+GD51</f>
        <v>0</v>
      </c>
      <c r="GE49" s="23">
        <f>GE50+GE51</f>
        <v>0</v>
      </c>
      <c r="GF49" s="23"/>
      <c r="GG49" s="23">
        <f>GG50</f>
        <v>0</v>
      </c>
      <c r="GH49" s="23">
        <f>GH50</f>
        <v>0</v>
      </c>
      <c r="GI49" s="23" t="e">
        <f>SUM(GH49/GG49*100)</f>
        <v>#DIV/0!</v>
      </c>
      <c r="GJ49" s="23">
        <f>GJ50</f>
        <v>0</v>
      </c>
      <c r="GK49" s="23">
        <f>GK50</f>
        <v>0</v>
      </c>
      <c r="GL49" s="23" t="e">
        <f>SUM(GK49/GJ49*100)</f>
        <v>#DIV/0!</v>
      </c>
      <c r="GM49" s="23">
        <f>GM50+GM51</f>
        <v>5624.1485000000002</v>
      </c>
      <c r="GN49" s="23">
        <f>GN50+GN51</f>
        <v>5624.1485000000002</v>
      </c>
      <c r="GO49" s="23">
        <f>GO50+GO51</f>
        <v>2552.9309900000003</v>
      </c>
      <c r="GP49" s="23">
        <f>GO49/GM49*100</f>
        <v>45.392311209421301</v>
      </c>
      <c r="GQ49" s="23">
        <f>GQ50</f>
        <v>5567.9070099999999</v>
      </c>
      <c r="GR49" s="23">
        <f>GR50</f>
        <v>2527.4016900000001</v>
      </c>
      <c r="GS49" s="23">
        <f>SUM(GR49/GQ49*100)</f>
        <v>45.392311427988453</v>
      </c>
      <c r="GT49" s="23">
        <f>GT50</f>
        <v>56.241489999999999</v>
      </c>
      <c r="GU49" s="23">
        <f>GU50</f>
        <v>25.529299999999999</v>
      </c>
      <c r="GV49" s="23">
        <f>SUM(GU49/GT49*100)</f>
        <v>45.392289571275583</v>
      </c>
      <c r="GW49" s="23">
        <f>GW50+GW51</f>
        <v>0</v>
      </c>
      <c r="GX49" s="23">
        <f>GX50+GX51</f>
        <v>0</v>
      </c>
      <c r="GY49" s="23">
        <f>GY50+GY51</f>
        <v>0</v>
      </c>
      <c r="GZ49" s="23"/>
      <c r="HA49" s="23">
        <f>HA50</f>
        <v>0</v>
      </c>
      <c r="HB49" s="23">
        <f>HB50</f>
        <v>0</v>
      </c>
      <c r="HC49" s="23" t="e">
        <f>SUM(HB49/HA49*100)</f>
        <v>#DIV/0!</v>
      </c>
      <c r="HD49" s="23">
        <f>HD50</f>
        <v>0</v>
      </c>
      <c r="HE49" s="23">
        <f>HE50</f>
        <v>0</v>
      </c>
      <c r="HF49" s="23" t="e">
        <f>SUM(HE49/HD49*100)</f>
        <v>#DIV/0!</v>
      </c>
      <c r="HG49" s="23">
        <f>HG50+HG51</f>
        <v>0</v>
      </c>
      <c r="HH49" s="23">
        <f>HH50+HH51</f>
        <v>0</v>
      </c>
      <c r="HI49" s="23">
        <f>HI50+HI51</f>
        <v>0</v>
      </c>
      <c r="HJ49" s="23"/>
      <c r="HK49" s="23">
        <f>HK50</f>
        <v>0</v>
      </c>
      <c r="HL49" s="23">
        <f>HL50</f>
        <v>0</v>
      </c>
      <c r="HM49" s="23" t="e">
        <f>SUM(HL49/HK49*100)</f>
        <v>#DIV/0!</v>
      </c>
      <c r="HN49" s="23">
        <f>HN50</f>
        <v>0</v>
      </c>
      <c r="HO49" s="23">
        <f>HO50</f>
        <v>0</v>
      </c>
      <c r="HP49" s="23" t="e">
        <f>SUM(HO49/HN49*100)</f>
        <v>#DIV/0!</v>
      </c>
      <c r="HQ49" s="23">
        <f>HQ50+HQ51</f>
        <v>0</v>
      </c>
      <c r="HR49" s="23">
        <f>HR50+HR51</f>
        <v>0</v>
      </c>
      <c r="HS49" s="23">
        <f>HS50+HS51</f>
        <v>0</v>
      </c>
      <c r="HT49" s="23"/>
      <c r="HU49" s="23">
        <f>HU50</f>
        <v>0</v>
      </c>
      <c r="HV49" s="23">
        <f>HV50</f>
        <v>0</v>
      </c>
      <c r="HW49" s="23" t="e">
        <f>SUM(HV49/HU49*100)</f>
        <v>#DIV/0!</v>
      </c>
      <c r="HX49" s="23">
        <f>HX50</f>
        <v>0</v>
      </c>
      <c r="HY49" s="23">
        <f>HY50</f>
        <v>0</v>
      </c>
      <c r="HZ49" s="23" t="e">
        <f>SUM(HY49/HX49*100)</f>
        <v>#DIV/0!</v>
      </c>
      <c r="IA49" s="23">
        <f>IA50+IA51</f>
        <v>0</v>
      </c>
      <c r="IB49" s="23">
        <f>IB50+IB51</f>
        <v>0</v>
      </c>
      <c r="IC49" s="23">
        <f>IC50+IC51</f>
        <v>0</v>
      </c>
      <c r="ID49" s="23"/>
      <c r="IE49" s="23">
        <f>IE50</f>
        <v>0</v>
      </c>
      <c r="IF49" s="23">
        <f>IF50</f>
        <v>0</v>
      </c>
      <c r="IG49" s="23" t="e">
        <f>SUM(IF49/IE49*100)</f>
        <v>#DIV/0!</v>
      </c>
      <c r="IH49" s="23">
        <f>IH50</f>
        <v>0</v>
      </c>
      <c r="II49" s="23">
        <f>II50</f>
        <v>0</v>
      </c>
      <c r="IJ49" s="23" t="e">
        <f>SUM(II49/IH49*100)</f>
        <v>#DIV/0!</v>
      </c>
      <c r="IK49" s="23">
        <f>IK50+IK51</f>
        <v>419.38776000000001</v>
      </c>
      <c r="IL49" s="23">
        <f>IL50+IL51</f>
        <v>419.38776000000001</v>
      </c>
      <c r="IM49" s="23">
        <f>IM50+IM51</f>
        <v>419.38776000000001</v>
      </c>
      <c r="IN49" s="23">
        <f t="shared" ref="IN49:IN50" si="339">IM49/IL49*100</f>
        <v>100</v>
      </c>
      <c r="IO49" s="23">
        <f>IO50</f>
        <v>411</v>
      </c>
      <c r="IP49" s="23">
        <f>IP50</f>
        <v>411</v>
      </c>
      <c r="IQ49" s="23">
        <f>SUM(IP49/IO49*100)</f>
        <v>100</v>
      </c>
      <c r="IR49" s="23">
        <f>IR50</f>
        <v>8.3877600000000001</v>
      </c>
      <c r="IS49" s="23">
        <f>IS50</f>
        <v>8.3877600000000001</v>
      </c>
      <c r="IT49" s="23">
        <f>SUM(IS49/IR49*100)</f>
        <v>100</v>
      </c>
      <c r="IU49" s="23">
        <f>IU50+IU51</f>
        <v>0</v>
      </c>
      <c r="IV49" s="23">
        <f>IV50+IV51</f>
        <v>0</v>
      </c>
      <c r="IW49" s="23">
        <f>IW50+IW51</f>
        <v>0</v>
      </c>
      <c r="IX49" s="23" t="e">
        <f t="shared" ref="IX49:IX50" si="340">IW49/IV49*100</f>
        <v>#DIV/0!</v>
      </c>
      <c r="IY49" s="23">
        <f>IY50</f>
        <v>0</v>
      </c>
      <c r="IZ49" s="23">
        <f>IZ50</f>
        <v>0</v>
      </c>
      <c r="JA49" s="23" t="e">
        <f>SUM(IZ49/IY49*100)</f>
        <v>#DIV/0!</v>
      </c>
      <c r="JB49" s="23">
        <f>JB50</f>
        <v>0</v>
      </c>
      <c r="JC49" s="23">
        <f>JC50</f>
        <v>0</v>
      </c>
      <c r="JD49" s="23" t="e">
        <f>SUM(JC49/JB49*100)</f>
        <v>#DIV/0!</v>
      </c>
      <c r="JE49" s="23">
        <f>JE50+JE51</f>
        <v>0</v>
      </c>
      <c r="JF49" s="23">
        <f>JF50+JF51</f>
        <v>0</v>
      </c>
      <c r="JG49" s="23">
        <f>JG50+JG51</f>
        <v>0</v>
      </c>
      <c r="JH49" s="23"/>
      <c r="JI49" s="23">
        <f>JI50+JI51</f>
        <v>0</v>
      </c>
      <c r="JJ49" s="23">
        <f>JJ50+JJ51</f>
        <v>0</v>
      </c>
      <c r="JK49" s="23"/>
      <c r="JL49" s="23">
        <f>JL50+JL51</f>
        <v>0</v>
      </c>
      <c r="JM49" s="23">
        <f>JM50+JM51</f>
        <v>0</v>
      </c>
      <c r="JN49" s="23"/>
      <c r="JO49" s="23">
        <f>JO50+JO51</f>
        <v>0</v>
      </c>
      <c r="JP49" s="23">
        <f>JP50+JP51</f>
        <v>0</v>
      </c>
      <c r="JQ49" s="23"/>
      <c r="JR49" s="23">
        <f>JR50+JR51</f>
        <v>746.21551999999997</v>
      </c>
      <c r="JS49" s="23">
        <f>JS50+JS51</f>
        <v>373.10775999999998</v>
      </c>
      <c r="JT49" s="23">
        <f t="shared" ref="JT49" si="341">JS49/JR49*100</f>
        <v>50</v>
      </c>
      <c r="JU49" s="23">
        <f>JU50+JU51</f>
        <v>1086.07538</v>
      </c>
      <c r="JV49" s="23">
        <f>JV50+JV51</f>
        <v>0</v>
      </c>
      <c r="JW49" s="23">
        <f t="shared" ref="JW49" si="342">JV49/JU49*100</f>
        <v>0</v>
      </c>
      <c r="JX49" s="23">
        <f>JX50+JX51</f>
        <v>0</v>
      </c>
      <c r="JY49" s="23">
        <f>JY50+JY51</f>
        <v>0</v>
      </c>
      <c r="JZ49" s="23" t="e">
        <f t="shared" ref="JZ49" si="343">JY49/JX49*100</f>
        <v>#DIV/0!</v>
      </c>
      <c r="KA49" s="23">
        <f>KA50+KA51</f>
        <v>0</v>
      </c>
      <c r="KB49" s="23">
        <f>KB50+KB51</f>
        <v>0</v>
      </c>
      <c r="KC49" s="23" t="e">
        <f t="shared" ref="KC49" si="344">KB49/KA49*100</f>
        <v>#DIV/0!</v>
      </c>
      <c r="KD49" s="23">
        <f>KD50+KD51</f>
        <v>0</v>
      </c>
      <c r="KE49" s="23">
        <f>KE50+KE51</f>
        <v>0</v>
      </c>
      <c r="KF49" s="23" t="e">
        <f t="shared" ref="KF49" si="345">KE49/KD49*100</f>
        <v>#DIV/0!</v>
      </c>
      <c r="KG49" s="23">
        <f>KG50+KG51</f>
        <v>0</v>
      </c>
      <c r="KH49" s="23">
        <f>KH50+KH51</f>
        <v>0</v>
      </c>
      <c r="KI49" s="23" t="e">
        <f t="shared" ref="KI49" si="346">KH49/KG49*100</f>
        <v>#DIV/0!</v>
      </c>
      <c r="KJ49" s="23">
        <f>KJ50+KJ51</f>
        <v>0</v>
      </c>
      <c r="KK49" s="23">
        <f>KK50+KK51</f>
        <v>0</v>
      </c>
      <c r="KL49" s="23" t="e">
        <f t="shared" ref="KL49" si="347">KK49/KJ49*100</f>
        <v>#DIV/0!</v>
      </c>
      <c r="KM49" s="23">
        <f>KM50+KM51</f>
        <v>0</v>
      </c>
      <c r="KN49" s="23">
        <f>KN50+KN51</f>
        <v>0</v>
      </c>
      <c r="KO49" s="23" t="e">
        <f t="shared" ref="KO49" si="348">KN49/KM49*100</f>
        <v>#DIV/0!</v>
      </c>
      <c r="KP49" s="23">
        <f>KP50+KP51</f>
        <v>0</v>
      </c>
      <c r="KQ49" s="23">
        <f>KQ50+KQ51</f>
        <v>0</v>
      </c>
      <c r="KR49" s="23" t="e">
        <f t="shared" ref="KR49" si="349">KQ49/KP49*100</f>
        <v>#DIV/0!</v>
      </c>
    </row>
    <row r="50" spans="1:305">
      <c r="A50" s="1" t="s">
        <v>131</v>
      </c>
      <c r="B50" s="17">
        <f>H50+R50+U50+X50+AH50+AR50+BB50+BL50+BV50+CE50+CN50+CX50+DH50+DR50+EB50+EO50+E50+EY50+FI50+FS50+GC50+GM50+GW50+HG50+HQ50+IA50+IK50+IU50+JE50+JO50+EL50+JR50+JU50+JX50+KA50+KD50+KG50+KJ50+KM50+KP50</f>
        <v>150017.59382000004</v>
      </c>
      <c r="C50" s="17">
        <f>J50+S50+V50+Z50+AJ50+AT50+BD50+BN50+BW50+CF50+CP50+CZ50+DJ50+DT50+ED50+EQ50+F50+FA50+FK50+FU50+GE50+GO50+GY50+HI50+HS50+IC50+IM50+IW50+JG50+JP50+EM50+JS50+JV50+JY50+KB50+KE50+KH50+KK50+KN50+KQ50</f>
        <v>66569.155859999984</v>
      </c>
      <c r="D50" s="17">
        <f t="shared" si="257"/>
        <v>44.374232491606008</v>
      </c>
      <c r="E50" s="17">
        <v>6250.2</v>
      </c>
      <c r="F50" s="17">
        <v>2924.6</v>
      </c>
      <c r="G50" s="17">
        <f>F50/E50*100</f>
        <v>46.792102652715108</v>
      </c>
      <c r="H50" s="17">
        <v>678.76003000000003</v>
      </c>
      <c r="I50" s="17">
        <f t="shared" ref="I50:J50" si="350">L50+O50</f>
        <v>678.76003000000003</v>
      </c>
      <c r="J50" s="17">
        <f t="shared" si="350"/>
        <v>678.76003000000003</v>
      </c>
      <c r="K50" s="17">
        <v>100</v>
      </c>
      <c r="L50" s="17">
        <v>671.97243000000003</v>
      </c>
      <c r="M50" s="17">
        <v>671.97243000000003</v>
      </c>
      <c r="N50" s="17">
        <f>M50/L50*100</f>
        <v>100</v>
      </c>
      <c r="O50" s="17">
        <v>6.7876000000000003</v>
      </c>
      <c r="P50" s="17">
        <v>6.7876000000000003</v>
      </c>
      <c r="Q50" s="17">
        <f>P50/O50*100</f>
        <v>100</v>
      </c>
      <c r="R50" s="17">
        <v>444.8</v>
      </c>
      <c r="S50" s="17">
        <v>444.8</v>
      </c>
      <c r="T50" s="17">
        <f>S50/R50*100</f>
        <v>100</v>
      </c>
      <c r="U50" s="17"/>
      <c r="V50" s="17"/>
      <c r="W50" s="17"/>
      <c r="X50" s="17">
        <v>6775.6184999999996</v>
      </c>
      <c r="Y50" s="17">
        <f>AB50+AE50</f>
        <v>6775.6185000000005</v>
      </c>
      <c r="Z50" s="17">
        <f t="shared" ref="Z50" si="351">AC50+AF50</f>
        <v>6775.6185000000005</v>
      </c>
      <c r="AA50" s="17">
        <f>Z50/Y50*100</f>
        <v>100</v>
      </c>
      <c r="AB50" s="17">
        <v>4273.7306900000003</v>
      </c>
      <c r="AC50" s="17">
        <v>4273.7306900000003</v>
      </c>
      <c r="AD50" s="17">
        <f>AC50/AB50*100</f>
        <v>100</v>
      </c>
      <c r="AE50" s="17">
        <v>2501.8878100000002</v>
      </c>
      <c r="AF50" s="17">
        <v>2501.8878100000002</v>
      </c>
      <c r="AG50" s="17">
        <f>AF50/AE50*100</f>
        <v>100</v>
      </c>
      <c r="AH50" s="17"/>
      <c r="AI50" s="17">
        <v>0</v>
      </c>
      <c r="AJ50" s="17">
        <v>0</v>
      </c>
      <c r="AK50" s="17"/>
      <c r="AL50" s="17"/>
      <c r="AM50" s="17"/>
      <c r="AN50" s="17"/>
      <c r="AO50" s="17"/>
      <c r="AP50" s="17"/>
      <c r="AQ50" s="17"/>
      <c r="AR50" s="17"/>
      <c r="AS50" s="17">
        <v>0</v>
      </c>
      <c r="AT50" s="17">
        <v>0</v>
      </c>
      <c r="AU50" s="17"/>
      <c r="AV50" s="17"/>
      <c r="AW50" s="17"/>
      <c r="AX50" s="17" t="e">
        <f>AW50/AV50*100</f>
        <v>#DIV/0!</v>
      </c>
      <c r="AY50" s="17"/>
      <c r="AZ50" s="17"/>
      <c r="BA50" s="17" t="e">
        <f>AZ50/AY50*100</f>
        <v>#DIV/0!</v>
      </c>
      <c r="BB50" s="17"/>
      <c r="BC50" s="17">
        <v>0</v>
      </c>
      <c r="BD50" s="17">
        <v>0</v>
      </c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>
        <f t="shared" ref="BV50:BW50" si="352">BY50+CB50</f>
        <v>0</v>
      </c>
      <c r="BW50" s="17">
        <f t="shared" si="352"/>
        <v>0</v>
      </c>
      <c r="BX50" s="17"/>
      <c r="BY50" s="17"/>
      <c r="BZ50" s="17"/>
      <c r="CA50" s="17"/>
      <c r="CB50" s="17"/>
      <c r="CC50" s="17"/>
      <c r="CD50" s="17"/>
      <c r="CE50" s="17">
        <f>CH50+CK50</f>
        <v>0</v>
      </c>
      <c r="CF50" s="17">
        <f>CI50+CL50</f>
        <v>0</v>
      </c>
      <c r="CG50" s="17" t="e">
        <f>CF50/CE50*100</f>
        <v>#DIV/0!</v>
      </c>
      <c r="CH50" s="17"/>
      <c r="CI50" s="17"/>
      <c r="CJ50" s="17" t="e">
        <f>CI50/CH50*100</f>
        <v>#DIV/0!</v>
      </c>
      <c r="CK50" s="17"/>
      <c r="CL50" s="17"/>
      <c r="CM50" s="17" t="e">
        <f>CL50/CK50*100</f>
        <v>#DIV/0!</v>
      </c>
      <c r="CN50" s="17"/>
      <c r="CO50" s="17">
        <v>0</v>
      </c>
      <c r="CP50" s="17">
        <v>0</v>
      </c>
      <c r="CQ50" s="17"/>
      <c r="CR50" s="17"/>
      <c r="CS50" s="17"/>
      <c r="CT50" s="17"/>
      <c r="CU50" s="17"/>
      <c r="CV50" s="17"/>
      <c r="CW50" s="17"/>
      <c r="CX50" s="17">
        <v>23516.438959999999</v>
      </c>
      <c r="CY50" s="17">
        <f>SUM(DB50+DE50)</f>
        <v>23516.438959999999</v>
      </c>
      <c r="CZ50" s="17">
        <f>SUM(DC50+DF50)</f>
        <v>9752.3834100000004</v>
      </c>
      <c r="DA50" s="17">
        <f t="shared" ref="DA50" si="353">CZ50/CY50*100</f>
        <v>41.470494008842913</v>
      </c>
      <c r="DB50" s="17">
        <v>23046</v>
      </c>
      <c r="DC50" s="17">
        <v>9557.3017899999995</v>
      </c>
      <c r="DD50" s="17">
        <f t="shared" ref="DD50" si="354">DC50/DB50*100</f>
        <v>41.470544953571114</v>
      </c>
      <c r="DE50" s="17">
        <v>470.43896000000001</v>
      </c>
      <c r="DF50" s="17">
        <v>195.08161999999999</v>
      </c>
      <c r="DG50" s="17">
        <f t="shared" ref="DG50" si="355">DF50/DE50*100</f>
        <v>41.467998313745099</v>
      </c>
      <c r="DH50" s="17"/>
      <c r="DI50" s="17">
        <v>0</v>
      </c>
      <c r="DJ50" s="17">
        <v>0</v>
      </c>
      <c r="DK50" s="17"/>
      <c r="DL50" s="17"/>
      <c r="DM50" s="17"/>
      <c r="DN50" s="17"/>
      <c r="DO50" s="17"/>
      <c r="DP50" s="17"/>
      <c r="DQ50" s="17"/>
      <c r="DR50" s="17">
        <v>106252.04081999999</v>
      </c>
      <c r="DS50" s="17">
        <f>DV50+DY50</f>
        <v>106252.04081999999</v>
      </c>
      <c r="DT50" s="17">
        <f>DW50+DZ50</f>
        <v>42964.475919999997</v>
      </c>
      <c r="DU50" s="17"/>
      <c r="DV50" s="17">
        <v>104127</v>
      </c>
      <c r="DW50" s="17">
        <v>42105.186399999999</v>
      </c>
      <c r="DX50" s="17">
        <f>DW50/DV50*100</f>
        <v>40.436377116405922</v>
      </c>
      <c r="DY50" s="17">
        <v>2125.0408200000002</v>
      </c>
      <c r="DZ50" s="17">
        <v>859.28952000000004</v>
      </c>
      <c r="EA50" s="17">
        <f>DZ50/DY50*100</f>
        <v>40.436377123334502</v>
      </c>
      <c r="EB50" s="17"/>
      <c r="EC50" s="17">
        <v>0</v>
      </c>
      <c r="ED50" s="17">
        <v>0</v>
      </c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>
        <v>0</v>
      </c>
      <c r="FA50" s="17">
        <v>0</v>
      </c>
      <c r="FB50" s="17"/>
      <c r="FC50" s="17"/>
      <c r="FD50" s="17"/>
      <c r="FE50" s="17"/>
      <c r="FF50" s="17"/>
      <c r="FG50" s="17"/>
      <c r="FH50" s="17"/>
      <c r="FI50" s="22">
        <v>56.199249999999999</v>
      </c>
      <c r="FJ50" s="17">
        <f>SUM(FM50+FP50)</f>
        <v>56.199249999999999</v>
      </c>
      <c r="FK50" s="17">
        <f>SUM(FN50+FQ50)</f>
        <v>56.199249999999999</v>
      </c>
      <c r="FL50" s="17">
        <v>100</v>
      </c>
      <c r="FM50" s="17">
        <v>55.637259999999998</v>
      </c>
      <c r="FN50" s="17">
        <v>55.637259999999998</v>
      </c>
      <c r="FO50" s="17">
        <v>100</v>
      </c>
      <c r="FP50" s="17">
        <v>0.56198999999999999</v>
      </c>
      <c r="FQ50" s="17">
        <v>0.56198999999999999</v>
      </c>
      <c r="FR50" s="17">
        <v>100</v>
      </c>
      <c r="FS50" s="17"/>
      <c r="FT50" s="17">
        <v>0</v>
      </c>
      <c r="FU50" s="17">
        <v>0</v>
      </c>
      <c r="FV50" s="17"/>
      <c r="FW50" s="17"/>
      <c r="FX50" s="17"/>
      <c r="FY50" s="17" t="e">
        <v>#DIV/0!</v>
      </c>
      <c r="FZ50" s="17"/>
      <c r="GA50" s="17"/>
      <c r="GB50" s="17" t="e">
        <v>#DIV/0!</v>
      </c>
      <c r="GC50" s="17"/>
      <c r="GD50" s="17">
        <v>0</v>
      </c>
      <c r="GE50" s="17">
        <v>0</v>
      </c>
      <c r="GF50" s="17"/>
      <c r="GG50" s="17"/>
      <c r="GH50" s="17"/>
      <c r="GI50" s="17" t="e">
        <v>#DIV/0!</v>
      </c>
      <c r="GJ50" s="17"/>
      <c r="GK50" s="17"/>
      <c r="GL50" s="17" t="e">
        <v>#DIV/0!</v>
      </c>
      <c r="GM50" s="17">
        <v>5624.1485000000002</v>
      </c>
      <c r="GN50" s="17">
        <f t="shared" ref="GN50:GO50" si="356">GQ50+GT50</f>
        <v>5624.1485000000002</v>
      </c>
      <c r="GO50" s="17">
        <f t="shared" si="356"/>
        <v>2552.9309900000003</v>
      </c>
      <c r="GP50" s="17">
        <f>GO50/GM50*100</f>
        <v>45.392311209421301</v>
      </c>
      <c r="GQ50" s="17">
        <v>5567.9070099999999</v>
      </c>
      <c r="GR50" s="17">
        <v>2527.4016900000001</v>
      </c>
      <c r="GS50" s="17">
        <f>SUM(GR50/GQ50*100)</f>
        <v>45.392311427988453</v>
      </c>
      <c r="GT50" s="17">
        <v>56.241489999999999</v>
      </c>
      <c r="GU50" s="17">
        <v>25.529299999999999</v>
      </c>
      <c r="GV50" s="17">
        <f>SUM(GU50/GT50*100)</f>
        <v>45.392289571275583</v>
      </c>
      <c r="GW50" s="17"/>
      <c r="GX50" s="17">
        <v>0</v>
      </c>
      <c r="GY50" s="17">
        <v>0</v>
      </c>
      <c r="GZ50" s="17"/>
      <c r="HA50" s="17"/>
      <c r="HB50" s="17"/>
      <c r="HC50" s="17" t="e">
        <v>#DIV/0!</v>
      </c>
      <c r="HD50" s="17"/>
      <c r="HE50" s="17"/>
      <c r="HF50" s="17" t="e">
        <v>#DIV/0!</v>
      </c>
      <c r="HG50" s="17"/>
      <c r="HH50" s="17">
        <v>0</v>
      </c>
      <c r="HI50" s="17">
        <v>0</v>
      </c>
      <c r="HJ50" s="17"/>
      <c r="HK50" s="17"/>
      <c r="HL50" s="17"/>
      <c r="HM50" s="17" t="e">
        <v>#DIV/0!</v>
      </c>
      <c r="HN50" s="17"/>
      <c r="HO50" s="17"/>
      <c r="HP50" s="17" t="e">
        <v>#DIV/0!</v>
      </c>
      <c r="HQ50" s="17"/>
      <c r="HR50" s="17">
        <v>0</v>
      </c>
      <c r="HS50" s="17">
        <v>0</v>
      </c>
      <c r="HT50" s="17"/>
      <c r="HU50" s="17"/>
      <c r="HV50" s="17"/>
      <c r="HW50" s="17" t="e">
        <v>#DIV/0!</v>
      </c>
      <c r="HX50" s="17"/>
      <c r="HY50" s="17"/>
      <c r="HZ50" s="17" t="e">
        <v>#DIV/0!</v>
      </c>
      <c r="IA50" s="17"/>
      <c r="IB50" s="17">
        <v>0</v>
      </c>
      <c r="IC50" s="17">
        <v>0</v>
      </c>
      <c r="ID50" s="17"/>
      <c r="IE50" s="17"/>
      <c r="IF50" s="17"/>
      <c r="IG50" s="17" t="e">
        <v>#DIV/0!</v>
      </c>
      <c r="IH50" s="17"/>
      <c r="II50" s="17"/>
      <c r="IJ50" s="17" t="e">
        <v>#DIV/0!</v>
      </c>
      <c r="IK50" s="17">
        <v>419.38776000000001</v>
      </c>
      <c r="IL50" s="17">
        <f>IO50+IR50</f>
        <v>419.38776000000001</v>
      </c>
      <c r="IM50" s="17">
        <f>IP50+IS50</f>
        <v>419.38776000000001</v>
      </c>
      <c r="IN50" s="17">
        <f t="shared" si="339"/>
        <v>100</v>
      </c>
      <c r="IO50" s="17">
        <v>411</v>
      </c>
      <c r="IP50" s="17">
        <v>411</v>
      </c>
      <c r="IQ50" s="17" t="e">
        <v>#DIV/0!</v>
      </c>
      <c r="IR50" s="17">
        <v>8.3877600000000001</v>
      </c>
      <c r="IS50" s="17">
        <v>8.3877600000000001</v>
      </c>
      <c r="IT50" s="17" t="e">
        <v>#DIV/0!</v>
      </c>
      <c r="IU50" s="17"/>
      <c r="IV50" s="17">
        <v>0</v>
      </c>
      <c r="IW50" s="17">
        <v>0</v>
      </c>
      <c r="IX50" s="17" t="e">
        <f t="shared" si="340"/>
        <v>#DIV/0!</v>
      </c>
      <c r="IY50" s="17"/>
      <c r="IZ50" s="17"/>
      <c r="JA50" s="17" t="e">
        <v>#DIV/0!</v>
      </c>
      <c r="JB50" s="17"/>
      <c r="JC50" s="17"/>
      <c r="JD50" s="17" t="e">
        <v>#DIV/0!</v>
      </c>
      <c r="JE50" s="17"/>
      <c r="JF50" s="17">
        <v>0</v>
      </c>
      <c r="JG50" s="17">
        <v>0</v>
      </c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25"/>
    </row>
    <row r="51" spans="1:305" s="6" customFormat="1" ht="18.75" customHeight="1">
      <c r="A51" s="2" t="s">
        <v>160</v>
      </c>
      <c r="B51" s="23">
        <f>SUM(B52:B57)</f>
        <v>6807.5332799999996</v>
      </c>
      <c r="C51" s="23">
        <f>SUM(C52:C57)</f>
        <v>1142.7833000000001</v>
      </c>
      <c r="D51" s="23">
        <f t="shared" si="257"/>
        <v>16.787039489875252</v>
      </c>
      <c r="E51" s="23">
        <f>SUM(E52:E57)</f>
        <v>0</v>
      </c>
      <c r="F51" s="23">
        <f>SUM(F52:F57)</f>
        <v>0</v>
      </c>
      <c r="G51" s="23"/>
      <c r="H51" s="23">
        <f>SUM(H52:H57)</f>
        <v>0</v>
      </c>
      <c r="I51" s="23">
        <f>SUM(I52:I57)</f>
        <v>0</v>
      </c>
      <c r="J51" s="23">
        <f>SUM(J52:J57)</f>
        <v>0</v>
      </c>
      <c r="K51" s="23"/>
      <c r="L51" s="23">
        <f>SUM(L52:L57)</f>
        <v>0</v>
      </c>
      <c r="M51" s="23">
        <f>SUM(M52:M57)</f>
        <v>0</v>
      </c>
      <c r="N51" s="23"/>
      <c r="O51" s="23">
        <f>SUM(O52:O57)</f>
        <v>0</v>
      </c>
      <c r="P51" s="23">
        <f>SUM(P52:P57)</f>
        <v>0</v>
      </c>
      <c r="Q51" s="23"/>
      <c r="R51" s="23">
        <f>SUM(R52:R57)</f>
        <v>0</v>
      </c>
      <c r="S51" s="23">
        <f>SUM(S52:S57)</f>
        <v>0</v>
      </c>
      <c r="T51" s="23"/>
      <c r="U51" s="23">
        <f>SUM(U52:U57)</f>
        <v>0</v>
      </c>
      <c r="V51" s="23">
        <f>SUM(V52:V57)</f>
        <v>0</v>
      </c>
      <c r="W51" s="23"/>
      <c r="X51" s="23">
        <f>SUM(X52:X57)</f>
        <v>0</v>
      </c>
      <c r="Y51" s="23">
        <f>SUM(Y52:Y57)</f>
        <v>0</v>
      </c>
      <c r="Z51" s="23">
        <f>SUM(Z52:Z57)</f>
        <v>0</v>
      </c>
      <c r="AA51" s="23"/>
      <c r="AB51" s="23">
        <f>SUM(AB52:AB57)</f>
        <v>0</v>
      </c>
      <c r="AC51" s="23">
        <f>SUM(AC52:AC57)</f>
        <v>0</v>
      </c>
      <c r="AD51" s="23"/>
      <c r="AE51" s="23">
        <f>SUM(AE52:AE57)</f>
        <v>0</v>
      </c>
      <c r="AF51" s="23">
        <f>SUM(AF52:AF57)</f>
        <v>0</v>
      </c>
      <c r="AG51" s="23"/>
      <c r="AH51" s="23">
        <f>SUM(AH52:AH57)</f>
        <v>0</v>
      </c>
      <c r="AI51" s="23">
        <f>SUM(AI52:AI57)</f>
        <v>0</v>
      </c>
      <c r="AJ51" s="23">
        <f>SUM(AJ52:AJ57)</f>
        <v>0</v>
      </c>
      <c r="AK51" s="23"/>
      <c r="AL51" s="23">
        <f>SUM(AL52:AL57)</f>
        <v>0</v>
      </c>
      <c r="AM51" s="23">
        <f>SUM(AM52:AM57)</f>
        <v>0</v>
      </c>
      <c r="AN51" s="23"/>
      <c r="AO51" s="23">
        <f>SUM(AO52:AO57)</f>
        <v>0</v>
      </c>
      <c r="AP51" s="23">
        <f>SUM(AP52:AP57)</f>
        <v>0</v>
      </c>
      <c r="AQ51" s="23"/>
      <c r="AR51" s="23">
        <f>SUM(AR52:AR57)</f>
        <v>0</v>
      </c>
      <c r="AS51" s="23">
        <f>SUM(AS52:AS57)</f>
        <v>0</v>
      </c>
      <c r="AT51" s="23">
        <f>SUM(AT52:AT57)</f>
        <v>0</v>
      </c>
      <c r="AU51" s="23"/>
      <c r="AV51" s="23">
        <f>SUM(AV52:AV57)</f>
        <v>0</v>
      </c>
      <c r="AW51" s="23">
        <f>SUM(AW52:AW57)</f>
        <v>0</v>
      </c>
      <c r="AX51" s="23"/>
      <c r="AY51" s="23">
        <f>SUM(AY52:AY57)</f>
        <v>0</v>
      </c>
      <c r="AZ51" s="23">
        <f>SUM(AZ52:AZ57)</f>
        <v>0</v>
      </c>
      <c r="BA51" s="23"/>
      <c r="BB51" s="23">
        <f>SUM(BB52:BB57)</f>
        <v>0</v>
      </c>
      <c r="BC51" s="23">
        <f>SUM(BC52:BC57)</f>
        <v>0</v>
      </c>
      <c r="BD51" s="23">
        <f>SUM(BD52:BD57)</f>
        <v>0</v>
      </c>
      <c r="BE51" s="23"/>
      <c r="BF51" s="23">
        <f>SUM(BF52:BF57)</f>
        <v>0</v>
      </c>
      <c r="BG51" s="23">
        <f>SUM(BG52:BG57)</f>
        <v>0</v>
      </c>
      <c r="BH51" s="23"/>
      <c r="BI51" s="23">
        <f>SUM(BI52:BI57)</f>
        <v>0</v>
      </c>
      <c r="BJ51" s="23">
        <f>SUM(BJ52:BJ57)</f>
        <v>0</v>
      </c>
      <c r="BK51" s="23"/>
      <c r="BL51" s="23">
        <f>SUM(BL52:BL57)</f>
        <v>1739.12284</v>
      </c>
      <c r="BM51" s="23">
        <f>SUM(BM52:BM57)</f>
        <v>1739.12284</v>
      </c>
      <c r="BN51" s="23">
        <f>SUM(BN52:BN57)</f>
        <v>0</v>
      </c>
      <c r="BO51" s="23">
        <f t="shared" ref="BO51" si="357">BN51/BM51*100</f>
        <v>0</v>
      </c>
      <c r="BP51" s="23">
        <f>SUM(BP52:BP57)</f>
        <v>1704.3403800000001</v>
      </c>
      <c r="BQ51" s="23">
        <f>SUM(BQ52:BQ57)</f>
        <v>0</v>
      </c>
      <c r="BR51" s="23">
        <f t="shared" ref="BR51" si="358">BQ51/BP51*100</f>
        <v>0</v>
      </c>
      <c r="BS51" s="23">
        <f>SUM(BS52:BS57)</f>
        <v>34.78246</v>
      </c>
      <c r="BT51" s="23">
        <f>SUM(BT52:BT57)</f>
        <v>0</v>
      </c>
      <c r="BU51" s="23">
        <f t="shared" ref="BU51" si="359">BT51/BS51*100</f>
        <v>0</v>
      </c>
      <c r="BV51" s="23">
        <f>SUM(BV52:BV57)</f>
        <v>769.67553999999996</v>
      </c>
      <c r="BW51" s="23">
        <f>SUM(BW52:BW57)</f>
        <v>769.67553999999996</v>
      </c>
      <c r="BX51" s="23">
        <f>BW51/BV51*100</f>
        <v>100</v>
      </c>
      <c r="BY51" s="23">
        <f>SUM(BY52:BY57)</f>
        <v>491.49453999999997</v>
      </c>
      <c r="BZ51" s="23">
        <f>SUM(BZ52:BZ57)</f>
        <v>491.49453999999997</v>
      </c>
      <c r="CA51" s="23">
        <f>BZ51/BY51*100</f>
        <v>100</v>
      </c>
      <c r="CB51" s="23">
        <f>SUM(CB52:CB57)</f>
        <v>278.18099999999998</v>
      </c>
      <c r="CC51" s="23">
        <f>SUM(CC52:CC57)</f>
        <v>278.18099999999998</v>
      </c>
      <c r="CD51" s="23">
        <f>CC51/CB51*100</f>
        <v>100</v>
      </c>
      <c r="CE51" s="23">
        <f>SUM(CE52:CE57)</f>
        <v>0</v>
      </c>
      <c r="CF51" s="23">
        <f>SUM(CF52:CF57)</f>
        <v>0</v>
      </c>
      <c r="CG51" s="23"/>
      <c r="CH51" s="23">
        <f>SUM(CH52:CH57)</f>
        <v>0</v>
      </c>
      <c r="CI51" s="23">
        <f>SUM(CI52:CI57)</f>
        <v>0</v>
      </c>
      <c r="CJ51" s="23"/>
      <c r="CK51" s="23">
        <f>SUM(CK52:CK57)</f>
        <v>0</v>
      </c>
      <c r="CL51" s="23">
        <f>SUM(CL52:CL57)</f>
        <v>0</v>
      </c>
      <c r="CM51" s="23"/>
      <c r="CN51" s="23">
        <f>SUM(CN52:CN57)</f>
        <v>0</v>
      </c>
      <c r="CO51" s="23">
        <f>SUM(CO52:CO57)</f>
        <v>0</v>
      </c>
      <c r="CP51" s="23">
        <f>SUM(CP52:CP57)</f>
        <v>0</v>
      </c>
      <c r="CQ51" s="23"/>
      <c r="CR51" s="23">
        <f>SUM(CR52:CR57)</f>
        <v>0</v>
      </c>
      <c r="CS51" s="23">
        <f>SUM(CS52:CS57)</f>
        <v>0</v>
      </c>
      <c r="CT51" s="23"/>
      <c r="CU51" s="23">
        <f>SUM(CU52:CU57)</f>
        <v>0</v>
      </c>
      <c r="CV51" s="23">
        <f>SUM(CV52:CV57)</f>
        <v>0</v>
      </c>
      <c r="CW51" s="23"/>
      <c r="CX51" s="23">
        <f>SUM(CX52:CX57)</f>
        <v>0</v>
      </c>
      <c r="CY51" s="23">
        <f>SUM(CY52:CY57)</f>
        <v>0</v>
      </c>
      <c r="CZ51" s="23">
        <f>SUM(CZ52:CZ57)</f>
        <v>0</v>
      </c>
      <c r="DA51" s="23"/>
      <c r="DB51" s="23"/>
      <c r="DC51" s="23"/>
      <c r="DD51" s="23"/>
      <c r="DE51" s="23"/>
      <c r="DF51" s="23"/>
      <c r="DG51" s="23"/>
      <c r="DH51" s="23">
        <f>SUM(DH52:DH57)</f>
        <v>0</v>
      </c>
      <c r="DI51" s="23">
        <f>SUM(DI52:DI57)</f>
        <v>0</v>
      </c>
      <c r="DJ51" s="23">
        <f>SUM(DJ52:DJ57)</f>
        <v>0</v>
      </c>
      <c r="DK51" s="23"/>
      <c r="DL51" s="23">
        <f>SUM(DL52:DL57)</f>
        <v>0</v>
      </c>
      <c r="DM51" s="23">
        <f>SUM(DM52:DM57)</f>
        <v>0</v>
      </c>
      <c r="DN51" s="23"/>
      <c r="DO51" s="23">
        <f>SUM(DO52:DO57)</f>
        <v>0</v>
      </c>
      <c r="DP51" s="23">
        <f>SUM(DP52:DP57)</f>
        <v>0</v>
      </c>
      <c r="DQ51" s="23"/>
      <c r="DR51" s="23">
        <f>SUM(DR52:DR57)</f>
        <v>0</v>
      </c>
      <c r="DS51" s="23">
        <f>SUM(DS52:DS57)</f>
        <v>0</v>
      </c>
      <c r="DT51" s="23">
        <f>SUM(DT52:DT57)</f>
        <v>0</v>
      </c>
      <c r="DU51" s="23"/>
      <c r="DV51" s="23">
        <f>SUM(DV52:DV57)</f>
        <v>0</v>
      </c>
      <c r="DW51" s="23">
        <f>SUM(DW52:DW57)</f>
        <v>0</v>
      </c>
      <c r="DX51" s="23"/>
      <c r="DY51" s="23">
        <f>SUM(DY52:DY57)</f>
        <v>0</v>
      </c>
      <c r="DZ51" s="23">
        <f>SUM(DZ52:DZ57)</f>
        <v>0</v>
      </c>
      <c r="EA51" s="23"/>
      <c r="EB51" s="23">
        <f>SUM(EB52:EB57)</f>
        <v>0</v>
      </c>
      <c r="EC51" s="23">
        <f>SUM(EC52:EC57)</f>
        <v>0</v>
      </c>
      <c r="ED51" s="23">
        <f>SUM(ED52:ED57)</f>
        <v>0</v>
      </c>
      <c r="EE51" s="23"/>
      <c r="EF51" s="23">
        <f>SUM(EF52:EF57)</f>
        <v>0</v>
      </c>
      <c r="EG51" s="23">
        <f>SUM(EG52:EG57)</f>
        <v>0</v>
      </c>
      <c r="EH51" s="23"/>
      <c r="EI51" s="23">
        <f>SUM(EI52:EI57)</f>
        <v>0</v>
      </c>
      <c r="EJ51" s="23">
        <f>SUM(EJ52:EJ57)</f>
        <v>0</v>
      </c>
      <c r="EK51" s="23"/>
      <c r="EL51" s="23">
        <f>SUM(EL52:EL57)</f>
        <v>0</v>
      </c>
      <c r="EM51" s="23">
        <f>SUM(EM52:EM57)</f>
        <v>0</v>
      </c>
      <c r="EN51" s="23"/>
      <c r="EO51" s="23">
        <f>SUM(EO52:EO57)</f>
        <v>2466.444</v>
      </c>
      <c r="EP51" s="23">
        <f>SUM(EP52:EP57)</f>
        <v>2466.444</v>
      </c>
      <c r="EQ51" s="23">
        <f>SUM(EQ52:EQ57)</f>
        <v>0</v>
      </c>
      <c r="ER51" s="23">
        <f>EQ51/EP51*100</f>
        <v>0</v>
      </c>
      <c r="ES51" s="23">
        <f>SUM(ES52:ES57)</f>
        <v>2466.444</v>
      </c>
      <c r="ET51" s="23">
        <f>SUM(ET52:ET57)</f>
        <v>0</v>
      </c>
      <c r="EU51" s="23">
        <f>ET51/ES51*100</f>
        <v>0</v>
      </c>
      <c r="EV51" s="23">
        <f>SUM(EV52:EV57)</f>
        <v>0</v>
      </c>
      <c r="EW51" s="23">
        <f>SUM(EW52:EW57)</f>
        <v>0</v>
      </c>
      <c r="EX51" s="23" t="e">
        <f>EW51/EV51*100</f>
        <v>#DIV/0!</v>
      </c>
      <c r="EY51" s="23">
        <f>SUM(EY52:EY57)</f>
        <v>0</v>
      </c>
      <c r="EZ51" s="23">
        <f>SUM(EZ52:EZ57)</f>
        <v>0</v>
      </c>
      <c r="FA51" s="23">
        <f>SUM(FA52:FA57)</f>
        <v>0</v>
      </c>
      <c r="FB51" s="23"/>
      <c r="FC51" s="23">
        <f>SUM(FC52:FC57)</f>
        <v>0</v>
      </c>
      <c r="FD51" s="23">
        <f>SUM(FD52:FD57)</f>
        <v>0</v>
      </c>
      <c r="FE51" s="23"/>
      <c r="FF51" s="23">
        <f>SUM(FF52:FF57)</f>
        <v>0</v>
      </c>
      <c r="FG51" s="23">
        <f>SUM(FG52:FG57)</f>
        <v>0</v>
      </c>
      <c r="FH51" s="23"/>
      <c r="FI51" s="23"/>
      <c r="FJ51" s="23">
        <f>SUM(FJ52:FJ57)</f>
        <v>0</v>
      </c>
      <c r="FK51" s="23">
        <f t="shared" ref="FK51" si="360">SUM(FK52:FK57)</f>
        <v>0</v>
      </c>
      <c r="FL51" s="23"/>
      <c r="FM51" s="23">
        <f t="shared" ref="FM51:FN51" si="361">SUM(FM52:FM57)</f>
        <v>0</v>
      </c>
      <c r="FN51" s="23">
        <f t="shared" si="361"/>
        <v>0</v>
      </c>
      <c r="FO51" s="23"/>
      <c r="FP51" s="23">
        <f t="shared" ref="FP51:FQ51" si="362">SUM(FP52:FP57)</f>
        <v>0</v>
      </c>
      <c r="FQ51" s="23">
        <f t="shared" si="362"/>
        <v>0</v>
      </c>
      <c r="FR51" s="23"/>
      <c r="FS51" s="23">
        <f>SUM(FS52:FS57)</f>
        <v>0</v>
      </c>
      <c r="FT51" s="23">
        <f>SUM(FT52:FT57)</f>
        <v>0</v>
      </c>
      <c r="FU51" s="23">
        <f>SUM(FU52:FU57)</f>
        <v>0</v>
      </c>
      <c r="FV51" s="23"/>
      <c r="FW51" s="23">
        <f t="shared" ref="FW51:FX51" si="363">SUM(FW52:FW57)</f>
        <v>0</v>
      </c>
      <c r="FX51" s="23">
        <f t="shared" si="363"/>
        <v>0</v>
      </c>
      <c r="FY51" s="23"/>
      <c r="FZ51" s="23">
        <f t="shared" ref="FZ51:GA51" si="364">SUM(FZ52:FZ57)</f>
        <v>0</v>
      </c>
      <c r="GA51" s="23">
        <f t="shared" si="364"/>
        <v>0</v>
      </c>
      <c r="GB51" s="23"/>
      <c r="GC51" s="23">
        <f>SUM(GC52:GC57)</f>
        <v>0</v>
      </c>
      <c r="GD51" s="23">
        <f>SUM(GD52:GD57)</f>
        <v>0</v>
      </c>
      <c r="GE51" s="23">
        <f>SUM(GE52:GE57)</f>
        <v>0</v>
      </c>
      <c r="GF51" s="23"/>
      <c r="GG51" s="23">
        <f t="shared" ref="GG51:GH51" si="365">SUM(GG52:GG57)</f>
        <v>0</v>
      </c>
      <c r="GH51" s="23">
        <f t="shared" si="365"/>
        <v>0</v>
      </c>
      <c r="GI51" s="23"/>
      <c r="GJ51" s="23">
        <f t="shared" ref="GJ51:GK51" si="366">SUM(GJ52:GJ57)</f>
        <v>0</v>
      </c>
      <c r="GK51" s="23">
        <f t="shared" si="366"/>
        <v>0</v>
      </c>
      <c r="GL51" s="23"/>
      <c r="GM51" s="23">
        <f>SUM(GM52:GM57)</f>
        <v>0</v>
      </c>
      <c r="GN51" s="23">
        <f>SUM(GN52:GN57)</f>
        <v>0</v>
      </c>
      <c r="GO51" s="23">
        <f>SUM(GO52:GO57)</f>
        <v>0</v>
      </c>
      <c r="GP51" s="23"/>
      <c r="GQ51" s="23">
        <f t="shared" ref="GQ51:GR51" si="367">SUM(GQ52:GQ57)</f>
        <v>0</v>
      </c>
      <c r="GR51" s="23">
        <f t="shared" si="367"/>
        <v>0</v>
      </c>
      <c r="GS51" s="23"/>
      <c r="GT51" s="23">
        <f t="shared" ref="GT51:GU51" si="368">SUM(GT52:GT57)</f>
        <v>0</v>
      </c>
      <c r="GU51" s="23">
        <f t="shared" si="368"/>
        <v>0</v>
      </c>
      <c r="GV51" s="23"/>
      <c r="GW51" s="23">
        <f>SUM(GW52:GW57)</f>
        <v>0</v>
      </c>
      <c r="GX51" s="23">
        <f>SUM(GX52:GX57)</f>
        <v>0</v>
      </c>
      <c r="GY51" s="23">
        <f>SUM(GY52:GY57)</f>
        <v>0</v>
      </c>
      <c r="GZ51" s="23"/>
      <c r="HA51" s="23">
        <f t="shared" ref="HA51:HB51" si="369">SUM(HA52:HA57)</f>
        <v>0</v>
      </c>
      <c r="HB51" s="23">
        <f t="shared" si="369"/>
        <v>0</v>
      </c>
      <c r="HC51" s="23"/>
      <c r="HD51" s="23">
        <f t="shared" ref="HD51:HE51" si="370">SUM(HD52:HD57)</f>
        <v>0</v>
      </c>
      <c r="HE51" s="23">
        <f t="shared" si="370"/>
        <v>0</v>
      </c>
      <c r="HF51" s="23"/>
      <c r="HG51" s="23">
        <f>SUM(HG52:HG57)</f>
        <v>0</v>
      </c>
      <c r="HH51" s="23">
        <f>SUM(HH52:HH57)</f>
        <v>0</v>
      </c>
      <c r="HI51" s="23">
        <f>SUM(HI52:HI57)</f>
        <v>0</v>
      </c>
      <c r="HJ51" s="23"/>
      <c r="HK51" s="23">
        <f t="shared" ref="HK51:HL51" si="371">SUM(HK52:HK57)</f>
        <v>0</v>
      </c>
      <c r="HL51" s="23">
        <f t="shared" si="371"/>
        <v>0</v>
      </c>
      <c r="HM51" s="23"/>
      <c r="HN51" s="23">
        <f t="shared" ref="HN51:HO51" si="372">SUM(HN52:HN57)</f>
        <v>0</v>
      </c>
      <c r="HO51" s="23">
        <f t="shared" si="372"/>
        <v>0</v>
      </c>
      <c r="HP51" s="23"/>
      <c r="HQ51" s="23">
        <f>SUM(HQ52:HQ57)</f>
        <v>0</v>
      </c>
      <c r="HR51" s="23">
        <f>SUM(HR52:HR57)</f>
        <v>0</v>
      </c>
      <c r="HS51" s="23">
        <f>SUM(HS52:HS57)</f>
        <v>0</v>
      </c>
      <c r="HT51" s="23"/>
      <c r="HU51" s="23">
        <f t="shared" ref="HU51:HV51" si="373">SUM(HU52:HU57)</f>
        <v>0</v>
      </c>
      <c r="HV51" s="23">
        <f t="shared" si="373"/>
        <v>0</v>
      </c>
      <c r="HW51" s="23"/>
      <c r="HX51" s="23">
        <f t="shared" ref="HX51:HY51" si="374">SUM(HX52:HX57)</f>
        <v>0</v>
      </c>
      <c r="HY51" s="23">
        <f t="shared" si="374"/>
        <v>0</v>
      </c>
      <c r="HZ51" s="23"/>
      <c r="IA51" s="23">
        <f>SUM(IA52:IA57)</f>
        <v>0</v>
      </c>
      <c r="IB51" s="23">
        <f>SUM(IB52:IB57)</f>
        <v>0</v>
      </c>
      <c r="IC51" s="23">
        <f>SUM(IC52:IC57)</f>
        <v>0</v>
      </c>
      <c r="ID51" s="23"/>
      <c r="IE51" s="23">
        <f t="shared" ref="IE51:IF51" si="375">SUM(IE52:IE57)</f>
        <v>0</v>
      </c>
      <c r="IF51" s="23">
        <f t="shared" si="375"/>
        <v>0</v>
      </c>
      <c r="IG51" s="23"/>
      <c r="IH51" s="23">
        <f t="shared" ref="IH51:II51" si="376">SUM(IH52:IH57)</f>
        <v>0</v>
      </c>
      <c r="II51" s="23">
        <f t="shared" si="376"/>
        <v>0</v>
      </c>
      <c r="IJ51" s="23"/>
      <c r="IK51" s="23">
        <f>SUM(IK52:IK57)</f>
        <v>0</v>
      </c>
      <c r="IL51" s="23">
        <f>SUM(IL52:IL57)</f>
        <v>0</v>
      </c>
      <c r="IM51" s="23">
        <f>SUM(IM52:IM57)</f>
        <v>0</v>
      </c>
      <c r="IN51" s="23"/>
      <c r="IO51" s="23">
        <f t="shared" ref="IO51:IP51" si="377">SUM(IO52:IO57)</f>
        <v>0</v>
      </c>
      <c r="IP51" s="23">
        <f t="shared" si="377"/>
        <v>0</v>
      </c>
      <c r="IQ51" s="23"/>
      <c r="IR51" s="23">
        <f t="shared" ref="IR51:IS51" si="378">SUM(IR52:IR57)</f>
        <v>0</v>
      </c>
      <c r="IS51" s="23">
        <f t="shared" si="378"/>
        <v>0</v>
      </c>
      <c r="IT51" s="23"/>
      <c r="IU51" s="23">
        <f>SUM(IU52:IU57)</f>
        <v>0</v>
      </c>
      <c r="IV51" s="23">
        <f>SUM(IV52:IV57)</f>
        <v>0</v>
      </c>
      <c r="IW51" s="23">
        <f>SUM(IW52:IW57)</f>
        <v>0</v>
      </c>
      <c r="IX51" s="23"/>
      <c r="IY51" s="23">
        <f t="shared" ref="IY51:IZ51" si="379">SUM(IY52:IY57)</f>
        <v>0</v>
      </c>
      <c r="IZ51" s="23">
        <f t="shared" si="379"/>
        <v>0</v>
      </c>
      <c r="JA51" s="23"/>
      <c r="JB51" s="23">
        <f t="shared" ref="JB51:JC51" si="380">SUM(JB52:JB57)</f>
        <v>0</v>
      </c>
      <c r="JC51" s="23">
        <f t="shared" si="380"/>
        <v>0</v>
      </c>
      <c r="JD51" s="23"/>
      <c r="JE51" s="23">
        <f>SUM(JE52:JE57)</f>
        <v>0</v>
      </c>
      <c r="JF51" s="23">
        <f>SUM(JF52:JF57)</f>
        <v>0</v>
      </c>
      <c r="JG51" s="23">
        <f>SUM(JG52:JG57)</f>
        <v>0</v>
      </c>
      <c r="JH51" s="23"/>
      <c r="JI51" s="23">
        <f>SUM(JI52:JI57)</f>
        <v>0</v>
      </c>
      <c r="JJ51" s="23">
        <f>SUM(JJ52:JJ57)</f>
        <v>0</v>
      </c>
      <c r="JK51" s="23"/>
      <c r="JL51" s="23">
        <f>SUM(JL52:JL57)</f>
        <v>0</v>
      </c>
      <c r="JM51" s="23">
        <f>SUM(JM52:JM57)</f>
        <v>0</v>
      </c>
      <c r="JN51" s="23"/>
      <c r="JO51" s="23">
        <f>SUM(JO52:JO57)</f>
        <v>0</v>
      </c>
      <c r="JP51" s="23">
        <f>SUM(JP52:JP57)</f>
        <v>0</v>
      </c>
      <c r="JQ51" s="23"/>
      <c r="JR51" s="23">
        <f>SUM(JR52:JR57)</f>
        <v>746.21551999999997</v>
      </c>
      <c r="JS51" s="23">
        <f>SUM(JS52:JS57)</f>
        <v>373.10775999999998</v>
      </c>
      <c r="JT51" s="23">
        <f t="shared" ref="JT51:JT55" si="381">JS51/JR51*100</f>
        <v>50</v>
      </c>
      <c r="JU51" s="23">
        <f>SUM(JU52:JU57)</f>
        <v>1086.07538</v>
      </c>
      <c r="JV51" s="23">
        <f>SUM(JV52:JV57)</f>
        <v>0</v>
      </c>
      <c r="JW51" s="23">
        <f t="shared" ref="JW51:JW57" si="382">JV51/JU51*100</f>
        <v>0</v>
      </c>
      <c r="JX51" s="23">
        <f>SUM(JX52:JX57)</f>
        <v>0</v>
      </c>
      <c r="JY51" s="23">
        <f>SUM(JY52:JY57)</f>
        <v>0</v>
      </c>
      <c r="JZ51" s="23" t="e">
        <f t="shared" ref="JZ51:JZ52" si="383">JY51/JX51*100</f>
        <v>#DIV/0!</v>
      </c>
      <c r="KA51" s="23">
        <f>SUM(KA52:KA57)</f>
        <v>0</v>
      </c>
      <c r="KB51" s="23">
        <f>SUM(KB52:KB57)</f>
        <v>0</v>
      </c>
      <c r="KC51" s="23" t="e">
        <f t="shared" ref="KC51:KC52" si="384">KB51/KA51*100</f>
        <v>#DIV/0!</v>
      </c>
      <c r="KD51" s="23">
        <f>SUM(KD52:KD57)</f>
        <v>0</v>
      </c>
      <c r="KE51" s="23">
        <f>SUM(KE52:KE57)</f>
        <v>0</v>
      </c>
      <c r="KF51" s="23" t="e">
        <f t="shared" ref="KF51:KF52" si="385">KE51/KD51*100</f>
        <v>#DIV/0!</v>
      </c>
      <c r="KG51" s="23">
        <f>SUM(KG52:KG57)</f>
        <v>0</v>
      </c>
      <c r="KH51" s="23">
        <f>SUM(KH52:KH57)</f>
        <v>0</v>
      </c>
      <c r="KI51" s="23" t="e">
        <f t="shared" ref="KI51:KI52" si="386">KH51/KG51*100</f>
        <v>#DIV/0!</v>
      </c>
      <c r="KJ51" s="23">
        <f>SUM(KJ52:KJ57)</f>
        <v>0</v>
      </c>
      <c r="KK51" s="23">
        <f>SUM(KK52:KK57)</f>
        <v>0</v>
      </c>
      <c r="KL51" s="23" t="e">
        <f t="shared" ref="KL51:KL52" si="387">KK51/KJ51*100</f>
        <v>#DIV/0!</v>
      </c>
      <c r="KM51" s="23">
        <f>SUM(KM52:KM57)</f>
        <v>0</v>
      </c>
      <c r="KN51" s="23">
        <f>SUM(KN52:KN57)</f>
        <v>0</v>
      </c>
      <c r="KO51" s="23" t="e">
        <f t="shared" ref="KO51" si="388">KN51/KM51*100</f>
        <v>#DIV/0!</v>
      </c>
      <c r="KP51" s="23">
        <f>SUM(KP52:KP57)</f>
        <v>0</v>
      </c>
      <c r="KQ51" s="23">
        <f>SUM(KQ52:KQ57)</f>
        <v>0</v>
      </c>
      <c r="KR51" s="23" t="e">
        <f t="shared" ref="KR51" si="389">KQ51/KP51*100</f>
        <v>#DIV/0!</v>
      </c>
    </row>
    <row r="52" spans="1:305">
      <c r="A52" s="1" t="s">
        <v>75</v>
      </c>
      <c r="B52" s="17">
        <f t="shared" ref="B52:B57" si="390">H52+R52+U52+X52+AH52+AR52+BB52+BL52+BV52+CE52+CN52+CX52+DH52+DR52+EB52+EO52+E52+EY52+FI52+FS52+GC52+GM52+GW52+HG52+HQ52+IA52+IK52+IU52+JE52+JO52+EL52+JR52+JU52+JX52+KA52+KD52+KG52+KJ52+KM52+KP52</f>
        <v>1423.3489999999999</v>
      </c>
      <c r="C52" s="17">
        <f t="shared" ref="C52:C57" si="391">J52+S52+V52+Z52+AJ52+AT52+BD52+BN52+BW52+CF52+CP52+CZ52+DJ52+DT52+ED52+EQ52+F52+FA52+FK52+FU52+GE52+GO52+GY52+HI52+HS52+IC52+IM52+IW52+JG52+JP52+EM52+JS52+JV52+JY52+KB52+KE52+KH52+KK52+KN52+KQ52</f>
        <v>0</v>
      </c>
      <c r="D52" s="17">
        <f t="shared" si="257"/>
        <v>0</v>
      </c>
      <c r="E52" s="17"/>
      <c r="F52" s="17"/>
      <c r="G52" s="17"/>
      <c r="H52" s="17"/>
      <c r="I52" s="17">
        <f t="shared" ref="I52:J57" si="392">L52+O52</f>
        <v>0</v>
      </c>
      <c r="J52" s="17">
        <f t="shared" si="392"/>
        <v>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>
        <f t="shared" ref="Y52:Z57" si="393">AB52+AE52</f>
        <v>0</v>
      </c>
      <c r="Z52" s="17">
        <f t="shared" si="393"/>
        <v>0</v>
      </c>
      <c r="AA52" s="17"/>
      <c r="AB52" s="17"/>
      <c r="AC52" s="17"/>
      <c r="AD52" s="17"/>
      <c r="AE52" s="17"/>
      <c r="AF52" s="17"/>
      <c r="AG52" s="17"/>
      <c r="AH52" s="17"/>
      <c r="AI52" s="17">
        <f t="shared" ref="AI52:AJ57" si="394">AL52+AO52</f>
        <v>0</v>
      </c>
      <c r="AJ52" s="17">
        <f t="shared" si="394"/>
        <v>0</v>
      </c>
      <c r="AK52" s="17"/>
      <c r="AL52" s="17"/>
      <c r="AM52" s="17"/>
      <c r="AN52" s="17"/>
      <c r="AO52" s="17"/>
      <c r="AP52" s="17"/>
      <c r="AQ52" s="17"/>
      <c r="AR52" s="17"/>
      <c r="AS52" s="17">
        <f t="shared" ref="AS52:AT52" si="395">AV52+AY52</f>
        <v>0</v>
      </c>
      <c r="AT52" s="17">
        <f t="shared" si="395"/>
        <v>0</v>
      </c>
      <c r="AU52" s="17"/>
      <c r="AV52" s="17"/>
      <c r="AW52" s="17"/>
      <c r="AX52" s="17"/>
      <c r="AY52" s="17"/>
      <c r="AZ52" s="17"/>
      <c r="BA52" s="17"/>
      <c r="BB52" s="17"/>
      <c r="BC52" s="17">
        <f t="shared" ref="BC52:BD57" si="396">BF52+BI52</f>
        <v>0</v>
      </c>
      <c r="BD52" s="17">
        <f t="shared" si="396"/>
        <v>0</v>
      </c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>
        <f>BY52+CB52</f>
        <v>0</v>
      </c>
      <c r="BW52" s="17">
        <f>BZ52+CC52</f>
        <v>0</v>
      </c>
      <c r="BX52" s="17" t="e">
        <f>BW52/BV52*100</f>
        <v>#DIV/0!</v>
      </c>
      <c r="BY52" s="17"/>
      <c r="BZ52" s="17"/>
      <c r="CA52" s="17" t="e">
        <f>BZ52/BY52*100</f>
        <v>#DIV/0!</v>
      </c>
      <c r="CB52" s="17"/>
      <c r="CC52" s="17"/>
      <c r="CD52" s="17"/>
      <c r="CE52" s="17">
        <f t="shared" ref="CE52:CF57" si="397">CH52+CK52</f>
        <v>0</v>
      </c>
      <c r="CF52" s="17">
        <f t="shared" si="397"/>
        <v>0</v>
      </c>
      <c r="CG52" s="17"/>
      <c r="CH52" s="17"/>
      <c r="CI52" s="17"/>
      <c r="CJ52" s="17"/>
      <c r="CK52" s="17"/>
      <c r="CL52" s="17"/>
      <c r="CM52" s="17"/>
      <c r="CN52" s="17"/>
      <c r="CO52" s="17">
        <f t="shared" ref="CO52:CP57" si="398">CR52+CU52</f>
        <v>0</v>
      </c>
      <c r="CP52" s="17">
        <f t="shared" si="398"/>
        <v>0</v>
      </c>
      <c r="CQ52" s="17"/>
      <c r="CR52" s="17"/>
      <c r="CS52" s="17"/>
      <c r="CT52" s="17"/>
      <c r="CU52" s="17"/>
      <c r="CV52" s="17"/>
      <c r="CW52" s="17"/>
      <c r="CX52" s="17"/>
      <c r="CY52" s="17">
        <f t="shared" ref="CY52:CZ57" si="399">DB52+DE52</f>
        <v>0</v>
      </c>
      <c r="CZ52" s="17">
        <f t="shared" si="399"/>
        <v>0</v>
      </c>
      <c r="DA52" s="17"/>
      <c r="DB52" s="17"/>
      <c r="DC52" s="17"/>
      <c r="DD52" s="17"/>
      <c r="DE52" s="17"/>
      <c r="DF52" s="17"/>
      <c r="DG52" s="17"/>
      <c r="DH52" s="17"/>
      <c r="DI52" s="17">
        <f t="shared" ref="DI52:DJ57" si="400">DL52+DO52</f>
        <v>0</v>
      </c>
      <c r="DJ52" s="17">
        <f t="shared" si="400"/>
        <v>0</v>
      </c>
      <c r="DK52" s="17"/>
      <c r="DL52" s="17"/>
      <c r="DM52" s="17"/>
      <c r="DN52" s="17"/>
      <c r="DO52" s="17"/>
      <c r="DP52" s="17"/>
      <c r="DQ52" s="17"/>
      <c r="DR52" s="17"/>
      <c r="DS52" s="17">
        <f t="shared" ref="DS52:DT57" si="401">DV52+DY52</f>
        <v>0</v>
      </c>
      <c r="DT52" s="17">
        <f t="shared" si="401"/>
        <v>0</v>
      </c>
      <c r="DU52" s="17"/>
      <c r="DV52" s="17"/>
      <c r="DW52" s="17"/>
      <c r="DX52" s="17"/>
      <c r="DY52" s="17"/>
      <c r="DZ52" s="17"/>
      <c r="EA52" s="17"/>
      <c r="EB52" s="17"/>
      <c r="EC52" s="17">
        <f t="shared" ref="EC52:ED57" si="402">EF52+EI52</f>
        <v>0</v>
      </c>
      <c r="ED52" s="17">
        <f t="shared" si="402"/>
        <v>0</v>
      </c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>
        <v>1200</v>
      </c>
      <c r="EP52" s="17">
        <f t="shared" ref="EP52:EQ57" si="403">ES52+EV52</f>
        <v>1200</v>
      </c>
      <c r="EQ52" s="17">
        <f t="shared" si="403"/>
        <v>0</v>
      </c>
      <c r="ER52" s="17"/>
      <c r="ES52" s="17">
        <v>1200</v>
      </c>
      <c r="ET52" s="17"/>
      <c r="EU52" s="17">
        <f>ET52/ES52*100</f>
        <v>0</v>
      </c>
      <c r="EV52" s="17"/>
      <c r="EW52" s="17"/>
      <c r="EX52" s="17"/>
      <c r="EY52" s="17"/>
      <c r="EZ52" s="17">
        <f t="shared" ref="EZ52:FA57" si="404">FC52+FF52</f>
        <v>0</v>
      </c>
      <c r="FA52" s="17">
        <f t="shared" si="404"/>
        <v>0</v>
      </c>
      <c r="FB52" s="17"/>
      <c r="FC52" s="17"/>
      <c r="FD52" s="17"/>
      <c r="FE52" s="17"/>
      <c r="FF52" s="17"/>
      <c r="FG52" s="17"/>
      <c r="FH52" s="17"/>
      <c r="FI52" s="22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>
        <f t="shared" ref="FT52:FU57" si="405">FW52+FZ52</f>
        <v>0</v>
      </c>
      <c r="FU52" s="17">
        <f t="shared" si="405"/>
        <v>0</v>
      </c>
      <c r="FV52" s="17"/>
      <c r="FW52" s="17"/>
      <c r="FX52" s="17"/>
      <c r="FY52" s="17"/>
      <c r="FZ52" s="17"/>
      <c r="GA52" s="17"/>
      <c r="GB52" s="17"/>
      <c r="GC52" s="17"/>
      <c r="GD52" s="17">
        <f t="shared" ref="GD52:GE57" si="406">GG52+GJ52</f>
        <v>0</v>
      </c>
      <c r="GE52" s="17">
        <f t="shared" si="406"/>
        <v>0</v>
      </c>
      <c r="GF52" s="17"/>
      <c r="GG52" s="17"/>
      <c r="GH52" s="17"/>
      <c r="GI52" s="17"/>
      <c r="GJ52" s="17"/>
      <c r="GK52" s="17"/>
      <c r="GL52" s="17"/>
      <c r="GM52" s="17"/>
      <c r="GN52" s="17">
        <f t="shared" ref="GN52:GO57" si="407">GQ52+GT52</f>
        <v>0</v>
      </c>
      <c r="GO52" s="17">
        <f t="shared" si="407"/>
        <v>0</v>
      </c>
      <c r="GP52" s="17"/>
      <c r="GQ52" s="17"/>
      <c r="GR52" s="17"/>
      <c r="GS52" s="17"/>
      <c r="GT52" s="17"/>
      <c r="GU52" s="17"/>
      <c r="GV52" s="17"/>
      <c r="GW52" s="17"/>
      <c r="GX52" s="17">
        <f t="shared" ref="GX52:GY57" si="408">HA52+HD52</f>
        <v>0</v>
      </c>
      <c r="GY52" s="17">
        <f t="shared" si="408"/>
        <v>0</v>
      </c>
      <c r="GZ52" s="17"/>
      <c r="HA52" s="17"/>
      <c r="HB52" s="17"/>
      <c r="HC52" s="17"/>
      <c r="HD52" s="17"/>
      <c r="HE52" s="17"/>
      <c r="HF52" s="17"/>
      <c r="HG52" s="17"/>
      <c r="HH52" s="17">
        <f t="shared" ref="HH52:HI57" si="409">HK52+HN52</f>
        <v>0</v>
      </c>
      <c r="HI52" s="17">
        <f t="shared" si="409"/>
        <v>0</v>
      </c>
      <c r="HJ52" s="17"/>
      <c r="HK52" s="17"/>
      <c r="HL52" s="17"/>
      <c r="HM52" s="17"/>
      <c r="HN52" s="17"/>
      <c r="HO52" s="17"/>
      <c r="HP52" s="17"/>
      <c r="HQ52" s="17"/>
      <c r="HR52" s="17">
        <f t="shared" ref="HR52:HS57" si="410">HU52+HX52</f>
        <v>0</v>
      </c>
      <c r="HS52" s="17">
        <f t="shared" si="410"/>
        <v>0</v>
      </c>
      <c r="HT52" s="17"/>
      <c r="HU52" s="17"/>
      <c r="HV52" s="17"/>
      <c r="HW52" s="17"/>
      <c r="HX52" s="17"/>
      <c r="HY52" s="17"/>
      <c r="HZ52" s="17"/>
      <c r="IA52" s="17"/>
      <c r="IB52" s="17">
        <f t="shared" ref="IB52:IC52" si="411">IE52+IH52</f>
        <v>0</v>
      </c>
      <c r="IC52" s="17">
        <f t="shared" si="411"/>
        <v>0</v>
      </c>
      <c r="ID52" s="17"/>
      <c r="IE52" s="17"/>
      <c r="IF52" s="17"/>
      <c r="IG52" s="17"/>
      <c r="IH52" s="17"/>
      <c r="II52" s="17"/>
      <c r="IJ52" s="17"/>
      <c r="IK52" s="17"/>
      <c r="IL52" s="17">
        <f t="shared" ref="IL52:IM52" si="412">IO52+IR52</f>
        <v>0</v>
      </c>
      <c r="IM52" s="17">
        <f t="shared" si="412"/>
        <v>0</v>
      </c>
      <c r="IN52" s="17"/>
      <c r="IO52" s="17"/>
      <c r="IP52" s="17"/>
      <c r="IQ52" s="17"/>
      <c r="IR52" s="17"/>
      <c r="IS52" s="17"/>
      <c r="IT52" s="17"/>
      <c r="IU52" s="17"/>
      <c r="IV52" s="17">
        <f t="shared" ref="IV52:IW52" si="413">IY52+JB52</f>
        <v>0</v>
      </c>
      <c r="IW52" s="17">
        <f t="shared" si="413"/>
        <v>0</v>
      </c>
      <c r="IX52" s="17"/>
      <c r="IY52" s="17"/>
      <c r="IZ52" s="17"/>
      <c r="JA52" s="17"/>
      <c r="JB52" s="17"/>
      <c r="JC52" s="17"/>
      <c r="JD52" s="17"/>
      <c r="JE52" s="17"/>
      <c r="JF52" s="17">
        <f t="shared" ref="JF52:JG52" si="414">JI52+JL52</f>
        <v>0</v>
      </c>
      <c r="JG52" s="17">
        <f t="shared" si="414"/>
        <v>0</v>
      </c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>
        <v>223.34899999999999</v>
      </c>
      <c r="JV52" s="17"/>
      <c r="JW52" s="17">
        <f t="shared" si="382"/>
        <v>0</v>
      </c>
      <c r="JX52" s="17"/>
      <c r="JY52" s="17"/>
      <c r="JZ52" s="17" t="e">
        <f t="shared" si="383"/>
        <v>#DIV/0!</v>
      </c>
      <c r="KA52" s="17"/>
      <c r="KB52" s="17"/>
      <c r="KC52" s="17" t="e">
        <f t="shared" si="384"/>
        <v>#DIV/0!</v>
      </c>
      <c r="KD52" s="17"/>
      <c r="KE52" s="17"/>
      <c r="KF52" s="17" t="e">
        <f t="shared" si="385"/>
        <v>#DIV/0!</v>
      </c>
      <c r="KG52" s="17"/>
      <c r="KH52" s="17"/>
      <c r="KI52" s="17" t="e">
        <f t="shared" si="386"/>
        <v>#DIV/0!</v>
      </c>
      <c r="KJ52" s="17"/>
      <c r="KK52" s="17"/>
      <c r="KL52" s="17" t="e">
        <f t="shared" si="387"/>
        <v>#DIV/0!</v>
      </c>
      <c r="KM52" s="17"/>
      <c r="KN52" s="17"/>
      <c r="KO52" s="17"/>
      <c r="KP52" s="17"/>
      <c r="KQ52" s="17"/>
      <c r="KR52" s="17"/>
    </row>
    <row r="53" spans="1:305" ht="18.75" customHeight="1">
      <c r="A53" s="1" t="s">
        <v>79</v>
      </c>
      <c r="B53" s="17">
        <f t="shared" si="390"/>
        <v>491.49453999999997</v>
      </c>
      <c r="C53" s="17">
        <f t="shared" si="391"/>
        <v>491.49453999999997</v>
      </c>
      <c r="D53" s="17">
        <f t="shared" si="257"/>
        <v>100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>
        <f t="shared" ref="BV53:BW57" si="415">BY53+CB53</f>
        <v>491.49453999999997</v>
      </c>
      <c r="BW53" s="17">
        <f t="shared" si="415"/>
        <v>491.49453999999997</v>
      </c>
      <c r="BX53" s="17"/>
      <c r="BY53" s="17">
        <v>491.49453999999997</v>
      </c>
      <c r="BZ53" s="17">
        <v>491.49453999999997</v>
      </c>
      <c r="CA53" s="17">
        <f>BZ53/BY53*100</f>
        <v>100</v>
      </c>
      <c r="CB53" s="17"/>
      <c r="CC53" s="17"/>
      <c r="CD53" s="17"/>
      <c r="CE53" s="17">
        <f t="shared" si="397"/>
        <v>0</v>
      </c>
      <c r="CF53" s="17">
        <f t="shared" si="397"/>
        <v>0</v>
      </c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22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</row>
    <row r="54" spans="1:305">
      <c r="A54" s="1" t="s">
        <v>80</v>
      </c>
      <c r="B54" s="17">
        <f t="shared" si="390"/>
        <v>193.93899999999999</v>
      </c>
      <c r="C54" s="17">
        <f t="shared" si="391"/>
        <v>0</v>
      </c>
      <c r="D54" s="17"/>
      <c r="E54" s="17"/>
      <c r="F54" s="17"/>
      <c r="G54" s="17"/>
      <c r="H54" s="17"/>
      <c r="I54" s="17">
        <f t="shared" si="392"/>
        <v>0</v>
      </c>
      <c r="J54" s="17">
        <f t="shared" si="392"/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>
        <f t="shared" si="393"/>
        <v>0</v>
      </c>
      <c r="Z54" s="17">
        <f t="shared" si="393"/>
        <v>0</v>
      </c>
      <c r="AA54" s="17"/>
      <c r="AB54" s="17"/>
      <c r="AC54" s="17"/>
      <c r="AD54" s="17"/>
      <c r="AE54" s="17"/>
      <c r="AF54" s="17"/>
      <c r="AG54" s="17"/>
      <c r="AH54" s="17"/>
      <c r="AI54" s="17">
        <f t="shared" si="394"/>
        <v>0</v>
      </c>
      <c r="AJ54" s="17">
        <f t="shared" si="394"/>
        <v>0</v>
      </c>
      <c r="AK54" s="17"/>
      <c r="AL54" s="17"/>
      <c r="AM54" s="17"/>
      <c r="AN54" s="17"/>
      <c r="AO54" s="17"/>
      <c r="AP54" s="17"/>
      <c r="AQ54" s="17"/>
      <c r="AR54" s="17"/>
      <c r="AS54" s="17">
        <f t="shared" ref="AS54:AT57" si="416">AV54+AY54</f>
        <v>0</v>
      </c>
      <c r="AT54" s="17">
        <f t="shared" si="416"/>
        <v>0</v>
      </c>
      <c r="AU54" s="17"/>
      <c r="AV54" s="17"/>
      <c r="AW54" s="17"/>
      <c r="AX54" s="17"/>
      <c r="AY54" s="17"/>
      <c r="AZ54" s="17"/>
      <c r="BA54" s="17"/>
      <c r="BB54" s="17"/>
      <c r="BC54" s="17">
        <f t="shared" si="396"/>
        <v>0</v>
      </c>
      <c r="BD54" s="17">
        <f t="shared" si="396"/>
        <v>0</v>
      </c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>
        <f t="shared" si="415"/>
        <v>0</v>
      </c>
      <c r="BW54" s="17">
        <f t="shared" si="415"/>
        <v>0</v>
      </c>
      <c r="BX54" s="17"/>
      <c r="BY54" s="17"/>
      <c r="BZ54" s="17"/>
      <c r="CA54" s="17"/>
      <c r="CB54" s="17"/>
      <c r="CC54" s="17"/>
      <c r="CD54" s="17"/>
      <c r="CE54" s="17">
        <f t="shared" si="397"/>
        <v>0</v>
      </c>
      <c r="CF54" s="17">
        <f t="shared" si="397"/>
        <v>0</v>
      </c>
      <c r="CG54" s="17"/>
      <c r="CH54" s="17"/>
      <c r="CI54" s="17"/>
      <c r="CJ54" s="17"/>
      <c r="CK54" s="17"/>
      <c r="CL54" s="17"/>
      <c r="CM54" s="17"/>
      <c r="CN54" s="17"/>
      <c r="CO54" s="17">
        <f t="shared" si="398"/>
        <v>0</v>
      </c>
      <c r="CP54" s="17">
        <f t="shared" si="398"/>
        <v>0</v>
      </c>
      <c r="CQ54" s="17"/>
      <c r="CR54" s="17"/>
      <c r="CS54" s="17"/>
      <c r="CT54" s="17"/>
      <c r="CU54" s="17"/>
      <c r="CV54" s="17"/>
      <c r="CW54" s="17"/>
      <c r="CX54" s="17"/>
      <c r="CY54" s="17">
        <f t="shared" si="399"/>
        <v>0</v>
      </c>
      <c r="CZ54" s="17">
        <f t="shared" si="399"/>
        <v>0</v>
      </c>
      <c r="DA54" s="17"/>
      <c r="DB54" s="17"/>
      <c r="DC54" s="17"/>
      <c r="DD54" s="17"/>
      <c r="DE54" s="17"/>
      <c r="DF54" s="17"/>
      <c r="DG54" s="17"/>
      <c r="DH54" s="17"/>
      <c r="DI54" s="17">
        <f t="shared" si="400"/>
        <v>0</v>
      </c>
      <c r="DJ54" s="17">
        <f t="shared" si="400"/>
        <v>0</v>
      </c>
      <c r="DK54" s="17"/>
      <c r="DL54" s="17"/>
      <c r="DM54" s="17"/>
      <c r="DN54" s="17"/>
      <c r="DO54" s="17"/>
      <c r="DP54" s="17"/>
      <c r="DQ54" s="17"/>
      <c r="DR54" s="17"/>
      <c r="DS54" s="17">
        <f t="shared" si="401"/>
        <v>0</v>
      </c>
      <c r="DT54" s="17">
        <f t="shared" si="401"/>
        <v>0</v>
      </c>
      <c r="DU54" s="17"/>
      <c r="DV54" s="17"/>
      <c r="DW54" s="17"/>
      <c r="DX54" s="17"/>
      <c r="DY54" s="17"/>
      <c r="DZ54" s="17"/>
      <c r="EA54" s="17"/>
      <c r="EB54" s="17"/>
      <c r="EC54" s="17">
        <f t="shared" si="402"/>
        <v>0</v>
      </c>
      <c r="ED54" s="17">
        <f t="shared" si="402"/>
        <v>0</v>
      </c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>
        <f t="shared" si="403"/>
        <v>0</v>
      </c>
      <c r="EQ54" s="17">
        <f t="shared" si="403"/>
        <v>0</v>
      </c>
      <c r="ER54" s="17"/>
      <c r="ES54" s="17"/>
      <c r="ET54" s="17"/>
      <c r="EU54" s="17"/>
      <c r="EV54" s="17"/>
      <c r="EW54" s="17"/>
      <c r="EX54" s="17"/>
      <c r="EY54" s="17"/>
      <c r="EZ54" s="17">
        <f t="shared" si="404"/>
        <v>0</v>
      </c>
      <c r="FA54" s="17">
        <f t="shared" si="404"/>
        <v>0</v>
      </c>
      <c r="FB54" s="17"/>
      <c r="FC54" s="17"/>
      <c r="FD54" s="17"/>
      <c r="FE54" s="17"/>
      <c r="FF54" s="17"/>
      <c r="FG54" s="17"/>
      <c r="FH54" s="17"/>
      <c r="FI54" s="22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>
        <f t="shared" si="405"/>
        <v>0</v>
      </c>
      <c r="FU54" s="17">
        <f t="shared" si="405"/>
        <v>0</v>
      </c>
      <c r="FV54" s="17"/>
      <c r="FW54" s="17"/>
      <c r="FX54" s="17"/>
      <c r="FY54" s="17"/>
      <c r="FZ54" s="17"/>
      <c r="GA54" s="17"/>
      <c r="GB54" s="17"/>
      <c r="GC54" s="17"/>
      <c r="GD54" s="17">
        <f t="shared" si="406"/>
        <v>0</v>
      </c>
      <c r="GE54" s="17">
        <f t="shared" si="406"/>
        <v>0</v>
      </c>
      <c r="GF54" s="17"/>
      <c r="GG54" s="17"/>
      <c r="GH54" s="17"/>
      <c r="GI54" s="17"/>
      <c r="GJ54" s="17"/>
      <c r="GK54" s="17"/>
      <c r="GL54" s="17"/>
      <c r="GM54" s="17"/>
      <c r="GN54" s="17">
        <f t="shared" si="407"/>
        <v>0</v>
      </c>
      <c r="GO54" s="17">
        <f t="shared" si="407"/>
        <v>0</v>
      </c>
      <c r="GP54" s="17"/>
      <c r="GQ54" s="17"/>
      <c r="GR54" s="17"/>
      <c r="GS54" s="17"/>
      <c r="GT54" s="17"/>
      <c r="GU54" s="17"/>
      <c r="GV54" s="17"/>
      <c r="GW54" s="17"/>
      <c r="GX54" s="17">
        <f t="shared" si="408"/>
        <v>0</v>
      </c>
      <c r="GY54" s="17">
        <f t="shared" si="408"/>
        <v>0</v>
      </c>
      <c r="GZ54" s="17"/>
      <c r="HA54" s="17"/>
      <c r="HB54" s="17"/>
      <c r="HC54" s="17"/>
      <c r="HD54" s="17"/>
      <c r="HE54" s="17"/>
      <c r="HF54" s="17"/>
      <c r="HG54" s="17"/>
      <c r="HH54" s="17">
        <f t="shared" si="409"/>
        <v>0</v>
      </c>
      <c r="HI54" s="17">
        <f t="shared" si="409"/>
        <v>0</v>
      </c>
      <c r="HJ54" s="17"/>
      <c r="HK54" s="17"/>
      <c r="HL54" s="17"/>
      <c r="HM54" s="17"/>
      <c r="HN54" s="17"/>
      <c r="HO54" s="17"/>
      <c r="HP54" s="17"/>
      <c r="HQ54" s="17"/>
      <c r="HR54" s="17">
        <f t="shared" si="410"/>
        <v>0</v>
      </c>
      <c r="HS54" s="17">
        <f t="shared" si="410"/>
        <v>0</v>
      </c>
      <c r="HT54" s="17"/>
      <c r="HU54" s="17"/>
      <c r="HV54" s="17"/>
      <c r="HW54" s="17"/>
      <c r="HX54" s="17"/>
      <c r="HY54" s="17"/>
      <c r="HZ54" s="17"/>
      <c r="IA54" s="17"/>
      <c r="IB54" s="17">
        <f t="shared" ref="IB54:IC57" si="417">IE54+IH54</f>
        <v>0</v>
      </c>
      <c r="IC54" s="17">
        <f t="shared" si="417"/>
        <v>0</v>
      </c>
      <c r="ID54" s="17"/>
      <c r="IE54" s="17"/>
      <c r="IF54" s="17"/>
      <c r="IG54" s="17"/>
      <c r="IH54" s="17"/>
      <c r="II54" s="17"/>
      <c r="IJ54" s="17"/>
      <c r="IK54" s="17"/>
      <c r="IL54" s="17">
        <f t="shared" ref="IL54:IM57" si="418">IO54+IR54</f>
        <v>0</v>
      </c>
      <c r="IM54" s="17">
        <f t="shared" si="418"/>
        <v>0</v>
      </c>
      <c r="IN54" s="17"/>
      <c r="IO54" s="17"/>
      <c r="IP54" s="17"/>
      <c r="IQ54" s="17"/>
      <c r="IR54" s="17"/>
      <c r="IS54" s="17"/>
      <c r="IT54" s="17"/>
      <c r="IU54" s="17"/>
      <c r="IV54" s="17">
        <f t="shared" ref="IV54:IW57" si="419">IY54+JB54</f>
        <v>0</v>
      </c>
      <c r="IW54" s="17">
        <f t="shared" si="419"/>
        <v>0</v>
      </c>
      <c r="IX54" s="17"/>
      <c r="IY54" s="17"/>
      <c r="IZ54" s="17"/>
      <c r="JA54" s="17"/>
      <c r="JB54" s="17"/>
      <c r="JC54" s="17"/>
      <c r="JD54" s="17"/>
      <c r="JE54" s="17"/>
      <c r="JF54" s="17">
        <f t="shared" ref="JF54:JG57" si="420">JI54+JL54</f>
        <v>0</v>
      </c>
      <c r="JG54" s="17">
        <f t="shared" si="420"/>
        <v>0</v>
      </c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>
        <v>193.93899999999999</v>
      </c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</row>
    <row r="55" spans="1:305">
      <c r="A55" s="1" t="s">
        <v>18</v>
      </c>
      <c r="B55" s="17">
        <f t="shared" si="390"/>
        <v>3681.12048</v>
      </c>
      <c r="C55" s="17">
        <f t="shared" si="391"/>
        <v>373.10775999999998</v>
      </c>
      <c r="D55" s="17">
        <f t="shared" si="257"/>
        <v>10.135711722209102</v>
      </c>
      <c r="E55" s="17"/>
      <c r="F55" s="17"/>
      <c r="G55" s="17"/>
      <c r="H55" s="17"/>
      <c r="I55" s="17">
        <f t="shared" si="392"/>
        <v>0</v>
      </c>
      <c r="J55" s="17">
        <f t="shared" si="392"/>
        <v>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>
        <f t="shared" si="393"/>
        <v>0</v>
      </c>
      <c r="Z55" s="17">
        <f t="shared" si="393"/>
        <v>0</v>
      </c>
      <c r="AA55" s="17"/>
      <c r="AB55" s="17"/>
      <c r="AC55" s="17"/>
      <c r="AD55" s="17"/>
      <c r="AE55" s="17"/>
      <c r="AF55" s="17"/>
      <c r="AG55" s="17"/>
      <c r="AH55" s="17"/>
      <c r="AI55" s="17">
        <f t="shared" si="394"/>
        <v>0</v>
      </c>
      <c r="AJ55" s="17">
        <f t="shared" si="394"/>
        <v>0</v>
      </c>
      <c r="AK55" s="17"/>
      <c r="AL55" s="17"/>
      <c r="AM55" s="17"/>
      <c r="AN55" s="17"/>
      <c r="AO55" s="17"/>
      <c r="AP55" s="17"/>
      <c r="AQ55" s="17"/>
      <c r="AR55" s="17"/>
      <c r="AS55" s="17">
        <f t="shared" si="416"/>
        <v>0</v>
      </c>
      <c r="AT55" s="17">
        <f t="shared" si="416"/>
        <v>0</v>
      </c>
      <c r="AU55" s="17"/>
      <c r="AV55" s="17"/>
      <c r="AW55" s="17"/>
      <c r="AX55" s="17"/>
      <c r="AY55" s="17"/>
      <c r="AZ55" s="17"/>
      <c r="BA55" s="17"/>
      <c r="BB55" s="17"/>
      <c r="BC55" s="17">
        <f t="shared" si="396"/>
        <v>0</v>
      </c>
      <c r="BD55" s="17">
        <f t="shared" si="396"/>
        <v>0</v>
      </c>
      <c r="BE55" s="17"/>
      <c r="BF55" s="17"/>
      <c r="BG55" s="17"/>
      <c r="BH55" s="17"/>
      <c r="BI55" s="17"/>
      <c r="BJ55" s="17"/>
      <c r="BK55" s="17"/>
      <c r="BL55" s="17">
        <v>1410.0995800000001</v>
      </c>
      <c r="BM55" s="17">
        <f>BP55+BS55</f>
        <v>1410.0995800000001</v>
      </c>
      <c r="BN55" s="17">
        <f>BQ55+BT55</f>
        <v>0</v>
      </c>
      <c r="BO55" s="17">
        <f t="shared" ref="BO55:BO56" si="421">BN55/BM55*100</f>
        <v>0</v>
      </c>
      <c r="BP55" s="17">
        <v>1381.89759</v>
      </c>
      <c r="BQ55" s="17"/>
      <c r="BR55" s="17">
        <f t="shared" ref="BR55:BR56" si="422">BQ55/BP55*100</f>
        <v>0</v>
      </c>
      <c r="BS55" s="17">
        <v>28.201989999999999</v>
      </c>
      <c r="BT55" s="17"/>
      <c r="BU55" s="17">
        <f t="shared" ref="BU55:BU56" si="423">BT55/BS55*100</f>
        <v>0</v>
      </c>
      <c r="BV55" s="17">
        <f t="shared" si="415"/>
        <v>0</v>
      </c>
      <c r="BW55" s="17">
        <f t="shared" si="415"/>
        <v>0</v>
      </c>
      <c r="BX55" s="17"/>
      <c r="BY55" s="17"/>
      <c r="BZ55" s="17"/>
      <c r="CA55" s="17"/>
      <c r="CB55" s="17"/>
      <c r="CC55" s="17"/>
      <c r="CD55" s="17"/>
      <c r="CE55" s="17">
        <f t="shared" si="397"/>
        <v>0</v>
      </c>
      <c r="CF55" s="17">
        <f t="shared" si="397"/>
        <v>0</v>
      </c>
      <c r="CG55" s="17"/>
      <c r="CH55" s="17"/>
      <c r="CI55" s="17"/>
      <c r="CJ55" s="17"/>
      <c r="CK55" s="17"/>
      <c r="CL55" s="17"/>
      <c r="CM55" s="17"/>
      <c r="CN55" s="17"/>
      <c r="CO55" s="17">
        <f t="shared" si="398"/>
        <v>0</v>
      </c>
      <c r="CP55" s="17">
        <f t="shared" si="398"/>
        <v>0</v>
      </c>
      <c r="CQ55" s="17"/>
      <c r="CR55" s="17"/>
      <c r="CS55" s="17"/>
      <c r="CT55" s="17"/>
      <c r="CU55" s="17"/>
      <c r="CV55" s="17"/>
      <c r="CW55" s="17"/>
      <c r="CX55" s="17"/>
      <c r="CY55" s="17">
        <f t="shared" si="399"/>
        <v>0</v>
      </c>
      <c r="CZ55" s="17">
        <f t="shared" si="399"/>
        <v>0</v>
      </c>
      <c r="DA55" s="17"/>
      <c r="DB55" s="17"/>
      <c r="DC55" s="17"/>
      <c r="DD55" s="17"/>
      <c r="DE55" s="17"/>
      <c r="DF55" s="17"/>
      <c r="DG55" s="17"/>
      <c r="DH55" s="17"/>
      <c r="DI55" s="17">
        <f t="shared" si="400"/>
        <v>0</v>
      </c>
      <c r="DJ55" s="17">
        <f t="shared" si="400"/>
        <v>0</v>
      </c>
      <c r="DK55" s="17"/>
      <c r="DL55" s="17"/>
      <c r="DM55" s="17"/>
      <c r="DN55" s="17"/>
      <c r="DO55" s="17"/>
      <c r="DP55" s="17"/>
      <c r="DQ55" s="17"/>
      <c r="DR55" s="17"/>
      <c r="DS55" s="17">
        <f t="shared" si="401"/>
        <v>0</v>
      </c>
      <c r="DT55" s="17">
        <f t="shared" si="401"/>
        <v>0</v>
      </c>
      <c r="DU55" s="17"/>
      <c r="DV55" s="17"/>
      <c r="DW55" s="17"/>
      <c r="DX55" s="17"/>
      <c r="DY55" s="17"/>
      <c r="DZ55" s="17"/>
      <c r="EA55" s="17"/>
      <c r="EB55" s="17"/>
      <c r="EC55" s="17">
        <f t="shared" si="402"/>
        <v>0</v>
      </c>
      <c r="ED55" s="17">
        <f t="shared" si="402"/>
        <v>0</v>
      </c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>
        <v>1266.444</v>
      </c>
      <c r="EP55" s="17">
        <f t="shared" si="403"/>
        <v>1266.444</v>
      </c>
      <c r="EQ55" s="17">
        <f t="shared" si="403"/>
        <v>0</v>
      </c>
      <c r="ER55" s="17">
        <f>EQ55/EP55*100</f>
        <v>0</v>
      </c>
      <c r="ES55" s="17">
        <v>1266.444</v>
      </c>
      <c r="ET55" s="17"/>
      <c r="EU55" s="17">
        <f>ET55/ES55*100</f>
        <v>0</v>
      </c>
      <c r="EV55" s="17"/>
      <c r="EW55" s="17"/>
      <c r="EX55" s="17"/>
      <c r="EY55" s="17"/>
      <c r="EZ55" s="17">
        <f t="shared" si="404"/>
        <v>0</v>
      </c>
      <c r="FA55" s="17">
        <f t="shared" si="404"/>
        <v>0</v>
      </c>
      <c r="FB55" s="17"/>
      <c r="FC55" s="17"/>
      <c r="FD55" s="17"/>
      <c r="FE55" s="17"/>
      <c r="FF55" s="17"/>
      <c r="FG55" s="17"/>
      <c r="FH55" s="17"/>
      <c r="FI55" s="22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>
        <f t="shared" si="405"/>
        <v>0</v>
      </c>
      <c r="FU55" s="17">
        <f t="shared" si="405"/>
        <v>0</v>
      </c>
      <c r="FV55" s="17"/>
      <c r="FW55" s="17"/>
      <c r="FX55" s="17"/>
      <c r="FY55" s="17"/>
      <c r="FZ55" s="17"/>
      <c r="GA55" s="17"/>
      <c r="GB55" s="17"/>
      <c r="GC55" s="17"/>
      <c r="GD55" s="17">
        <f t="shared" si="406"/>
        <v>0</v>
      </c>
      <c r="GE55" s="17">
        <f t="shared" si="406"/>
        <v>0</v>
      </c>
      <c r="GF55" s="17"/>
      <c r="GG55" s="17"/>
      <c r="GH55" s="17"/>
      <c r="GI55" s="17"/>
      <c r="GJ55" s="17"/>
      <c r="GK55" s="17"/>
      <c r="GL55" s="17"/>
      <c r="GM55" s="17"/>
      <c r="GN55" s="17">
        <f t="shared" si="407"/>
        <v>0</v>
      </c>
      <c r="GO55" s="17">
        <f t="shared" si="407"/>
        <v>0</v>
      </c>
      <c r="GP55" s="17"/>
      <c r="GQ55" s="17"/>
      <c r="GR55" s="17"/>
      <c r="GS55" s="17"/>
      <c r="GT55" s="17"/>
      <c r="GU55" s="17"/>
      <c r="GV55" s="17"/>
      <c r="GW55" s="17"/>
      <c r="GX55" s="17">
        <f t="shared" si="408"/>
        <v>0</v>
      </c>
      <c r="GY55" s="17">
        <f t="shared" si="408"/>
        <v>0</v>
      </c>
      <c r="GZ55" s="17"/>
      <c r="HA55" s="17"/>
      <c r="HB55" s="17"/>
      <c r="HC55" s="17"/>
      <c r="HD55" s="17"/>
      <c r="HE55" s="17"/>
      <c r="HF55" s="17"/>
      <c r="HG55" s="17"/>
      <c r="HH55" s="17">
        <f t="shared" si="409"/>
        <v>0</v>
      </c>
      <c r="HI55" s="17">
        <f t="shared" si="409"/>
        <v>0</v>
      </c>
      <c r="HJ55" s="17"/>
      <c r="HK55" s="17"/>
      <c r="HL55" s="17"/>
      <c r="HM55" s="17"/>
      <c r="HN55" s="17"/>
      <c r="HO55" s="17"/>
      <c r="HP55" s="17"/>
      <c r="HQ55" s="17"/>
      <c r="HR55" s="17">
        <f t="shared" si="410"/>
        <v>0</v>
      </c>
      <c r="HS55" s="17">
        <f t="shared" si="410"/>
        <v>0</v>
      </c>
      <c r="HT55" s="17"/>
      <c r="HU55" s="17"/>
      <c r="HV55" s="17"/>
      <c r="HW55" s="17"/>
      <c r="HX55" s="17"/>
      <c r="HY55" s="17"/>
      <c r="HZ55" s="17"/>
      <c r="IA55" s="17"/>
      <c r="IB55" s="17">
        <f t="shared" si="417"/>
        <v>0</v>
      </c>
      <c r="IC55" s="17">
        <f t="shared" si="417"/>
        <v>0</v>
      </c>
      <c r="ID55" s="17"/>
      <c r="IE55" s="17"/>
      <c r="IF55" s="17"/>
      <c r="IG55" s="17"/>
      <c r="IH55" s="17"/>
      <c r="II55" s="17"/>
      <c r="IJ55" s="17"/>
      <c r="IK55" s="17"/>
      <c r="IL55" s="17">
        <f t="shared" si="418"/>
        <v>0</v>
      </c>
      <c r="IM55" s="17">
        <f t="shared" si="418"/>
        <v>0</v>
      </c>
      <c r="IN55" s="17"/>
      <c r="IO55" s="17"/>
      <c r="IP55" s="17"/>
      <c r="IQ55" s="17"/>
      <c r="IR55" s="17"/>
      <c r="IS55" s="17"/>
      <c r="IT55" s="17"/>
      <c r="IU55" s="17"/>
      <c r="IV55" s="17">
        <f t="shared" si="419"/>
        <v>0</v>
      </c>
      <c r="IW55" s="17">
        <f t="shared" si="419"/>
        <v>0</v>
      </c>
      <c r="IX55" s="17"/>
      <c r="IY55" s="17"/>
      <c r="IZ55" s="17"/>
      <c r="JA55" s="17"/>
      <c r="JB55" s="17"/>
      <c r="JC55" s="17"/>
      <c r="JD55" s="17"/>
      <c r="JE55" s="17"/>
      <c r="JF55" s="17">
        <f t="shared" si="420"/>
        <v>0</v>
      </c>
      <c r="JG55" s="17">
        <f t="shared" si="420"/>
        <v>0</v>
      </c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>
        <v>746.21551999999997</v>
      </c>
      <c r="JS55" s="17">
        <v>373.10775999999998</v>
      </c>
      <c r="JT55" s="17">
        <f t="shared" si="381"/>
        <v>50</v>
      </c>
      <c r="JU55" s="17">
        <v>258.36138</v>
      </c>
      <c r="JV55" s="17"/>
      <c r="JW55" s="17">
        <f t="shared" si="382"/>
        <v>0</v>
      </c>
      <c r="JX55" s="17"/>
      <c r="JY55" s="17"/>
      <c r="JZ55" s="17" t="e">
        <f t="shared" ref="JZ55:JZ57" si="424">JY55/JX55*100</f>
        <v>#DIV/0!</v>
      </c>
      <c r="KA55" s="17"/>
      <c r="KB55" s="17"/>
      <c r="KC55" s="17" t="e">
        <f t="shared" ref="KC55:KC57" si="425">KB55/KA55*100</f>
        <v>#DIV/0!</v>
      </c>
      <c r="KD55" s="17"/>
      <c r="KE55" s="17"/>
      <c r="KF55" s="17" t="e">
        <f t="shared" ref="KF55:KF57" si="426">KE55/KD55*100</f>
        <v>#DIV/0!</v>
      </c>
      <c r="KG55" s="17"/>
      <c r="KH55" s="17"/>
      <c r="KI55" s="17" t="e">
        <f t="shared" ref="KI55:KI57" si="427">KH55/KG55*100</f>
        <v>#DIV/0!</v>
      </c>
      <c r="KJ55" s="17"/>
      <c r="KK55" s="17"/>
      <c r="KL55" s="17" t="e">
        <f t="shared" ref="KL55:KL57" si="428">KK55/KJ55*100</f>
        <v>#DIV/0!</v>
      </c>
      <c r="KM55" s="17"/>
      <c r="KN55" s="17"/>
      <c r="KO55" s="17"/>
      <c r="KP55" s="17"/>
      <c r="KQ55" s="17"/>
      <c r="KR55" s="17"/>
    </row>
    <row r="56" spans="1:305" ht="18.75" customHeight="1">
      <c r="A56" s="1" t="s">
        <v>16</v>
      </c>
      <c r="B56" s="17">
        <f t="shared" si="390"/>
        <v>543.56125999999995</v>
      </c>
      <c r="C56" s="17">
        <f t="shared" si="391"/>
        <v>0</v>
      </c>
      <c r="D56" s="17">
        <f t="shared" si="257"/>
        <v>0</v>
      </c>
      <c r="E56" s="17"/>
      <c r="F56" s="17"/>
      <c r="G56" s="17"/>
      <c r="H56" s="17"/>
      <c r="I56" s="17">
        <f t="shared" si="392"/>
        <v>0</v>
      </c>
      <c r="J56" s="17">
        <f t="shared" si="392"/>
        <v>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>
        <f t="shared" si="393"/>
        <v>0</v>
      </c>
      <c r="Z56" s="17">
        <f t="shared" si="393"/>
        <v>0</v>
      </c>
      <c r="AA56" s="17"/>
      <c r="AB56" s="17"/>
      <c r="AC56" s="17"/>
      <c r="AD56" s="17"/>
      <c r="AE56" s="17"/>
      <c r="AF56" s="17"/>
      <c r="AG56" s="17"/>
      <c r="AH56" s="17"/>
      <c r="AI56" s="17">
        <f t="shared" si="394"/>
        <v>0</v>
      </c>
      <c r="AJ56" s="17">
        <f t="shared" si="394"/>
        <v>0</v>
      </c>
      <c r="AK56" s="17"/>
      <c r="AL56" s="17"/>
      <c r="AM56" s="17"/>
      <c r="AN56" s="17"/>
      <c r="AO56" s="17"/>
      <c r="AP56" s="17"/>
      <c r="AQ56" s="17"/>
      <c r="AR56" s="17"/>
      <c r="AS56" s="17">
        <f t="shared" si="416"/>
        <v>0</v>
      </c>
      <c r="AT56" s="17">
        <f t="shared" si="416"/>
        <v>0</v>
      </c>
      <c r="AU56" s="17"/>
      <c r="AV56" s="17"/>
      <c r="AW56" s="17"/>
      <c r="AX56" s="17"/>
      <c r="AY56" s="17"/>
      <c r="AZ56" s="17"/>
      <c r="BA56" s="17"/>
      <c r="BB56" s="17"/>
      <c r="BC56" s="17">
        <f t="shared" si="396"/>
        <v>0</v>
      </c>
      <c r="BD56" s="17">
        <f t="shared" si="396"/>
        <v>0</v>
      </c>
      <c r="BE56" s="17"/>
      <c r="BF56" s="17"/>
      <c r="BG56" s="17"/>
      <c r="BH56" s="17"/>
      <c r="BI56" s="17"/>
      <c r="BJ56" s="17"/>
      <c r="BK56" s="17"/>
      <c r="BL56" s="17">
        <v>329.02325999999999</v>
      </c>
      <c r="BM56" s="17">
        <f>BP56+BS56</f>
        <v>329.02325999999999</v>
      </c>
      <c r="BN56" s="17">
        <f>BQ56+BT56</f>
        <v>0</v>
      </c>
      <c r="BO56" s="17">
        <f t="shared" si="421"/>
        <v>0</v>
      </c>
      <c r="BP56" s="17">
        <v>322.44279</v>
      </c>
      <c r="BQ56" s="17"/>
      <c r="BR56" s="17">
        <f t="shared" si="422"/>
        <v>0</v>
      </c>
      <c r="BS56" s="17">
        <v>6.58047</v>
      </c>
      <c r="BT56" s="17"/>
      <c r="BU56" s="17">
        <f t="shared" si="423"/>
        <v>0</v>
      </c>
      <c r="BV56" s="17">
        <f t="shared" si="415"/>
        <v>0</v>
      </c>
      <c r="BW56" s="17">
        <f t="shared" si="415"/>
        <v>0</v>
      </c>
      <c r="BX56" s="17"/>
      <c r="BY56" s="17"/>
      <c r="BZ56" s="17"/>
      <c r="CA56" s="17"/>
      <c r="CB56" s="17"/>
      <c r="CC56" s="17"/>
      <c r="CD56" s="17"/>
      <c r="CE56" s="17">
        <f t="shared" si="397"/>
        <v>0</v>
      </c>
      <c r="CF56" s="17">
        <f t="shared" si="397"/>
        <v>0</v>
      </c>
      <c r="CG56" s="17"/>
      <c r="CH56" s="17"/>
      <c r="CI56" s="17"/>
      <c r="CJ56" s="17"/>
      <c r="CK56" s="17"/>
      <c r="CL56" s="17"/>
      <c r="CM56" s="17"/>
      <c r="CN56" s="17"/>
      <c r="CO56" s="17">
        <f t="shared" si="398"/>
        <v>0</v>
      </c>
      <c r="CP56" s="17">
        <f t="shared" si="398"/>
        <v>0</v>
      </c>
      <c r="CQ56" s="17"/>
      <c r="CR56" s="17"/>
      <c r="CS56" s="17"/>
      <c r="CT56" s="17"/>
      <c r="CU56" s="17"/>
      <c r="CV56" s="17"/>
      <c r="CW56" s="17"/>
      <c r="CX56" s="17"/>
      <c r="CY56" s="17">
        <f t="shared" si="399"/>
        <v>0</v>
      </c>
      <c r="CZ56" s="17">
        <f t="shared" si="399"/>
        <v>0</v>
      </c>
      <c r="DA56" s="17"/>
      <c r="DB56" s="17"/>
      <c r="DC56" s="17"/>
      <c r="DD56" s="17"/>
      <c r="DE56" s="17"/>
      <c r="DF56" s="17"/>
      <c r="DG56" s="17"/>
      <c r="DH56" s="17"/>
      <c r="DI56" s="17">
        <f t="shared" si="400"/>
        <v>0</v>
      </c>
      <c r="DJ56" s="17">
        <f t="shared" si="400"/>
        <v>0</v>
      </c>
      <c r="DK56" s="17"/>
      <c r="DL56" s="17"/>
      <c r="DM56" s="17"/>
      <c r="DN56" s="17"/>
      <c r="DO56" s="17"/>
      <c r="DP56" s="17"/>
      <c r="DQ56" s="17"/>
      <c r="DR56" s="17"/>
      <c r="DS56" s="17">
        <f t="shared" si="401"/>
        <v>0</v>
      </c>
      <c r="DT56" s="17">
        <f t="shared" si="401"/>
        <v>0</v>
      </c>
      <c r="DU56" s="17"/>
      <c r="DV56" s="17"/>
      <c r="DW56" s="17"/>
      <c r="DX56" s="17"/>
      <c r="DY56" s="17"/>
      <c r="DZ56" s="17"/>
      <c r="EA56" s="17"/>
      <c r="EB56" s="17"/>
      <c r="EC56" s="17">
        <f t="shared" si="402"/>
        <v>0</v>
      </c>
      <c r="ED56" s="17">
        <f t="shared" si="402"/>
        <v>0</v>
      </c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>
        <f t="shared" si="403"/>
        <v>0</v>
      </c>
      <c r="EQ56" s="17">
        <f t="shared" si="403"/>
        <v>0</v>
      </c>
      <c r="ER56" s="17" t="e">
        <f>EQ56/EP56*100</f>
        <v>#DIV/0!</v>
      </c>
      <c r="ES56" s="17"/>
      <c r="ET56" s="17"/>
      <c r="EU56" s="17"/>
      <c r="EV56" s="17"/>
      <c r="EW56" s="17"/>
      <c r="EX56" s="17"/>
      <c r="EY56" s="17"/>
      <c r="EZ56" s="17">
        <f t="shared" si="404"/>
        <v>0</v>
      </c>
      <c r="FA56" s="17">
        <f t="shared" si="404"/>
        <v>0</v>
      </c>
      <c r="FB56" s="17"/>
      <c r="FC56" s="17"/>
      <c r="FD56" s="17"/>
      <c r="FE56" s="17"/>
      <c r="FF56" s="17"/>
      <c r="FG56" s="17"/>
      <c r="FH56" s="17"/>
      <c r="FI56" s="22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>
        <f t="shared" si="405"/>
        <v>0</v>
      </c>
      <c r="FU56" s="17">
        <f t="shared" si="405"/>
        <v>0</v>
      </c>
      <c r="FV56" s="17"/>
      <c r="FW56" s="17"/>
      <c r="FX56" s="17"/>
      <c r="FY56" s="17"/>
      <c r="FZ56" s="17"/>
      <c r="GA56" s="17"/>
      <c r="GB56" s="17"/>
      <c r="GC56" s="17"/>
      <c r="GD56" s="17">
        <f t="shared" si="406"/>
        <v>0</v>
      </c>
      <c r="GE56" s="17">
        <f t="shared" si="406"/>
        <v>0</v>
      </c>
      <c r="GF56" s="17"/>
      <c r="GG56" s="17"/>
      <c r="GH56" s="17"/>
      <c r="GI56" s="17"/>
      <c r="GJ56" s="17"/>
      <c r="GK56" s="17"/>
      <c r="GL56" s="17"/>
      <c r="GM56" s="17"/>
      <c r="GN56" s="17">
        <f t="shared" si="407"/>
        <v>0</v>
      </c>
      <c r="GO56" s="17">
        <f t="shared" si="407"/>
        <v>0</v>
      </c>
      <c r="GP56" s="17"/>
      <c r="GQ56" s="17"/>
      <c r="GR56" s="17"/>
      <c r="GS56" s="17"/>
      <c r="GT56" s="17"/>
      <c r="GU56" s="17"/>
      <c r="GV56" s="17"/>
      <c r="GW56" s="17"/>
      <c r="GX56" s="17">
        <f t="shared" si="408"/>
        <v>0</v>
      </c>
      <c r="GY56" s="17">
        <f t="shared" si="408"/>
        <v>0</v>
      </c>
      <c r="GZ56" s="17"/>
      <c r="HA56" s="17"/>
      <c r="HB56" s="17"/>
      <c r="HC56" s="17"/>
      <c r="HD56" s="17"/>
      <c r="HE56" s="17"/>
      <c r="HF56" s="17"/>
      <c r="HG56" s="17"/>
      <c r="HH56" s="17">
        <f t="shared" si="409"/>
        <v>0</v>
      </c>
      <c r="HI56" s="17">
        <f t="shared" si="409"/>
        <v>0</v>
      </c>
      <c r="HJ56" s="17"/>
      <c r="HK56" s="17"/>
      <c r="HL56" s="17"/>
      <c r="HM56" s="17"/>
      <c r="HN56" s="17"/>
      <c r="HO56" s="17"/>
      <c r="HP56" s="17"/>
      <c r="HQ56" s="17"/>
      <c r="HR56" s="17">
        <f t="shared" si="410"/>
        <v>0</v>
      </c>
      <c r="HS56" s="17">
        <f t="shared" si="410"/>
        <v>0</v>
      </c>
      <c r="HT56" s="17"/>
      <c r="HU56" s="17"/>
      <c r="HV56" s="17"/>
      <c r="HW56" s="17"/>
      <c r="HX56" s="17"/>
      <c r="HY56" s="17"/>
      <c r="HZ56" s="17"/>
      <c r="IA56" s="17"/>
      <c r="IB56" s="17">
        <f t="shared" si="417"/>
        <v>0</v>
      </c>
      <c r="IC56" s="17">
        <f t="shared" si="417"/>
        <v>0</v>
      </c>
      <c r="ID56" s="17"/>
      <c r="IE56" s="17"/>
      <c r="IF56" s="17"/>
      <c r="IG56" s="17"/>
      <c r="IH56" s="17"/>
      <c r="II56" s="17"/>
      <c r="IJ56" s="17"/>
      <c r="IK56" s="17"/>
      <c r="IL56" s="17">
        <f t="shared" si="418"/>
        <v>0</v>
      </c>
      <c r="IM56" s="17">
        <f t="shared" si="418"/>
        <v>0</v>
      </c>
      <c r="IN56" s="17"/>
      <c r="IO56" s="17"/>
      <c r="IP56" s="17"/>
      <c r="IQ56" s="17"/>
      <c r="IR56" s="17"/>
      <c r="IS56" s="17"/>
      <c r="IT56" s="17"/>
      <c r="IU56" s="17"/>
      <c r="IV56" s="17">
        <f t="shared" si="419"/>
        <v>0</v>
      </c>
      <c r="IW56" s="17">
        <f t="shared" si="419"/>
        <v>0</v>
      </c>
      <c r="IX56" s="17"/>
      <c r="IY56" s="17"/>
      <c r="IZ56" s="17"/>
      <c r="JA56" s="17"/>
      <c r="JB56" s="17"/>
      <c r="JC56" s="17"/>
      <c r="JD56" s="17"/>
      <c r="JE56" s="17"/>
      <c r="JF56" s="17">
        <f t="shared" si="420"/>
        <v>0</v>
      </c>
      <c r="JG56" s="17">
        <f t="shared" si="420"/>
        <v>0</v>
      </c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>
        <v>214.53800000000001</v>
      </c>
      <c r="JV56" s="17"/>
      <c r="JW56" s="17">
        <f t="shared" si="382"/>
        <v>0</v>
      </c>
      <c r="JX56" s="17"/>
      <c r="JY56" s="17"/>
      <c r="JZ56" s="17" t="e">
        <f t="shared" si="424"/>
        <v>#DIV/0!</v>
      </c>
      <c r="KA56" s="17"/>
      <c r="KB56" s="17"/>
      <c r="KC56" s="17" t="e">
        <f t="shared" si="425"/>
        <v>#DIV/0!</v>
      </c>
      <c r="KD56" s="17"/>
      <c r="KE56" s="17"/>
      <c r="KF56" s="17" t="e">
        <f t="shared" si="426"/>
        <v>#DIV/0!</v>
      </c>
      <c r="KG56" s="17"/>
      <c r="KH56" s="17"/>
      <c r="KI56" s="17" t="e">
        <f t="shared" si="427"/>
        <v>#DIV/0!</v>
      </c>
      <c r="KJ56" s="17"/>
      <c r="KK56" s="17"/>
      <c r="KL56" s="17" t="e">
        <f t="shared" si="428"/>
        <v>#DIV/0!</v>
      </c>
      <c r="KM56" s="17"/>
      <c r="KN56" s="17"/>
      <c r="KO56" s="17"/>
      <c r="KP56" s="17"/>
      <c r="KQ56" s="17"/>
      <c r="KR56" s="17"/>
    </row>
    <row r="57" spans="1:305">
      <c r="A57" s="1" t="s">
        <v>92</v>
      </c>
      <c r="B57" s="17">
        <f t="shared" si="390"/>
        <v>474.06899999999996</v>
      </c>
      <c r="C57" s="17">
        <f t="shared" si="391"/>
        <v>278.18099999999998</v>
      </c>
      <c r="D57" s="17">
        <f t="shared" si="257"/>
        <v>58.679432740803549</v>
      </c>
      <c r="E57" s="17"/>
      <c r="F57" s="17"/>
      <c r="G57" s="17"/>
      <c r="H57" s="17"/>
      <c r="I57" s="17">
        <f t="shared" si="392"/>
        <v>0</v>
      </c>
      <c r="J57" s="17">
        <f t="shared" si="392"/>
        <v>0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>
        <f t="shared" si="393"/>
        <v>0</v>
      </c>
      <c r="Z57" s="17">
        <f t="shared" si="393"/>
        <v>0</v>
      </c>
      <c r="AA57" s="17"/>
      <c r="AB57" s="17"/>
      <c r="AC57" s="17"/>
      <c r="AD57" s="17"/>
      <c r="AE57" s="17"/>
      <c r="AF57" s="17"/>
      <c r="AG57" s="17"/>
      <c r="AH57" s="17"/>
      <c r="AI57" s="17">
        <f t="shared" si="394"/>
        <v>0</v>
      </c>
      <c r="AJ57" s="17">
        <f t="shared" si="394"/>
        <v>0</v>
      </c>
      <c r="AK57" s="17"/>
      <c r="AL57" s="17"/>
      <c r="AM57" s="17"/>
      <c r="AN57" s="17"/>
      <c r="AO57" s="17"/>
      <c r="AP57" s="17"/>
      <c r="AQ57" s="17"/>
      <c r="AR57" s="17"/>
      <c r="AS57" s="17">
        <f t="shared" si="416"/>
        <v>0</v>
      </c>
      <c r="AT57" s="17">
        <f t="shared" si="416"/>
        <v>0</v>
      </c>
      <c r="AU57" s="17"/>
      <c r="AV57" s="17"/>
      <c r="AW57" s="17"/>
      <c r="AX57" s="17"/>
      <c r="AY57" s="17"/>
      <c r="AZ57" s="17"/>
      <c r="BA57" s="17"/>
      <c r="BB57" s="17"/>
      <c r="BC57" s="17">
        <f t="shared" si="396"/>
        <v>0</v>
      </c>
      <c r="BD57" s="17">
        <f t="shared" si="396"/>
        <v>0</v>
      </c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>
        <f t="shared" si="415"/>
        <v>278.18099999999998</v>
      </c>
      <c r="BW57" s="17">
        <f t="shared" si="415"/>
        <v>278.18099999999998</v>
      </c>
      <c r="BX57" s="17">
        <f>BW57/BV57*100</f>
        <v>100</v>
      </c>
      <c r="BY57" s="17"/>
      <c r="BZ57" s="17"/>
      <c r="CA57" s="17" t="e">
        <f>BZ57/BY57*100</f>
        <v>#DIV/0!</v>
      </c>
      <c r="CB57" s="17">
        <v>278.18099999999998</v>
      </c>
      <c r="CC57" s="17">
        <v>278.18099999999998</v>
      </c>
      <c r="CD57" s="17">
        <f t="shared" ref="CD57" si="429">CC57/CB57*100</f>
        <v>100</v>
      </c>
      <c r="CE57" s="17">
        <f t="shared" si="397"/>
        <v>0</v>
      </c>
      <c r="CF57" s="17">
        <f t="shared" si="397"/>
        <v>0</v>
      </c>
      <c r="CG57" s="17"/>
      <c r="CH57" s="17"/>
      <c r="CI57" s="17"/>
      <c r="CJ57" s="17"/>
      <c r="CK57" s="17"/>
      <c r="CL57" s="17"/>
      <c r="CM57" s="17"/>
      <c r="CN57" s="17"/>
      <c r="CO57" s="17">
        <f t="shared" si="398"/>
        <v>0</v>
      </c>
      <c r="CP57" s="17">
        <f t="shared" si="398"/>
        <v>0</v>
      </c>
      <c r="CQ57" s="17"/>
      <c r="CR57" s="17"/>
      <c r="CS57" s="17"/>
      <c r="CT57" s="17"/>
      <c r="CU57" s="17"/>
      <c r="CV57" s="17"/>
      <c r="CW57" s="17"/>
      <c r="CX57" s="17"/>
      <c r="CY57" s="17">
        <f t="shared" si="399"/>
        <v>0</v>
      </c>
      <c r="CZ57" s="17">
        <f t="shared" si="399"/>
        <v>0</v>
      </c>
      <c r="DA57" s="17"/>
      <c r="DB57" s="17"/>
      <c r="DC57" s="17"/>
      <c r="DD57" s="17"/>
      <c r="DE57" s="17"/>
      <c r="DF57" s="17"/>
      <c r="DG57" s="17"/>
      <c r="DH57" s="17"/>
      <c r="DI57" s="17">
        <f t="shared" si="400"/>
        <v>0</v>
      </c>
      <c r="DJ57" s="17">
        <f t="shared" si="400"/>
        <v>0</v>
      </c>
      <c r="DK57" s="17"/>
      <c r="DL57" s="17"/>
      <c r="DM57" s="17"/>
      <c r="DN57" s="17"/>
      <c r="DO57" s="17"/>
      <c r="DP57" s="17"/>
      <c r="DQ57" s="17"/>
      <c r="DR57" s="17"/>
      <c r="DS57" s="17">
        <f t="shared" si="401"/>
        <v>0</v>
      </c>
      <c r="DT57" s="17">
        <f t="shared" si="401"/>
        <v>0</v>
      </c>
      <c r="DU57" s="17"/>
      <c r="DV57" s="17"/>
      <c r="DW57" s="17"/>
      <c r="DX57" s="17"/>
      <c r="DY57" s="17"/>
      <c r="DZ57" s="17"/>
      <c r="EA57" s="17"/>
      <c r="EB57" s="17"/>
      <c r="EC57" s="17">
        <f t="shared" si="402"/>
        <v>0</v>
      </c>
      <c r="ED57" s="17">
        <f t="shared" si="402"/>
        <v>0</v>
      </c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>
        <f t="shared" si="403"/>
        <v>0</v>
      </c>
      <c r="EQ57" s="17">
        <f t="shared" si="403"/>
        <v>0</v>
      </c>
      <c r="ER57" s="17"/>
      <c r="ES57" s="17"/>
      <c r="ET57" s="17"/>
      <c r="EU57" s="17" t="e">
        <f>ET57/ES57*100</f>
        <v>#DIV/0!</v>
      </c>
      <c r="EV57" s="17"/>
      <c r="EW57" s="17"/>
      <c r="EX57" s="17"/>
      <c r="EY57" s="17"/>
      <c r="EZ57" s="17">
        <f t="shared" si="404"/>
        <v>0</v>
      </c>
      <c r="FA57" s="17">
        <f t="shared" si="404"/>
        <v>0</v>
      </c>
      <c r="FB57" s="17"/>
      <c r="FC57" s="17"/>
      <c r="FD57" s="17"/>
      <c r="FE57" s="17"/>
      <c r="FF57" s="17"/>
      <c r="FG57" s="17"/>
      <c r="FH57" s="17"/>
      <c r="FI57" s="22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>
        <f t="shared" si="405"/>
        <v>0</v>
      </c>
      <c r="FU57" s="17">
        <f t="shared" si="405"/>
        <v>0</v>
      </c>
      <c r="FV57" s="17"/>
      <c r="FW57" s="17"/>
      <c r="FX57" s="17"/>
      <c r="FY57" s="17"/>
      <c r="FZ57" s="17"/>
      <c r="GA57" s="17"/>
      <c r="GB57" s="17"/>
      <c r="GC57" s="17"/>
      <c r="GD57" s="17">
        <f t="shared" si="406"/>
        <v>0</v>
      </c>
      <c r="GE57" s="17">
        <f t="shared" si="406"/>
        <v>0</v>
      </c>
      <c r="GF57" s="17"/>
      <c r="GG57" s="17"/>
      <c r="GH57" s="17"/>
      <c r="GI57" s="17"/>
      <c r="GJ57" s="17"/>
      <c r="GK57" s="17"/>
      <c r="GL57" s="17"/>
      <c r="GM57" s="17"/>
      <c r="GN57" s="17">
        <f t="shared" si="407"/>
        <v>0</v>
      </c>
      <c r="GO57" s="17">
        <f t="shared" si="407"/>
        <v>0</v>
      </c>
      <c r="GP57" s="17"/>
      <c r="GQ57" s="17"/>
      <c r="GR57" s="17"/>
      <c r="GS57" s="17"/>
      <c r="GT57" s="17"/>
      <c r="GU57" s="17"/>
      <c r="GV57" s="17"/>
      <c r="GW57" s="17"/>
      <c r="GX57" s="17">
        <f t="shared" si="408"/>
        <v>0</v>
      </c>
      <c r="GY57" s="17">
        <f t="shared" si="408"/>
        <v>0</v>
      </c>
      <c r="GZ57" s="17"/>
      <c r="HA57" s="17"/>
      <c r="HB57" s="17"/>
      <c r="HC57" s="17"/>
      <c r="HD57" s="17"/>
      <c r="HE57" s="17"/>
      <c r="HF57" s="17"/>
      <c r="HG57" s="17"/>
      <c r="HH57" s="17">
        <f t="shared" si="409"/>
        <v>0</v>
      </c>
      <c r="HI57" s="17">
        <f t="shared" si="409"/>
        <v>0</v>
      </c>
      <c r="HJ57" s="17"/>
      <c r="HK57" s="17"/>
      <c r="HL57" s="17"/>
      <c r="HM57" s="17"/>
      <c r="HN57" s="17"/>
      <c r="HO57" s="17"/>
      <c r="HP57" s="17"/>
      <c r="HQ57" s="17"/>
      <c r="HR57" s="17">
        <f t="shared" si="410"/>
        <v>0</v>
      </c>
      <c r="HS57" s="17">
        <f t="shared" si="410"/>
        <v>0</v>
      </c>
      <c r="HT57" s="17"/>
      <c r="HU57" s="17"/>
      <c r="HV57" s="17"/>
      <c r="HW57" s="17"/>
      <c r="HX57" s="17"/>
      <c r="HY57" s="17"/>
      <c r="HZ57" s="17"/>
      <c r="IA57" s="17"/>
      <c r="IB57" s="17">
        <f t="shared" si="417"/>
        <v>0</v>
      </c>
      <c r="IC57" s="17">
        <f t="shared" si="417"/>
        <v>0</v>
      </c>
      <c r="ID57" s="17"/>
      <c r="IE57" s="17"/>
      <c r="IF57" s="17"/>
      <c r="IG57" s="17"/>
      <c r="IH57" s="17"/>
      <c r="II57" s="17"/>
      <c r="IJ57" s="17"/>
      <c r="IK57" s="17"/>
      <c r="IL57" s="17">
        <f t="shared" si="418"/>
        <v>0</v>
      </c>
      <c r="IM57" s="17">
        <f t="shared" si="418"/>
        <v>0</v>
      </c>
      <c r="IN57" s="17"/>
      <c r="IO57" s="17"/>
      <c r="IP57" s="17"/>
      <c r="IQ57" s="17"/>
      <c r="IR57" s="17"/>
      <c r="IS57" s="17"/>
      <c r="IT57" s="17"/>
      <c r="IU57" s="17"/>
      <c r="IV57" s="17">
        <f t="shared" si="419"/>
        <v>0</v>
      </c>
      <c r="IW57" s="17">
        <f t="shared" si="419"/>
        <v>0</v>
      </c>
      <c r="IX57" s="17"/>
      <c r="IY57" s="17"/>
      <c r="IZ57" s="17"/>
      <c r="JA57" s="17"/>
      <c r="JB57" s="17"/>
      <c r="JC57" s="17"/>
      <c r="JD57" s="17"/>
      <c r="JE57" s="17"/>
      <c r="JF57" s="17">
        <f t="shared" si="420"/>
        <v>0</v>
      </c>
      <c r="JG57" s="17">
        <f t="shared" si="420"/>
        <v>0</v>
      </c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>
        <v>195.88800000000001</v>
      </c>
      <c r="JV57" s="17"/>
      <c r="JW57" s="17">
        <f t="shared" si="382"/>
        <v>0</v>
      </c>
      <c r="JX57" s="17"/>
      <c r="JY57" s="17"/>
      <c r="JZ57" s="17" t="e">
        <f t="shared" si="424"/>
        <v>#DIV/0!</v>
      </c>
      <c r="KA57" s="17"/>
      <c r="KB57" s="17"/>
      <c r="KC57" s="17" t="e">
        <f t="shared" si="425"/>
        <v>#DIV/0!</v>
      </c>
      <c r="KD57" s="17"/>
      <c r="KE57" s="17"/>
      <c r="KF57" s="17" t="e">
        <f t="shared" si="426"/>
        <v>#DIV/0!</v>
      </c>
      <c r="KG57" s="17"/>
      <c r="KH57" s="17"/>
      <c r="KI57" s="17" t="e">
        <f t="shared" si="427"/>
        <v>#DIV/0!</v>
      </c>
      <c r="KJ57" s="17"/>
      <c r="KK57" s="17"/>
      <c r="KL57" s="17" t="e">
        <f t="shared" si="428"/>
        <v>#DIV/0!</v>
      </c>
      <c r="KM57" s="17"/>
      <c r="KN57" s="17"/>
      <c r="KO57" s="17"/>
      <c r="KP57" s="17"/>
      <c r="KQ57" s="17"/>
      <c r="KR57" s="17"/>
    </row>
    <row r="58" spans="1:305" s="6" customFormat="1">
      <c r="A58" s="2" t="s">
        <v>150</v>
      </c>
      <c r="B58" s="23">
        <f>B60+B59</f>
        <v>159239.81748000003</v>
      </c>
      <c r="C58" s="23">
        <f>C60+C59</f>
        <v>81166.62066</v>
      </c>
      <c r="D58" s="23">
        <f t="shared" ref="D58:D65" si="430">C58/B58*100</f>
        <v>50.971309779474126</v>
      </c>
      <c r="E58" s="23">
        <f>E59+E60</f>
        <v>5503.5</v>
      </c>
      <c r="F58" s="23">
        <f>F59+F60</f>
        <v>2486.6</v>
      </c>
      <c r="G58" s="23">
        <f>F58/E58*100</f>
        <v>45.182156809303173</v>
      </c>
      <c r="H58" s="23">
        <f>H59+H60</f>
        <v>588.25868999999989</v>
      </c>
      <c r="I58" s="23">
        <f>I59+I60</f>
        <v>588.25869</v>
      </c>
      <c r="J58" s="23">
        <f>J59+J60</f>
        <v>588.25869</v>
      </c>
      <c r="K58" s="23">
        <f>J58/I58*100</f>
        <v>100</v>
      </c>
      <c r="L58" s="23">
        <f>L59+L60</f>
        <v>582.37609999999995</v>
      </c>
      <c r="M58" s="23">
        <f>M59+M60</f>
        <v>582.37609999999995</v>
      </c>
      <c r="N58" s="23">
        <f>M58/L58*100</f>
        <v>100</v>
      </c>
      <c r="O58" s="23">
        <f>O59+O60</f>
        <v>5.8825900000000004</v>
      </c>
      <c r="P58" s="23">
        <f>P59+P60</f>
        <v>5.8825900000000004</v>
      </c>
      <c r="Q58" s="23">
        <f>P58/O58*100</f>
        <v>100</v>
      </c>
      <c r="R58" s="23">
        <f>R59+R60</f>
        <v>370.2</v>
      </c>
      <c r="S58" s="23">
        <f>S59+S60</f>
        <v>368.90942000000001</v>
      </c>
      <c r="T58" s="23">
        <f>S58/R58*100</f>
        <v>99.651383036196663</v>
      </c>
      <c r="U58" s="23">
        <f>U59+U60</f>
        <v>0</v>
      </c>
      <c r="V58" s="23">
        <f>V59+V60</f>
        <v>0</v>
      </c>
      <c r="W58" s="23" t="e">
        <f>V58/U58*100</f>
        <v>#DIV/0!</v>
      </c>
      <c r="X58" s="23">
        <f>X59+X60</f>
        <v>12949.782300000001</v>
      </c>
      <c r="Y58" s="23">
        <f>Y59+Y60</f>
        <v>12949.782299999999</v>
      </c>
      <c r="Z58" s="23">
        <f>Z59+Z60</f>
        <v>9525.6314999999995</v>
      </c>
      <c r="AA58" s="23">
        <f>Z58/Y58*100</f>
        <v>73.55823657359862</v>
      </c>
      <c r="AB58" s="23">
        <f>AB59+AB60</f>
        <v>8168.0929999999998</v>
      </c>
      <c r="AC58" s="23">
        <f>AC59+AC60</f>
        <v>6008.3051500000001</v>
      </c>
      <c r="AD58" s="23">
        <f>AC58/AB58*100</f>
        <v>73.558236298240004</v>
      </c>
      <c r="AE58" s="23">
        <f>AE59+AE60</f>
        <v>4781.6893</v>
      </c>
      <c r="AF58" s="23">
        <f>AF59+AF60</f>
        <v>3517.3263499999998</v>
      </c>
      <c r="AG58" s="23">
        <f>AF58/AE58*100</f>
        <v>73.558237043966869</v>
      </c>
      <c r="AH58" s="23">
        <f>AH59+AH60</f>
        <v>0</v>
      </c>
      <c r="AI58" s="23">
        <f>AI59+AI60</f>
        <v>0</v>
      </c>
      <c r="AJ58" s="23">
        <f>AJ59+AJ60</f>
        <v>0</v>
      </c>
      <c r="AK58" s="23"/>
      <c r="AL58" s="23">
        <f>AL59+AL60</f>
        <v>0</v>
      </c>
      <c r="AM58" s="23">
        <f>AM59+AM60</f>
        <v>0</v>
      </c>
      <c r="AN58" s="23"/>
      <c r="AO58" s="23">
        <f>AO59+AO60</f>
        <v>0</v>
      </c>
      <c r="AP58" s="23">
        <f>AP59+AP60</f>
        <v>0</v>
      </c>
      <c r="AQ58" s="23"/>
      <c r="AR58" s="23">
        <f>AR59+AR60</f>
        <v>6585.3790099999997</v>
      </c>
      <c r="AS58" s="23">
        <f>AS59+AS60</f>
        <v>6585.3790099999997</v>
      </c>
      <c r="AT58" s="23">
        <f>AT59+AT60</f>
        <v>2037.86475</v>
      </c>
      <c r="AU58" s="23"/>
      <c r="AV58" s="23">
        <f>AV59+AV60</f>
        <v>6453.6714199999997</v>
      </c>
      <c r="AW58" s="23">
        <f>AW59+AW60</f>
        <v>1997.1074699999999</v>
      </c>
      <c r="AX58" s="23">
        <f>AW58/AV58*100</f>
        <v>30.945292067565472</v>
      </c>
      <c r="AY58" s="23">
        <f>AY59+AY60</f>
        <v>131.70759000000001</v>
      </c>
      <c r="AZ58" s="23">
        <f>AZ59+AZ60</f>
        <v>40.757280000000002</v>
      </c>
      <c r="BA58" s="23">
        <f>AZ58/AY58*100</f>
        <v>30.945278096729279</v>
      </c>
      <c r="BB58" s="23">
        <f>BB59+BB60</f>
        <v>0</v>
      </c>
      <c r="BC58" s="23">
        <f>BC59+BC60</f>
        <v>0</v>
      </c>
      <c r="BD58" s="23">
        <f>BD59+BD60</f>
        <v>0</v>
      </c>
      <c r="BE58" s="23"/>
      <c r="BF58" s="23">
        <f>BF59+BF60</f>
        <v>0</v>
      </c>
      <c r="BG58" s="23">
        <f>BG59+BG60</f>
        <v>0</v>
      </c>
      <c r="BH58" s="23"/>
      <c r="BI58" s="23">
        <f>BI59+BI60</f>
        <v>0</v>
      </c>
      <c r="BJ58" s="23">
        <f>BJ59+BJ60</f>
        <v>0</v>
      </c>
      <c r="BK58" s="23"/>
      <c r="BL58" s="23">
        <f>BL59+BL60</f>
        <v>3102.2190699999996</v>
      </c>
      <c r="BM58" s="23">
        <f>BM59+BM60</f>
        <v>3102.2190699999996</v>
      </c>
      <c r="BN58" s="23">
        <f>BN59+BN60</f>
        <v>3102.2190699999996</v>
      </c>
      <c r="BO58" s="23">
        <f>BN58/BM58*100</f>
        <v>100</v>
      </c>
      <c r="BP58" s="23">
        <f>BP59+BP60</f>
        <v>3040.1746899999998</v>
      </c>
      <c r="BQ58" s="23">
        <f>BQ59+BQ60</f>
        <v>3040.1746899999998</v>
      </c>
      <c r="BR58" s="23">
        <f>BQ58/BP58*100</f>
        <v>100</v>
      </c>
      <c r="BS58" s="23">
        <f>BS59+BS60</f>
        <v>62.044379999999997</v>
      </c>
      <c r="BT58" s="23">
        <f>BT59+BT60</f>
        <v>62.044379999999997</v>
      </c>
      <c r="BU58" s="23">
        <f>BT58/BS58*100</f>
        <v>100</v>
      </c>
      <c r="BV58" s="23">
        <f>BV59+BV60</f>
        <v>2621.7614800000001</v>
      </c>
      <c r="BW58" s="23">
        <f>BW59+BW60</f>
        <v>0</v>
      </c>
      <c r="BX58" s="23">
        <f>BW58/BV58*100</f>
        <v>0</v>
      </c>
      <c r="BY58" s="23">
        <f>BY59+BY60</f>
        <v>779.68776000000003</v>
      </c>
      <c r="BZ58" s="23">
        <f>BZ59+BZ60</f>
        <v>0</v>
      </c>
      <c r="CA58" s="23">
        <f>BZ58/BY58*100</f>
        <v>0</v>
      </c>
      <c r="CB58" s="23">
        <f>CB59+CB60</f>
        <v>1842.0737199999999</v>
      </c>
      <c r="CC58" s="23">
        <f>CC59+CC60</f>
        <v>0</v>
      </c>
      <c r="CD58" s="23">
        <f>SUM(CD59:CD67)</f>
        <v>0</v>
      </c>
      <c r="CE58" s="23">
        <f>CE59+CE60</f>
        <v>22401.45621</v>
      </c>
      <c r="CF58" s="23">
        <f>CF59+CF60</f>
        <v>16153.24113</v>
      </c>
      <c r="CG58" s="23"/>
      <c r="CH58" s="23">
        <f>CH59+CH60</f>
        <v>21953.427159999999</v>
      </c>
      <c r="CI58" s="23">
        <f>CI59+CI60</f>
        <v>15830.17632</v>
      </c>
      <c r="CJ58" s="23">
        <f>CI58/CH58*100</f>
        <v>72.107995734001832</v>
      </c>
      <c r="CK58" s="23">
        <f>CK59+CK60</f>
        <v>448.02904999999998</v>
      </c>
      <c r="CL58" s="23">
        <f>CL59+CL60</f>
        <v>323.06481000000002</v>
      </c>
      <c r="CM58" s="23">
        <f>CL58/CK58*100</f>
        <v>72.108005050118976</v>
      </c>
      <c r="CN58" s="23">
        <f>CN59+CN60</f>
        <v>1445.3242</v>
      </c>
      <c r="CO58" s="23">
        <f>CO59+CO60</f>
        <v>1445.3242</v>
      </c>
      <c r="CP58" s="23">
        <f>CP59+CP60</f>
        <v>1331.9091999999998</v>
      </c>
      <c r="CQ58" s="23"/>
      <c r="CR58" s="23">
        <f>CR59+CR60</f>
        <v>1430.8</v>
      </c>
      <c r="CS58" s="23">
        <f>CS59+CS60</f>
        <v>1318.5247199999999</v>
      </c>
      <c r="CT58" s="23">
        <f>CS58/CR58*100</f>
        <v>92.152971764048075</v>
      </c>
      <c r="CU58" s="23">
        <f>CU59+CU60</f>
        <v>14.5242</v>
      </c>
      <c r="CV58" s="23">
        <f>CV59+CV60</f>
        <v>13.38448</v>
      </c>
      <c r="CW58" s="23">
        <f>CV58/CU58*100</f>
        <v>92.152958510623648</v>
      </c>
      <c r="CX58" s="23">
        <f>CX59+CX60</f>
        <v>0</v>
      </c>
      <c r="CY58" s="23">
        <f>CY59+CY60</f>
        <v>0</v>
      </c>
      <c r="CZ58" s="23">
        <f>CZ59+CZ60</f>
        <v>0</v>
      </c>
      <c r="DA58" s="23"/>
      <c r="DB58" s="23"/>
      <c r="DC58" s="23"/>
      <c r="DD58" s="23"/>
      <c r="DE58" s="23"/>
      <c r="DF58" s="23"/>
      <c r="DG58" s="23"/>
      <c r="DH58" s="23">
        <f>DH59+DH60</f>
        <v>0</v>
      </c>
      <c r="DI58" s="23">
        <f>DI59+DI60</f>
        <v>0</v>
      </c>
      <c r="DJ58" s="23">
        <f>DJ59+DJ60</f>
        <v>0</v>
      </c>
      <c r="DK58" s="23"/>
      <c r="DL58" s="23">
        <f>DL59+DL60</f>
        <v>0</v>
      </c>
      <c r="DM58" s="23">
        <f>DM59+DM60</f>
        <v>0</v>
      </c>
      <c r="DN58" s="23"/>
      <c r="DO58" s="23">
        <f>DO59+DO60</f>
        <v>0</v>
      </c>
      <c r="DP58" s="23">
        <f>DP59+DP60</f>
        <v>0</v>
      </c>
      <c r="DQ58" s="23"/>
      <c r="DR58" s="23">
        <f>DR59+DR60</f>
        <v>0</v>
      </c>
      <c r="DS58" s="23">
        <f>DS59+DS60</f>
        <v>0</v>
      </c>
      <c r="DT58" s="23">
        <f>DT59+DT60</f>
        <v>0</v>
      </c>
      <c r="DU58" s="23"/>
      <c r="DV58" s="23">
        <f>DV59+DV60</f>
        <v>0</v>
      </c>
      <c r="DW58" s="23">
        <f>DW59+DW60</f>
        <v>0</v>
      </c>
      <c r="DX58" s="23"/>
      <c r="DY58" s="23">
        <f>DY59+DY60</f>
        <v>0</v>
      </c>
      <c r="DZ58" s="23">
        <f>DZ59+DZ60</f>
        <v>0</v>
      </c>
      <c r="EA58" s="23"/>
      <c r="EB58" s="23">
        <f>EB59+EB60</f>
        <v>0</v>
      </c>
      <c r="EC58" s="23">
        <f>EC59+EC60</f>
        <v>0</v>
      </c>
      <c r="ED58" s="23">
        <f>ED59+ED60</f>
        <v>0</v>
      </c>
      <c r="EE58" s="23"/>
      <c r="EF58" s="23">
        <f>EF59+EF60</f>
        <v>0</v>
      </c>
      <c r="EG58" s="23">
        <f>EG59+EG60</f>
        <v>0</v>
      </c>
      <c r="EH58" s="23"/>
      <c r="EI58" s="23">
        <f>EI59+EI60</f>
        <v>0</v>
      </c>
      <c r="EJ58" s="23">
        <f>EJ59+EJ60</f>
        <v>0</v>
      </c>
      <c r="EK58" s="23"/>
      <c r="EL58" s="23">
        <f>EL59+EL60</f>
        <v>0</v>
      </c>
      <c r="EM58" s="23">
        <f>EM59+EM60</f>
        <v>0</v>
      </c>
      <c r="EN58" s="23"/>
      <c r="EO58" s="23">
        <f>EO59+EO60</f>
        <v>5929.36</v>
      </c>
      <c r="EP58" s="23">
        <f>EP59+EP60</f>
        <v>5929.36</v>
      </c>
      <c r="EQ58" s="23">
        <f>EQ59+EQ60</f>
        <v>0</v>
      </c>
      <c r="ER58" s="23">
        <f>EQ58/EP58*100</f>
        <v>0</v>
      </c>
      <c r="ES58" s="23">
        <f>ES59+ES60</f>
        <v>0</v>
      </c>
      <c r="ET58" s="23">
        <f>ET59+ET60</f>
        <v>0</v>
      </c>
      <c r="EU58" s="23" t="e">
        <f>ET58/ES58*100</f>
        <v>#DIV/0!</v>
      </c>
      <c r="EV58" s="23">
        <f>EV59+EV60</f>
        <v>5929.36</v>
      </c>
      <c r="EW58" s="23">
        <f>EW59+EW60</f>
        <v>0</v>
      </c>
      <c r="EX58" s="23"/>
      <c r="EY58" s="23">
        <f>EY59+EY60</f>
        <v>0</v>
      </c>
      <c r="EZ58" s="23">
        <f>EZ59+EZ60</f>
        <v>0</v>
      </c>
      <c r="FA58" s="23">
        <f>FA59+FA60</f>
        <v>0</v>
      </c>
      <c r="FB58" s="23"/>
      <c r="FC58" s="23">
        <f>FC59+FC60</f>
        <v>0</v>
      </c>
      <c r="FD58" s="23">
        <f>FD59+FD60</f>
        <v>0</v>
      </c>
      <c r="FE58" s="23"/>
      <c r="FF58" s="23">
        <f>FF59+FF60</f>
        <v>0</v>
      </c>
      <c r="FG58" s="23">
        <f>FG59+FG60</f>
        <v>0</v>
      </c>
      <c r="FH58" s="23"/>
      <c r="FI58" s="23">
        <f>FI59+FI60</f>
        <v>160.29427999999999</v>
      </c>
      <c r="FJ58" s="23">
        <f t="shared" ref="FJ58:FR58" si="431">SUM(FJ59+FJ60)</f>
        <v>160.29428000000001</v>
      </c>
      <c r="FK58" s="23">
        <f t="shared" si="431"/>
        <v>160.29428000000001</v>
      </c>
      <c r="FL58" s="23">
        <f t="shared" si="431"/>
        <v>100</v>
      </c>
      <c r="FM58" s="23">
        <f t="shared" si="431"/>
        <v>157.67094</v>
      </c>
      <c r="FN58" s="23">
        <f t="shared" si="431"/>
        <v>157.67094</v>
      </c>
      <c r="FO58" s="23">
        <f t="shared" si="431"/>
        <v>100</v>
      </c>
      <c r="FP58" s="23">
        <f t="shared" si="431"/>
        <v>2.6233399999999998</v>
      </c>
      <c r="FQ58" s="23">
        <f t="shared" si="431"/>
        <v>2.6233399999999998</v>
      </c>
      <c r="FR58" s="23">
        <f t="shared" si="431"/>
        <v>100</v>
      </c>
      <c r="FS58" s="23">
        <f>FS59+FS60</f>
        <v>0</v>
      </c>
      <c r="FT58" s="23">
        <f>FT59+FT60</f>
        <v>0</v>
      </c>
      <c r="FU58" s="23">
        <f>FU59+FU60</f>
        <v>0</v>
      </c>
      <c r="FV58" s="23"/>
      <c r="FW58" s="23">
        <f t="shared" ref="FW58:GB58" si="432">SUM(FW59+FW60)</f>
        <v>0</v>
      </c>
      <c r="FX58" s="23">
        <f t="shared" si="432"/>
        <v>0</v>
      </c>
      <c r="FY58" s="23" t="e">
        <f t="shared" si="432"/>
        <v>#DIV/0!</v>
      </c>
      <c r="FZ58" s="23">
        <f t="shared" si="432"/>
        <v>0</v>
      </c>
      <c r="GA58" s="23">
        <f t="shared" si="432"/>
        <v>0</v>
      </c>
      <c r="GB58" s="23" t="e">
        <f t="shared" si="432"/>
        <v>#DIV/0!</v>
      </c>
      <c r="GC58" s="23">
        <f>GC59+GC60</f>
        <v>18284.387760000001</v>
      </c>
      <c r="GD58" s="23">
        <f>GD59+GD60</f>
        <v>18284.387760000001</v>
      </c>
      <c r="GE58" s="23">
        <f>GE59+GE60</f>
        <v>14089.672259999999</v>
      </c>
      <c r="GF58" s="23">
        <f t="shared" ref="GF58:GF59" si="433">GE58/GD58*100</f>
        <v>77.058485331531813</v>
      </c>
      <c r="GG58" s="23">
        <f t="shared" ref="GG58:GL58" si="434">SUM(GG59+GG60)</f>
        <v>17918.7</v>
      </c>
      <c r="GH58" s="23">
        <f t="shared" si="434"/>
        <v>13807.87882</v>
      </c>
      <c r="GI58" s="23">
        <f t="shared" si="434"/>
        <v>77.058485381193947</v>
      </c>
      <c r="GJ58" s="23">
        <f t="shared" si="434"/>
        <v>365.68776000000003</v>
      </c>
      <c r="GK58" s="23">
        <f t="shared" si="434"/>
        <v>281.79343999999998</v>
      </c>
      <c r="GL58" s="23">
        <f t="shared" si="434"/>
        <v>77.058482898087689</v>
      </c>
      <c r="GM58" s="23">
        <f>GM59+GM60</f>
        <v>6895.4211299999997</v>
      </c>
      <c r="GN58" s="23">
        <f>GN59+GN60</f>
        <v>6895.4211299999997</v>
      </c>
      <c r="GO58" s="23">
        <f>GO59+GO60</f>
        <v>3542.59238</v>
      </c>
      <c r="GP58" s="23">
        <f>GO58/GM58*100</f>
        <v>51.376011895592519</v>
      </c>
      <c r="GQ58" s="23">
        <f t="shared" ref="GQ58:GV58" si="435">SUM(GQ59+GQ60)</f>
        <v>6826.4669199999998</v>
      </c>
      <c r="GR58" s="23">
        <f t="shared" si="435"/>
        <v>3507.1664700000001</v>
      </c>
      <c r="GS58" s="23">
        <f t="shared" si="435"/>
        <v>51.376012087963076</v>
      </c>
      <c r="GT58" s="23">
        <f t="shared" si="435"/>
        <v>68.954210000000003</v>
      </c>
      <c r="GU58" s="23">
        <f t="shared" si="435"/>
        <v>35.425910000000002</v>
      </c>
      <c r="GV58" s="23">
        <f t="shared" si="435"/>
        <v>51.37599285090787</v>
      </c>
      <c r="GW58" s="23">
        <f>GW59+GW60</f>
        <v>0</v>
      </c>
      <c r="GX58" s="23">
        <f>GX59+GX60</f>
        <v>0</v>
      </c>
      <c r="GY58" s="23">
        <f>GY59+GY60</f>
        <v>0</v>
      </c>
      <c r="GZ58" s="23"/>
      <c r="HA58" s="23">
        <f t="shared" ref="HA58:HF58" si="436">SUM(HA59+HA60)</f>
        <v>0</v>
      </c>
      <c r="HB58" s="23">
        <f t="shared" si="436"/>
        <v>0</v>
      </c>
      <c r="HC58" s="23" t="e">
        <f t="shared" si="436"/>
        <v>#DIV/0!</v>
      </c>
      <c r="HD58" s="23">
        <f t="shared" si="436"/>
        <v>0</v>
      </c>
      <c r="HE58" s="23">
        <f t="shared" si="436"/>
        <v>0</v>
      </c>
      <c r="HF58" s="23" t="e">
        <f t="shared" si="436"/>
        <v>#DIV/0!</v>
      </c>
      <c r="HG58" s="23">
        <f>HG59+HG60</f>
        <v>45641.818180000002</v>
      </c>
      <c r="HH58" s="23">
        <f>HH59+HH60</f>
        <v>45641.818180000002</v>
      </c>
      <c r="HI58" s="23">
        <f>HI59+HI60</f>
        <v>23772.82257</v>
      </c>
      <c r="HJ58" s="23"/>
      <c r="HK58" s="23">
        <f t="shared" ref="HK58:HP58" si="437">SUM(HK59+HK60)</f>
        <v>45185.4</v>
      </c>
      <c r="HL58" s="23">
        <f t="shared" si="437"/>
        <v>23535.094369999999</v>
      </c>
      <c r="HM58" s="23">
        <f t="shared" si="437"/>
        <v>52.085616969198014</v>
      </c>
      <c r="HN58" s="23">
        <f t="shared" si="437"/>
        <v>456.41818000000001</v>
      </c>
      <c r="HO58" s="23">
        <f t="shared" si="437"/>
        <v>237.72819999999999</v>
      </c>
      <c r="HP58" s="23">
        <f t="shared" si="437"/>
        <v>52.085611489007732</v>
      </c>
      <c r="HQ58" s="23">
        <f>HQ59+HQ60</f>
        <v>0</v>
      </c>
      <c r="HR58" s="23">
        <f>HR59+HR60</f>
        <v>0</v>
      </c>
      <c r="HS58" s="23">
        <f>HS59+HS60</f>
        <v>0</v>
      </c>
      <c r="HT58" s="23"/>
      <c r="HU58" s="23">
        <f t="shared" ref="HU58:HZ58" si="438">SUM(HU59+HU60)</f>
        <v>0</v>
      </c>
      <c r="HV58" s="23">
        <f t="shared" si="438"/>
        <v>0</v>
      </c>
      <c r="HW58" s="23" t="e">
        <f t="shared" si="438"/>
        <v>#DIV/0!</v>
      </c>
      <c r="HX58" s="23">
        <f t="shared" si="438"/>
        <v>0</v>
      </c>
      <c r="HY58" s="23">
        <f t="shared" si="438"/>
        <v>0</v>
      </c>
      <c r="HZ58" s="23" t="e">
        <f t="shared" si="438"/>
        <v>#DIV/0!</v>
      </c>
      <c r="IA58" s="23">
        <f>IA59+IA60</f>
        <v>0</v>
      </c>
      <c r="IB58" s="23">
        <f>IB59+IB60</f>
        <v>0</v>
      </c>
      <c r="IC58" s="23">
        <f>IC59+IC60</f>
        <v>0</v>
      </c>
      <c r="ID58" s="23"/>
      <c r="IE58" s="23">
        <f t="shared" ref="IE58:IJ58" si="439">SUM(IE59+IE60)</f>
        <v>0</v>
      </c>
      <c r="IF58" s="23">
        <f t="shared" si="439"/>
        <v>0</v>
      </c>
      <c r="IG58" s="23" t="e">
        <f t="shared" si="439"/>
        <v>#DIV/0!</v>
      </c>
      <c r="IH58" s="23">
        <f t="shared" si="439"/>
        <v>0</v>
      </c>
      <c r="II58" s="23">
        <f t="shared" si="439"/>
        <v>0</v>
      </c>
      <c r="IJ58" s="23" t="e">
        <f t="shared" si="439"/>
        <v>#DIV/0!</v>
      </c>
      <c r="IK58" s="23">
        <f>IK59+IK60</f>
        <v>662.24490000000003</v>
      </c>
      <c r="IL58" s="23">
        <f>IL59+IL60</f>
        <v>662.24490000000003</v>
      </c>
      <c r="IM58" s="23">
        <f>IM59+IM60</f>
        <v>662.24490000000003</v>
      </c>
      <c r="IN58" s="23">
        <f t="shared" ref="IN58:IN59" si="440">IM58/IL58*100</f>
        <v>100</v>
      </c>
      <c r="IO58" s="23">
        <f t="shared" ref="IO58:IT58" si="441">SUM(IO59+IO60)</f>
        <v>649</v>
      </c>
      <c r="IP58" s="23">
        <f t="shared" si="441"/>
        <v>649</v>
      </c>
      <c r="IQ58" s="23">
        <f t="shared" si="441"/>
        <v>100</v>
      </c>
      <c r="IR58" s="23">
        <f t="shared" si="441"/>
        <v>13.244899999999999</v>
      </c>
      <c r="IS58" s="23">
        <f t="shared" si="441"/>
        <v>13.244899999999999</v>
      </c>
      <c r="IT58" s="23">
        <f t="shared" si="441"/>
        <v>100</v>
      </c>
      <c r="IU58" s="23">
        <f>IU59+IU60</f>
        <v>12787.49627</v>
      </c>
      <c r="IV58" s="23">
        <f>IV59+IV60</f>
        <v>12787.49627</v>
      </c>
      <c r="IW58" s="23">
        <f>IW59+IW60</f>
        <v>2684.7864500000001</v>
      </c>
      <c r="IX58" s="23">
        <f t="shared" ref="IX58:IX59" si="442">IW58/IV58*100</f>
        <v>20.995403582627986</v>
      </c>
      <c r="IY58" s="23">
        <f t="shared" ref="IY58:JD58" si="443">SUM(IY59+IY60)</f>
        <v>12531.74634</v>
      </c>
      <c r="IZ58" s="23">
        <f t="shared" si="443"/>
        <v>2631.0907400000001</v>
      </c>
      <c r="JA58" s="23">
        <f t="shared" si="443"/>
        <v>20.995403741949666</v>
      </c>
      <c r="JB58" s="23">
        <f t="shared" si="443"/>
        <v>255.74993000000001</v>
      </c>
      <c r="JC58" s="23">
        <f t="shared" si="443"/>
        <v>53.695709999999998</v>
      </c>
      <c r="JD58" s="23">
        <f t="shared" si="443"/>
        <v>20.995395775865898</v>
      </c>
      <c r="JE58" s="23">
        <f>JE59+JE60</f>
        <v>0</v>
      </c>
      <c r="JF58" s="23">
        <f>JF59+JF60</f>
        <v>0</v>
      </c>
      <c r="JG58" s="23">
        <f>JG59+JG60</f>
        <v>0</v>
      </c>
      <c r="JH58" s="23"/>
      <c r="JI58" s="23">
        <f>JI59+JI60</f>
        <v>0</v>
      </c>
      <c r="JJ58" s="23">
        <f>JJ59+JJ60</f>
        <v>0</v>
      </c>
      <c r="JK58" s="23"/>
      <c r="JL58" s="23">
        <f>JL59+JL60</f>
        <v>0</v>
      </c>
      <c r="JM58" s="23">
        <f>JM59+JM60</f>
        <v>0</v>
      </c>
      <c r="JN58" s="23"/>
      <c r="JO58" s="23">
        <f>JO59+JO60</f>
        <v>0</v>
      </c>
      <c r="JP58" s="23">
        <f>JP59+JP60</f>
        <v>0</v>
      </c>
      <c r="JQ58" s="23"/>
      <c r="JR58" s="23">
        <f>JR59+JR60</f>
        <v>1319.1481000000001</v>
      </c>
      <c r="JS58" s="23">
        <f>JS59+JS60</f>
        <v>659.57406000000003</v>
      </c>
      <c r="JT58" s="23">
        <f t="shared" si="264"/>
        <v>50.000000758064999</v>
      </c>
      <c r="JU58" s="23">
        <f>JU59+JU60</f>
        <v>2828.6130000000003</v>
      </c>
      <c r="JV58" s="23">
        <f>JV59+JV60</f>
        <v>0</v>
      </c>
      <c r="JW58" s="23">
        <f t="shared" si="265"/>
        <v>0</v>
      </c>
      <c r="JX58" s="23">
        <f>JX59+JX60</f>
        <v>0</v>
      </c>
      <c r="JY58" s="23">
        <f>JY59+JY60</f>
        <v>0</v>
      </c>
      <c r="JZ58" s="23" t="e">
        <f t="shared" ref="JZ58:JZ61" si="444">JY58/JX58*100</f>
        <v>#DIV/0!</v>
      </c>
      <c r="KA58" s="23">
        <f>KA59+KA60</f>
        <v>0</v>
      </c>
      <c r="KB58" s="23">
        <f>KB59+KB60</f>
        <v>0</v>
      </c>
      <c r="KC58" s="23" t="e">
        <f t="shared" ref="KC58:KC61" si="445">KB58/KA58*100</f>
        <v>#DIV/0!</v>
      </c>
      <c r="KD58" s="23">
        <f>KD59+KD60</f>
        <v>9163.152900000001</v>
      </c>
      <c r="KE58" s="23">
        <f>KE59+KE60</f>
        <v>0</v>
      </c>
      <c r="KF58" s="23">
        <f t="shared" ref="KF58:KF61" si="446">KE58/KD58*100</f>
        <v>0</v>
      </c>
      <c r="KG58" s="23">
        <f>KG59+KG60</f>
        <v>0</v>
      </c>
      <c r="KH58" s="23">
        <f>KH59+KH60</f>
        <v>0</v>
      </c>
      <c r="KI58" s="23" t="e">
        <f t="shared" ref="KI58:KI61" si="447">KH58/KG58*100</f>
        <v>#DIV/0!</v>
      </c>
      <c r="KJ58" s="23">
        <f>KJ59+KJ60</f>
        <v>0</v>
      </c>
      <c r="KK58" s="23">
        <f>KK59+KK60</f>
        <v>0</v>
      </c>
      <c r="KL58" s="23" t="e">
        <f t="shared" ref="KL58:KL61" si="448">KK58/KJ58*100</f>
        <v>#DIV/0!</v>
      </c>
      <c r="KM58" s="23">
        <f>KM59+KM60</f>
        <v>0</v>
      </c>
      <c r="KN58" s="23">
        <f>KN59+KN60</f>
        <v>0</v>
      </c>
      <c r="KO58" s="23" t="e">
        <f t="shared" ref="KO58" si="449">KN58/KM58*100</f>
        <v>#DIV/0!</v>
      </c>
      <c r="KP58" s="23">
        <f>KP59+KP60</f>
        <v>0</v>
      </c>
      <c r="KQ58" s="23">
        <f>KQ59+KQ60</f>
        <v>0</v>
      </c>
      <c r="KR58" s="23" t="e">
        <f t="shared" ref="KR58" si="450">KQ58/KP58*100</f>
        <v>#DIV/0!</v>
      </c>
    </row>
    <row r="59" spans="1:305" ht="18" customHeight="1">
      <c r="A59" s="1" t="s">
        <v>151</v>
      </c>
      <c r="B59" s="17">
        <f>H59+R59+U59+X59+AH59+AR59+BB59+BL59+BV59+CE59+CN59+CX59+DH59+DR59+EB59+EO59+E59+EY59+FI59+FS59+GC59+GM59+GW59+HG59+HQ59+IA59+IK59+IU59+JE59+JO59+EL59+JR59+JU59+JX59+KA59+KD59+KG59+KJ59+KM59+KP59</f>
        <v>141993.39163000003</v>
      </c>
      <c r="C59" s="17">
        <f>J59+S59+V59+Z59+AJ59+AT59+BD59+BN59+BW59+CF59+CP59+CZ59+DJ59+DT59+ED59+EQ59+F59+FA59+FK59+FU59+GE59+GO59+GY59+HI59+HS59+IC59+IM59+IW59+JG59+JP59+EM59+JS59+JV59+JY59+KB59+KE59+KH59+KK59+KN59+KQ59</f>
        <v>76072.91833</v>
      </c>
      <c r="D59" s="17">
        <f t="shared" si="430"/>
        <v>53.574970959372095</v>
      </c>
      <c r="E59" s="19">
        <v>5503.5</v>
      </c>
      <c r="F59" s="17">
        <v>2486.6</v>
      </c>
      <c r="G59" s="17">
        <f>F59/E59*100</f>
        <v>45.182156809303173</v>
      </c>
      <c r="H59" s="17">
        <v>588.25868999999989</v>
      </c>
      <c r="I59" s="17">
        <f>L59+O59</f>
        <v>588.25869</v>
      </c>
      <c r="J59" s="17">
        <f>M59+P59</f>
        <v>588.25869</v>
      </c>
      <c r="K59" s="17">
        <f>J59/I59*100</f>
        <v>100</v>
      </c>
      <c r="L59" s="17">
        <v>582.37609999999995</v>
      </c>
      <c r="M59" s="17">
        <v>582.37609999999995</v>
      </c>
      <c r="N59" s="17">
        <f>M59/L59*100</f>
        <v>100</v>
      </c>
      <c r="O59" s="17">
        <v>5.8825900000000004</v>
      </c>
      <c r="P59" s="17">
        <v>5.8825900000000004</v>
      </c>
      <c r="Q59" s="17">
        <f>P59/O59*100</f>
        <v>100</v>
      </c>
      <c r="R59" s="17">
        <v>370.2</v>
      </c>
      <c r="S59" s="17">
        <v>368.90942000000001</v>
      </c>
      <c r="T59" s="17">
        <f>S59/R59*100</f>
        <v>99.651383036196663</v>
      </c>
      <c r="U59" s="17"/>
      <c r="V59" s="17"/>
      <c r="W59" s="17" t="e">
        <f>V59/U59*100</f>
        <v>#DIV/0!</v>
      </c>
      <c r="X59" s="17">
        <v>12949.782300000001</v>
      </c>
      <c r="Y59" s="17">
        <f>AB59+AE59</f>
        <v>12949.782299999999</v>
      </c>
      <c r="Z59" s="17">
        <f>SUM(AC59+AF59)</f>
        <v>9525.6314999999995</v>
      </c>
      <c r="AA59" s="17">
        <f>Z59/Y59*100</f>
        <v>73.55823657359862</v>
      </c>
      <c r="AB59" s="17">
        <v>8168.0929999999998</v>
      </c>
      <c r="AC59" s="17">
        <v>6008.3051500000001</v>
      </c>
      <c r="AD59" s="17">
        <f>AC59/AB59*100</f>
        <v>73.558236298240004</v>
      </c>
      <c r="AE59" s="17">
        <v>4781.6893</v>
      </c>
      <c r="AF59" s="17">
        <v>3517.3263499999998</v>
      </c>
      <c r="AG59" s="17">
        <f>AF59/AE59*100</f>
        <v>73.558237043966869</v>
      </c>
      <c r="AH59" s="17"/>
      <c r="AI59" s="17">
        <f>AL59+AO59</f>
        <v>0</v>
      </c>
      <c r="AJ59" s="17">
        <f>AM59+AP59</f>
        <v>0</v>
      </c>
      <c r="AK59" s="17"/>
      <c r="AL59" s="17"/>
      <c r="AM59" s="17"/>
      <c r="AN59" s="17"/>
      <c r="AO59" s="17"/>
      <c r="AP59" s="17"/>
      <c r="AQ59" s="17"/>
      <c r="AR59" s="17">
        <v>6585.3790099999997</v>
      </c>
      <c r="AS59" s="17">
        <f>AV59+AY59</f>
        <v>6585.3790099999997</v>
      </c>
      <c r="AT59" s="17">
        <f>AW59+AZ59</f>
        <v>2037.86475</v>
      </c>
      <c r="AU59" s="17"/>
      <c r="AV59" s="17">
        <v>6453.6714199999997</v>
      </c>
      <c r="AW59" s="17">
        <v>1997.1074699999999</v>
      </c>
      <c r="AX59" s="17">
        <f>AW59/AV59*100</f>
        <v>30.945292067565472</v>
      </c>
      <c r="AY59" s="17">
        <v>131.70759000000001</v>
      </c>
      <c r="AZ59" s="17">
        <v>40.757280000000002</v>
      </c>
      <c r="BA59" s="17">
        <f>AZ59/AY59*100</f>
        <v>30.945278096729279</v>
      </c>
      <c r="BB59" s="17"/>
      <c r="BC59" s="17">
        <f>BF59+BI59</f>
        <v>0</v>
      </c>
      <c r="BD59" s="17">
        <f>BG59+BJ59</f>
        <v>0</v>
      </c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>
        <f>BY59+CB59</f>
        <v>0</v>
      </c>
      <c r="BW59" s="17">
        <f>BZ59+CC59</f>
        <v>0</v>
      </c>
      <c r="BX59" s="17"/>
      <c r="BY59" s="17"/>
      <c r="BZ59" s="17"/>
      <c r="CA59" s="17"/>
      <c r="CB59" s="17"/>
      <c r="CC59" s="17"/>
      <c r="CD59" s="17"/>
      <c r="CE59" s="17">
        <f>CH59+CK59</f>
        <v>22401.45621</v>
      </c>
      <c r="CF59" s="17">
        <f>CI59+CL59</f>
        <v>16153.24113</v>
      </c>
      <c r="CG59" s="17">
        <f>CF59/CE59*100</f>
        <v>72.107995920324143</v>
      </c>
      <c r="CH59" s="17">
        <v>21953.427159999999</v>
      </c>
      <c r="CI59" s="17">
        <v>15830.17632</v>
      </c>
      <c r="CJ59" s="17">
        <f>CI59/CH59*100</f>
        <v>72.107995734001832</v>
      </c>
      <c r="CK59" s="17">
        <v>448.02904999999998</v>
      </c>
      <c r="CL59" s="17">
        <v>323.06481000000002</v>
      </c>
      <c r="CM59" s="17">
        <f>CL59/CK59*100</f>
        <v>72.108005050118976</v>
      </c>
      <c r="CN59" s="17"/>
      <c r="CO59" s="17">
        <f>CR59+CU59</f>
        <v>0</v>
      </c>
      <c r="CP59" s="17">
        <f>CS59+CV59</f>
        <v>0</v>
      </c>
      <c r="CQ59" s="17"/>
      <c r="CR59" s="17"/>
      <c r="CS59" s="17"/>
      <c r="CT59" s="17"/>
      <c r="CU59" s="17"/>
      <c r="CV59" s="17"/>
      <c r="CW59" s="17"/>
      <c r="CX59" s="17"/>
      <c r="CY59" s="17">
        <f>DB59+DE59</f>
        <v>0</v>
      </c>
      <c r="CZ59" s="17">
        <f>DC59+DF59</f>
        <v>0</v>
      </c>
      <c r="DA59" s="17"/>
      <c r="DB59" s="17"/>
      <c r="DC59" s="17"/>
      <c r="DD59" s="17"/>
      <c r="DE59" s="17"/>
      <c r="DF59" s="17"/>
      <c r="DG59" s="17"/>
      <c r="DH59" s="17"/>
      <c r="DI59" s="17">
        <f>DL59+DO59</f>
        <v>0</v>
      </c>
      <c r="DJ59" s="17">
        <f>DM59+DP59</f>
        <v>0</v>
      </c>
      <c r="DK59" s="17"/>
      <c r="DL59" s="17"/>
      <c r="DM59" s="17"/>
      <c r="DN59" s="17"/>
      <c r="DO59" s="17"/>
      <c r="DP59" s="17"/>
      <c r="DQ59" s="17"/>
      <c r="DR59" s="17"/>
      <c r="DS59" s="17">
        <f>DV59+DY59</f>
        <v>0</v>
      </c>
      <c r="DT59" s="17">
        <f>DW59+DZ59</f>
        <v>0</v>
      </c>
      <c r="DU59" s="17"/>
      <c r="DV59" s="17"/>
      <c r="DW59" s="17"/>
      <c r="DX59" s="17"/>
      <c r="DY59" s="17"/>
      <c r="DZ59" s="17"/>
      <c r="EA59" s="17"/>
      <c r="EB59" s="17"/>
      <c r="EC59" s="17">
        <f>EF59+EI59</f>
        <v>0</v>
      </c>
      <c r="ED59" s="17">
        <f>EG59+EJ59</f>
        <v>0</v>
      </c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23"/>
      <c r="ES59" s="17"/>
      <c r="ET59" s="17"/>
      <c r="EU59" s="17"/>
      <c r="EV59" s="17"/>
      <c r="EW59" s="17"/>
      <c r="EX59" s="17"/>
      <c r="EY59" s="17"/>
      <c r="EZ59" s="17">
        <f>FC59+FF59</f>
        <v>0</v>
      </c>
      <c r="FA59" s="17">
        <f>FD59+FG59</f>
        <v>0</v>
      </c>
      <c r="FB59" s="17"/>
      <c r="FC59" s="17"/>
      <c r="FD59" s="17"/>
      <c r="FE59" s="17"/>
      <c r="FF59" s="17"/>
      <c r="FG59" s="17"/>
      <c r="FH59" s="17"/>
      <c r="FI59" s="22">
        <f>102.04081+58.25347</f>
        <v>160.29427999999999</v>
      </c>
      <c r="FJ59" s="17">
        <f>SUM(FM59+FP59)</f>
        <v>160.29428000000001</v>
      </c>
      <c r="FK59" s="17">
        <f>SUM(FN59+FQ59)</f>
        <v>160.29428000000001</v>
      </c>
      <c r="FL59" s="17">
        <f>SUM(FK59/FJ59*100)</f>
        <v>100</v>
      </c>
      <c r="FM59" s="17">
        <f>100+57.67094</f>
        <v>157.67094</v>
      </c>
      <c r="FN59" s="17">
        <v>157.67094</v>
      </c>
      <c r="FO59" s="17">
        <f>SUM(FN59/FM59*100)</f>
        <v>100</v>
      </c>
      <c r="FP59" s="17">
        <f>2.04081+0.58253</f>
        <v>2.6233399999999998</v>
      </c>
      <c r="FQ59" s="17">
        <v>2.6233399999999998</v>
      </c>
      <c r="FR59" s="17">
        <f>SUM(FQ59/FP59*100)</f>
        <v>100</v>
      </c>
      <c r="FS59" s="17"/>
      <c r="FT59" s="17">
        <f>FW59+FZ59</f>
        <v>0</v>
      </c>
      <c r="FU59" s="17">
        <f>FX59+GA59</f>
        <v>0</v>
      </c>
      <c r="FV59" s="17"/>
      <c r="FW59" s="17"/>
      <c r="FX59" s="17"/>
      <c r="FY59" s="17" t="e">
        <f>SUM(FX59/FW59*100)</f>
        <v>#DIV/0!</v>
      </c>
      <c r="FZ59" s="17"/>
      <c r="GA59" s="17"/>
      <c r="GB59" s="17" t="e">
        <f>SUM(GA59/FZ59*100)</f>
        <v>#DIV/0!</v>
      </c>
      <c r="GC59" s="17">
        <v>18284.387760000001</v>
      </c>
      <c r="GD59" s="17">
        <f>GG59+GJ59</f>
        <v>18284.387760000001</v>
      </c>
      <c r="GE59" s="17">
        <f>GH59+GK59</f>
        <v>14089.672259999999</v>
      </c>
      <c r="GF59" s="17">
        <f t="shared" si="433"/>
        <v>77.058485331531813</v>
      </c>
      <c r="GG59" s="17">
        <v>17918.7</v>
      </c>
      <c r="GH59" s="17">
        <v>13807.87882</v>
      </c>
      <c r="GI59" s="17">
        <f>SUM(GH59/GG59*100)</f>
        <v>77.058485381193947</v>
      </c>
      <c r="GJ59" s="17">
        <v>365.68776000000003</v>
      </c>
      <c r="GK59" s="17">
        <v>281.79343999999998</v>
      </c>
      <c r="GL59" s="17">
        <f>SUM(GK59/GJ59*100)</f>
        <v>77.058482898087689</v>
      </c>
      <c r="GM59" s="17">
        <v>6895.4211299999997</v>
      </c>
      <c r="GN59" s="17">
        <f>GQ59+GT59</f>
        <v>6895.4211299999997</v>
      </c>
      <c r="GO59" s="17">
        <f>GR59+GU59</f>
        <v>3542.59238</v>
      </c>
      <c r="GP59" s="17">
        <f>GO59/GM59*100</f>
        <v>51.376011895592519</v>
      </c>
      <c r="GQ59" s="17">
        <v>6826.4669199999998</v>
      </c>
      <c r="GR59" s="17">
        <v>3507.1664700000001</v>
      </c>
      <c r="GS59" s="17">
        <f>SUM(GR59/GQ59*100)</f>
        <v>51.376012087963076</v>
      </c>
      <c r="GT59" s="17">
        <v>68.954210000000003</v>
      </c>
      <c r="GU59" s="17">
        <v>35.425910000000002</v>
      </c>
      <c r="GV59" s="17">
        <f>SUM(GU59/GT59*100)</f>
        <v>51.37599285090787</v>
      </c>
      <c r="GW59" s="17"/>
      <c r="GX59" s="17">
        <f>HA59+HD59</f>
        <v>0</v>
      </c>
      <c r="GY59" s="17">
        <f>HB59+HE59</f>
        <v>0</v>
      </c>
      <c r="GZ59" s="17"/>
      <c r="HA59" s="17"/>
      <c r="HB59" s="17"/>
      <c r="HC59" s="17" t="e">
        <f>SUM(HB59/HA59*100)</f>
        <v>#DIV/0!</v>
      </c>
      <c r="HD59" s="17"/>
      <c r="HE59" s="17"/>
      <c r="HF59" s="17" t="e">
        <f>SUM(HE59/HD59*100)</f>
        <v>#DIV/0!</v>
      </c>
      <c r="HG59" s="17">
        <v>45641.818180000002</v>
      </c>
      <c r="HH59" s="17">
        <f>HK59+HN59</f>
        <v>45641.818180000002</v>
      </c>
      <c r="HI59" s="17">
        <f>HL59+HO59</f>
        <v>23772.82257</v>
      </c>
      <c r="HJ59" s="17"/>
      <c r="HK59" s="17">
        <v>45185.4</v>
      </c>
      <c r="HL59" s="17">
        <v>23535.094369999999</v>
      </c>
      <c r="HM59" s="17">
        <f>SUM(HL59/HK59*100)</f>
        <v>52.085616969198014</v>
      </c>
      <c r="HN59" s="17">
        <v>456.41818000000001</v>
      </c>
      <c r="HO59" s="17">
        <v>237.72819999999999</v>
      </c>
      <c r="HP59" s="17">
        <f>SUM(HO59/HN59*100)</f>
        <v>52.085611489007732</v>
      </c>
      <c r="HQ59" s="17"/>
      <c r="HR59" s="17">
        <f>HU59+HX59</f>
        <v>0</v>
      </c>
      <c r="HS59" s="17">
        <f>HV59+HY59</f>
        <v>0</v>
      </c>
      <c r="HT59" s="17"/>
      <c r="HU59" s="17"/>
      <c r="HV59" s="17"/>
      <c r="HW59" s="17" t="e">
        <f>SUM(HV59/HU59*100)</f>
        <v>#DIV/0!</v>
      </c>
      <c r="HX59" s="17"/>
      <c r="HY59" s="17"/>
      <c r="HZ59" s="17" t="e">
        <f>SUM(HY59/HX59*100)</f>
        <v>#DIV/0!</v>
      </c>
      <c r="IA59" s="17"/>
      <c r="IB59" s="17">
        <f>IE59+IH59</f>
        <v>0</v>
      </c>
      <c r="IC59" s="17">
        <f>IF59+II59</f>
        <v>0</v>
      </c>
      <c r="ID59" s="17"/>
      <c r="IE59" s="17"/>
      <c r="IF59" s="17"/>
      <c r="IG59" s="17" t="e">
        <f>SUM(IF59/IE59*100)</f>
        <v>#DIV/0!</v>
      </c>
      <c r="IH59" s="17"/>
      <c r="II59" s="17"/>
      <c r="IJ59" s="17" t="e">
        <f>SUM(II59/IH59*100)</f>
        <v>#DIV/0!</v>
      </c>
      <c r="IK59" s="17">
        <v>662.24490000000003</v>
      </c>
      <c r="IL59" s="17">
        <f>IO59+IR59</f>
        <v>662.24490000000003</v>
      </c>
      <c r="IM59" s="17">
        <f>IP59+IS59</f>
        <v>662.24490000000003</v>
      </c>
      <c r="IN59" s="17">
        <f t="shared" si="440"/>
        <v>100</v>
      </c>
      <c r="IO59" s="17">
        <v>649</v>
      </c>
      <c r="IP59" s="17">
        <v>649</v>
      </c>
      <c r="IQ59" s="17">
        <f>SUM(IP59/IO59*100)</f>
        <v>100</v>
      </c>
      <c r="IR59" s="17">
        <v>13.244899999999999</v>
      </c>
      <c r="IS59" s="17">
        <v>13.244899999999999</v>
      </c>
      <c r="IT59" s="17">
        <f>SUM(IS59/IR59*100)</f>
        <v>100</v>
      </c>
      <c r="IU59" s="17">
        <v>12787.49627</v>
      </c>
      <c r="IV59" s="17">
        <f>IY59+JB59</f>
        <v>12787.49627</v>
      </c>
      <c r="IW59" s="17">
        <f>IZ59+JC59</f>
        <v>2684.7864500000001</v>
      </c>
      <c r="IX59" s="17">
        <f t="shared" si="442"/>
        <v>20.995403582627986</v>
      </c>
      <c r="IY59" s="17">
        <v>12531.74634</v>
      </c>
      <c r="IZ59" s="17">
        <v>2631.0907400000001</v>
      </c>
      <c r="JA59" s="17">
        <f>SUM(IZ59/IY59*100)</f>
        <v>20.995403741949666</v>
      </c>
      <c r="JB59" s="17">
        <v>255.74993000000001</v>
      </c>
      <c r="JC59" s="17">
        <v>53.695709999999998</v>
      </c>
      <c r="JD59" s="17">
        <f>SUM(JC59/JB59*100)</f>
        <v>20.995395775865898</v>
      </c>
      <c r="JE59" s="17"/>
      <c r="JF59" s="17">
        <f>JI59+JL59</f>
        <v>0</v>
      </c>
      <c r="JG59" s="17">
        <f>JJ59+JM59</f>
        <v>0</v>
      </c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 t="e">
        <f t="shared" si="265"/>
        <v>#DIV/0!</v>
      </c>
      <c r="JX59" s="17"/>
      <c r="JY59" s="17"/>
      <c r="JZ59" s="17" t="e">
        <f t="shared" si="444"/>
        <v>#DIV/0!</v>
      </c>
      <c r="KA59" s="17"/>
      <c r="KB59" s="17"/>
      <c r="KC59" s="17" t="e">
        <f t="shared" si="445"/>
        <v>#DIV/0!</v>
      </c>
      <c r="KD59" s="17">
        <v>9163.152900000001</v>
      </c>
      <c r="KE59" s="17"/>
      <c r="KF59" s="17">
        <f t="shared" si="446"/>
        <v>0</v>
      </c>
      <c r="KG59" s="17"/>
      <c r="KH59" s="17"/>
      <c r="KI59" s="17" t="e">
        <f t="shared" si="447"/>
        <v>#DIV/0!</v>
      </c>
      <c r="KJ59" s="17"/>
      <c r="KK59" s="17"/>
      <c r="KL59" s="17" t="e">
        <f t="shared" si="448"/>
        <v>#DIV/0!</v>
      </c>
      <c r="KM59" s="17"/>
      <c r="KN59" s="17"/>
      <c r="KO59" s="17"/>
      <c r="KP59" s="17"/>
      <c r="KQ59" s="17"/>
      <c r="KR59" s="17"/>
    </row>
    <row r="60" spans="1:305" s="6" customFormat="1" ht="17.25" customHeight="1">
      <c r="A60" s="2" t="s">
        <v>160</v>
      </c>
      <c r="B60" s="23">
        <f>SUM(B61:B69)</f>
        <v>17246.42585</v>
      </c>
      <c r="C60" s="23">
        <f>SUM(C61:C69)</f>
        <v>5093.7023300000001</v>
      </c>
      <c r="D60" s="23">
        <f t="shared" si="430"/>
        <v>29.534828690316729</v>
      </c>
      <c r="E60" s="23">
        <f>SUM(E61:E69)</f>
        <v>0</v>
      </c>
      <c r="F60" s="23">
        <f>SUM(F61:F69)</f>
        <v>0</v>
      </c>
      <c r="G60" s="23"/>
      <c r="H60" s="23">
        <f>SUM(H61:H69)</f>
        <v>0</v>
      </c>
      <c r="I60" s="23">
        <f>SUM(I61:I69)</f>
        <v>0</v>
      </c>
      <c r="J60" s="23">
        <f>SUM(J61:J69)</f>
        <v>0</v>
      </c>
      <c r="K60" s="23"/>
      <c r="L60" s="23">
        <f>SUM(L61:L69)</f>
        <v>0</v>
      </c>
      <c r="M60" s="23">
        <f>SUM(M61:M69)</f>
        <v>0</v>
      </c>
      <c r="N60" s="23"/>
      <c r="O60" s="23">
        <f>SUM(O61:O69)</f>
        <v>0</v>
      </c>
      <c r="P60" s="23">
        <f>SUM(P61:P69)</f>
        <v>0</v>
      </c>
      <c r="Q60" s="23"/>
      <c r="R60" s="23">
        <f>SUM(R61:R69)</f>
        <v>0</v>
      </c>
      <c r="S60" s="23">
        <f>SUM(S61:S69)</f>
        <v>0</v>
      </c>
      <c r="T60" s="23"/>
      <c r="U60" s="23">
        <f>SUM(U61:U69)</f>
        <v>0</v>
      </c>
      <c r="V60" s="23">
        <f>SUM(V61:V69)</f>
        <v>0</v>
      </c>
      <c r="W60" s="23"/>
      <c r="X60" s="23">
        <f>SUM(X61:X69)</f>
        <v>0</v>
      </c>
      <c r="Y60" s="23">
        <f>SUM(Y61:Y69)</f>
        <v>0</v>
      </c>
      <c r="Z60" s="23">
        <f>SUM(Z61:Z69)</f>
        <v>0</v>
      </c>
      <c r="AA60" s="23"/>
      <c r="AB60" s="23">
        <f>SUM(AB61:AB69)</f>
        <v>0</v>
      </c>
      <c r="AC60" s="23">
        <f>SUM(AC61:AC69)</f>
        <v>0</v>
      </c>
      <c r="AD60" s="23"/>
      <c r="AE60" s="23">
        <f>SUM(AE61:AE69)</f>
        <v>0</v>
      </c>
      <c r="AF60" s="23">
        <f>SUM(AF61:AF69)</f>
        <v>0</v>
      </c>
      <c r="AG60" s="23"/>
      <c r="AH60" s="23">
        <f>SUM(AH61:AH69)</f>
        <v>0</v>
      </c>
      <c r="AI60" s="23">
        <f>SUM(AI61:AI69)</f>
        <v>0</v>
      </c>
      <c r="AJ60" s="23">
        <f>SUM(AJ61:AJ69)</f>
        <v>0</v>
      </c>
      <c r="AK60" s="23"/>
      <c r="AL60" s="23">
        <f>SUM(AL61:AL69)</f>
        <v>0</v>
      </c>
      <c r="AM60" s="23">
        <f>SUM(AM61:AM69)</f>
        <v>0</v>
      </c>
      <c r="AN60" s="23"/>
      <c r="AO60" s="23">
        <f>SUM(AO61:AO69)</f>
        <v>0</v>
      </c>
      <c r="AP60" s="23">
        <f>SUM(AP61:AP69)</f>
        <v>0</v>
      </c>
      <c r="AQ60" s="23"/>
      <c r="AR60" s="23">
        <f>SUM(AR61:AR69)</f>
        <v>0</v>
      </c>
      <c r="AS60" s="23">
        <f>SUM(AS61:AS69)</f>
        <v>0</v>
      </c>
      <c r="AT60" s="23">
        <f>SUM(AT61:AT69)</f>
        <v>0</v>
      </c>
      <c r="AU60" s="23"/>
      <c r="AV60" s="23">
        <f>SUM(AV61:AV69)</f>
        <v>0</v>
      </c>
      <c r="AW60" s="23">
        <f>SUM(AW61:AW69)</f>
        <v>0</v>
      </c>
      <c r="AX60" s="23"/>
      <c r="AY60" s="23">
        <f>SUM(AY61:AY69)</f>
        <v>0</v>
      </c>
      <c r="AZ60" s="23">
        <f>SUM(AZ61:AZ69)</f>
        <v>0</v>
      </c>
      <c r="BA60" s="23"/>
      <c r="BB60" s="23">
        <f>SUM(BB61:BB69)</f>
        <v>0</v>
      </c>
      <c r="BC60" s="23">
        <f>SUM(BC61:BC69)</f>
        <v>0</v>
      </c>
      <c r="BD60" s="23">
        <f>SUM(BD61:BD69)</f>
        <v>0</v>
      </c>
      <c r="BE60" s="23"/>
      <c r="BF60" s="23">
        <f>SUM(BF61:BF69)</f>
        <v>0</v>
      </c>
      <c r="BG60" s="23">
        <f>SUM(BG61:BG69)</f>
        <v>0</v>
      </c>
      <c r="BH60" s="23"/>
      <c r="BI60" s="23">
        <f>SUM(BI61:BI69)</f>
        <v>0</v>
      </c>
      <c r="BJ60" s="23">
        <f>SUM(BJ61:BJ69)</f>
        <v>0</v>
      </c>
      <c r="BK60" s="23"/>
      <c r="BL60" s="23">
        <f>SUM(BL61:BL69)</f>
        <v>3102.2190699999996</v>
      </c>
      <c r="BM60" s="23">
        <f>SUM(BM61:BM69)</f>
        <v>3102.2190699999996</v>
      </c>
      <c r="BN60" s="23">
        <f>SUM(BN61:BN69)</f>
        <v>3102.2190699999996</v>
      </c>
      <c r="BO60" s="23">
        <f>BN60/BM60*100</f>
        <v>100</v>
      </c>
      <c r="BP60" s="23">
        <f>SUM(BP61:BP69)</f>
        <v>3040.1746899999998</v>
      </c>
      <c r="BQ60" s="23">
        <f>SUM(BQ61:BQ69)</f>
        <v>3040.1746899999998</v>
      </c>
      <c r="BR60" s="23">
        <f>BQ60/BP60*100</f>
        <v>100</v>
      </c>
      <c r="BS60" s="23">
        <f>SUM(BS61:BS69)</f>
        <v>62.044379999999997</v>
      </c>
      <c r="BT60" s="23">
        <f>SUM(BT61:BT69)</f>
        <v>62.044379999999997</v>
      </c>
      <c r="BU60" s="23">
        <f>BT60/BS60*100</f>
        <v>100</v>
      </c>
      <c r="BV60" s="23">
        <f>SUM(BV61:BV69)</f>
        <v>2621.7614800000001</v>
      </c>
      <c r="BW60" s="23">
        <f>SUM(BW61:BW69)</f>
        <v>0</v>
      </c>
      <c r="BX60" s="23">
        <f>BW60/BV60*100</f>
        <v>0</v>
      </c>
      <c r="BY60" s="23">
        <f>SUM(BY61:BY69)</f>
        <v>779.68776000000003</v>
      </c>
      <c r="BZ60" s="23">
        <f>SUM(BZ61:BZ69)</f>
        <v>0</v>
      </c>
      <c r="CA60" s="23">
        <f>BZ60/BY60*100</f>
        <v>0</v>
      </c>
      <c r="CB60" s="23">
        <f>SUM(CB61:CB69)</f>
        <v>1842.0737199999999</v>
      </c>
      <c r="CC60" s="23">
        <f>SUM(CC61:CC69)</f>
        <v>0</v>
      </c>
      <c r="CD60" s="23">
        <f>SUM(CD61:CD69)</f>
        <v>0</v>
      </c>
      <c r="CE60" s="23">
        <f>SUM(CE61:CE69)</f>
        <v>0</v>
      </c>
      <c r="CF60" s="23">
        <f>SUM(CF61:CF69)</f>
        <v>0</v>
      </c>
      <c r="CG60" s="23"/>
      <c r="CH60" s="23">
        <f>SUM(CH61:CH69)</f>
        <v>0</v>
      </c>
      <c r="CI60" s="23">
        <f>SUM(CI61:CI69)</f>
        <v>0</v>
      </c>
      <c r="CJ60" s="23" t="e">
        <f>CI60/CH60*100</f>
        <v>#DIV/0!</v>
      </c>
      <c r="CK60" s="23">
        <f>SUM(CK61:CK69)</f>
        <v>0</v>
      </c>
      <c r="CL60" s="23">
        <f>SUM(CL61:CL69)</f>
        <v>0</v>
      </c>
      <c r="CM60" s="23" t="e">
        <f>CL60/CK60*100</f>
        <v>#DIV/0!</v>
      </c>
      <c r="CN60" s="23">
        <f>SUM(CN61:CN69)</f>
        <v>1445.3242</v>
      </c>
      <c r="CO60" s="23">
        <f>SUM(CO61:CO69)</f>
        <v>1445.3242</v>
      </c>
      <c r="CP60" s="23">
        <f>SUM(CP61:CP69)</f>
        <v>1331.9091999999998</v>
      </c>
      <c r="CQ60" s="23"/>
      <c r="CR60" s="23">
        <f>SUM(CR61:CR69)</f>
        <v>1430.8</v>
      </c>
      <c r="CS60" s="23">
        <f>SUM(CS61:CS69)</f>
        <v>1318.5247199999999</v>
      </c>
      <c r="CT60" s="23">
        <f>CS60/CR60*100</f>
        <v>92.152971764048075</v>
      </c>
      <c r="CU60" s="23">
        <f>SUM(CU61:CU69)</f>
        <v>14.5242</v>
      </c>
      <c r="CV60" s="23">
        <f>SUM(CV61:CV69)</f>
        <v>13.38448</v>
      </c>
      <c r="CW60" s="23">
        <f>CV60/CU60*100</f>
        <v>92.152958510623648</v>
      </c>
      <c r="CX60" s="23">
        <f>SUM(CX61:CX69)</f>
        <v>0</v>
      </c>
      <c r="CY60" s="23">
        <f>SUM(CY61:CY69)</f>
        <v>0</v>
      </c>
      <c r="CZ60" s="23">
        <f>SUM(CZ61:CZ69)</f>
        <v>0</v>
      </c>
      <c r="DA60" s="23"/>
      <c r="DB60" s="23"/>
      <c r="DC60" s="23"/>
      <c r="DD60" s="23"/>
      <c r="DE60" s="23"/>
      <c r="DF60" s="23"/>
      <c r="DG60" s="23"/>
      <c r="DH60" s="23">
        <f>SUM(DH61:DH69)</f>
        <v>0</v>
      </c>
      <c r="DI60" s="23">
        <f>SUM(DI61:DI69)</f>
        <v>0</v>
      </c>
      <c r="DJ60" s="23">
        <f>SUM(DJ61:DJ69)</f>
        <v>0</v>
      </c>
      <c r="DK60" s="23"/>
      <c r="DL60" s="23">
        <f>SUM(DL61:DL69)</f>
        <v>0</v>
      </c>
      <c r="DM60" s="23">
        <f>SUM(DM61:DM69)</f>
        <v>0</v>
      </c>
      <c r="DN60" s="23"/>
      <c r="DO60" s="23">
        <f>SUM(DO61:DO69)</f>
        <v>0</v>
      </c>
      <c r="DP60" s="23">
        <f>SUM(DP61:DP69)</f>
        <v>0</v>
      </c>
      <c r="DQ60" s="23"/>
      <c r="DR60" s="23">
        <f>SUM(DR61:DR69)</f>
        <v>0</v>
      </c>
      <c r="DS60" s="23">
        <f>SUM(DS61:DS69)</f>
        <v>0</v>
      </c>
      <c r="DT60" s="23">
        <f>SUM(DT61:DT69)</f>
        <v>0</v>
      </c>
      <c r="DU60" s="23"/>
      <c r="DV60" s="23">
        <f>SUM(DV61:DV69)</f>
        <v>0</v>
      </c>
      <c r="DW60" s="23">
        <f>SUM(DW61:DW69)</f>
        <v>0</v>
      </c>
      <c r="DX60" s="23"/>
      <c r="DY60" s="23">
        <f>SUM(DY61:DY69)</f>
        <v>0</v>
      </c>
      <c r="DZ60" s="23">
        <f>SUM(DZ61:DZ69)</f>
        <v>0</v>
      </c>
      <c r="EA60" s="23"/>
      <c r="EB60" s="23">
        <f>SUM(EB61:EB69)</f>
        <v>0</v>
      </c>
      <c r="EC60" s="23">
        <f>SUM(EC61:EC69)</f>
        <v>0</v>
      </c>
      <c r="ED60" s="23">
        <f>SUM(ED61:ED69)</f>
        <v>0</v>
      </c>
      <c r="EE60" s="23"/>
      <c r="EF60" s="23">
        <f>SUM(EF61:EF69)</f>
        <v>0</v>
      </c>
      <c r="EG60" s="23">
        <f>SUM(EG61:EG69)</f>
        <v>0</v>
      </c>
      <c r="EH60" s="23"/>
      <c r="EI60" s="23">
        <f>SUM(EI61:EI69)</f>
        <v>0</v>
      </c>
      <c r="EJ60" s="23">
        <f>SUM(EJ61:EJ69)</f>
        <v>0</v>
      </c>
      <c r="EK60" s="23"/>
      <c r="EL60" s="23">
        <f>SUM(EL61:EL69)</f>
        <v>0</v>
      </c>
      <c r="EM60" s="23">
        <f>SUM(EM61:EM69)</f>
        <v>0</v>
      </c>
      <c r="EN60" s="23"/>
      <c r="EO60" s="23">
        <f>SUM(EO61:EO69)</f>
        <v>5929.36</v>
      </c>
      <c r="EP60" s="23">
        <f>SUM(EP61:EP69)</f>
        <v>5929.36</v>
      </c>
      <c r="EQ60" s="23">
        <f>SUM(EQ61:EQ69)</f>
        <v>0</v>
      </c>
      <c r="ER60" s="23">
        <f>EQ60/EP60*100</f>
        <v>0</v>
      </c>
      <c r="ES60" s="23">
        <f>SUM(ES61:ES69)</f>
        <v>0</v>
      </c>
      <c r="ET60" s="23">
        <f>SUM(ET61:ET69)</f>
        <v>0</v>
      </c>
      <c r="EU60" s="23" t="e">
        <f>ET60/ES60*100</f>
        <v>#DIV/0!</v>
      </c>
      <c r="EV60" s="23">
        <f>SUM(EV61:EV69)</f>
        <v>5929.36</v>
      </c>
      <c r="EW60" s="23">
        <f>SUM(EW61:EW69)</f>
        <v>0</v>
      </c>
      <c r="EX60" s="23"/>
      <c r="EY60" s="23">
        <f>SUM(EY61:EY69)</f>
        <v>0</v>
      </c>
      <c r="EZ60" s="23">
        <f>SUM(EZ61:EZ69)</f>
        <v>0</v>
      </c>
      <c r="FA60" s="23">
        <f>SUM(FA61:FA69)</f>
        <v>0</v>
      </c>
      <c r="FB60" s="23"/>
      <c r="FC60" s="23">
        <f>SUM(FC61:FC69)</f>
        <v>0</v>
      </c>
      <c r="FD60" s="23">
        <f>SUM(FD61:FD69)</f>
        <v>0</v>
      </c>
      <c r="FE60" s="23"/>
      <c r="FF60" s="23">
        <f>SUM(FF61:FF69)</f>
        <v>0</v>
      </c>
      <c r="FG60" s="23">
        <f>SUM(FG61:FG69)</f>
        <v>0</v>
      </c>
      <c r="FH60" s="23"/>
      <c r="FI60" s="23"/>
      <c r="FJ60" s="23">
        <f>FJ61+FJ62</f>
        <v>0</v>
      </c>
      <c r="FK60" s="23">
        <f>FK61+FK62</f>
        <v>0</v>
      </c>
      <c r="FL60" s="23"/>
      <c r="FM60" s="23">
        <f>FM61+FM62</f>
        <v>0</v>
      </c>
      <c r="FN60" s="23">
        <f>FN61+FN62</f>
        <v>0</v>
      </c>
      <c r="FO60" s="23"/>
      <c r="FP60" s="23">
        <f>FP61+FP62</f>
        <v>0</v>
      </c>
      <c r="FQ60" s="23">
        <f>FQ61+FQ62</f>
        <v>0</v>
      </c>
      <c r="FR60" s="23"/>
      <c r="FS60" s="23">
        <f>SUM(FS61:FS69)</f>
        <v>0</v>
      </c>
      <c r="FT60" s="23">
        <f>SUM(FT61:FT69)</f>
        <v>0</v>
      </c>
      <c r="FU60" s="23">
        <f>SUM(FU61:FU69)</f>
        <v>0</v>
      </c>
      <c r="FV60" s="23"/>
      <c r="FW60" s="23">
        <f>FW61+FW62</f>
        <v>0</v>
      </c>
      <c r="FX60" s="23">
        <f>FX61+FX62</f>
        <v>0</v>
      </c>
      <c r="FY60" s="23"/>
      <c r="FZ60" s="23">
        <f>FZ61+FZ62</f>
        <v>0</v>
      </c>
      <c r="GA60" s="23">
        <f>GA61+GA62</f>
        <v>0</v>
      </c>
      <c r="GB60" s="23"/>
      <c r="GC60" s="23">
        <f>SUM(GC61:GC69)</f>
        <v>0</v>
      </c>
      <c r="GD60" s="23">
        <f>SUM(GD61:GD69)</f>
        <v>0</v>
      </c>
      <c r="GE60" s="23">
        <f>SUM(GE61:GE69)</f>
        <v>0</v>
      </c>
      <c r="GF60" s="23"/>
      <c r="GG60" s="23">
        <f>GG61+GG62</f>
        <v>0</v>
      </c>
      <c r="GH60" s="23">
        <f>GH61+GH62</f>
        <v>0</v>
      </c>
      <c r="GI60" s="23"/>
      <c r="GJ60" s="23">
        <f>GJ61+GJ62</f>
        <v>0</v>
      </c>
      <c r="GK60" s="23">
        <f>GK61+GK62</f>
        <v>0</v>
      </c>
      <c r="GL60" s="23"/>
      <c r="GM60" s="23">
        <f>SUM(GM61:GM69)</f>
        <v>0</v>
      </c>
      <c r="GN60" s="23">
        <f>SUM(GN61:GN69)</f>
        <v>0</v>
      </c>
      <c r="GO60" s="23">
        <f>SUM(GO61:GO69)</f>
        <v>0</v>
      </c>
      <c r="GP60" s="23"/>
      <c r="GQ60" s="23">
        <f>GQ61+GQ62</f>
        <v>0</v>
      </c>
      <c r="GR60" s="23">
        <f>GR61+GR62</f>
        <v>0</v>
      </c>
      <c r="GS60" s="23"/>
      <c r="GT60" s="23">
        <f>GT61+GT62</f>
        <v>0</v>
      </c>
      <c r="GU60" s="23">
        <f>GU61+GU62</f>
        <v>0</v>
      </c>
      <c r="GV60" s="23"/>
      <c r="GW60" s="23">
        <f>SUM(GW61:GW69)</f>
        <v>0</v>
      </c>
      <c r="GX60" s="23">
        <f>SUM(GX61:GX69)</f>
        <v>0</v>
      </c>
      <c r="GY60" s="23">
        <f>SUM(GY61:GY69)</f>
        <v>0</v>
      </c>
      <c r="GZ60" s="23"/>
      <c r="HA60" s="23">
        <f>HA61+HA62</f>
        <v>0</v>
      </c>
      <c r="HB60" s="23">
        <f>HB61+HB62</f>
        <v>0</v>
      </c>
      <c r="HC60" s="23"/>
      <c r="HD60" s="23">
        <f>HD61+HD62</f>
        <v>0</v>
      </c>
      <c r="HE60" s="23">
        <f>HE61+HE62</f>
        <v>0</v>
      </c>
      <c r="HF60" s="23"/>
      <c r="HG60" s="23">
        <f>SUM(HG61:HG69)</f>
        <v>0</v>
      </c>
      <c r="HH60" s="23">
        <f>SUM(HH61:HH69)</f>
        <v>0</v>
      </c>
      <c r="HI60" s="23">
        <f>SUM(HI61:HI69)</f>
        <v>0</v>
      </c>
      <c r="HJ60" s="23"/>
      <c r="HK60" s="23">
        <f>HK61+HK62</f>
        <v>0</v>
      </c>
      <c r="HL60" s="23">
        <f>HL61+HL62</f>
        <v>0</v>
      </c>
      <c r="HM60" s="23"/>
      <c r="HN60" s="23">
        <f>HN61+HN62</f>
        <v>0</v>
      </c>
      <c r="HO60" s="23">
        <f>HO61+HO62</f>
        <v>0</v>
      </c>
      <c r="HP60" s="23"/>
      <c r="HQ60" s="23">
        <f>SUM(HQ61:HQ69)</f>
        <v>0</v>
      </c>
      <c r="HR60" s="23">
        <f>SUM(HR61:HR69)</f>
        <v>0</v>
      </c>
      <c r="HS60" s="23">
        <f>SUM(HS61:HS69)</f>
        <v>0</v>
      </c>
      <c r="HT60" s="23"/>
      <c r="HU60" s="23">
        <f>HU61+HU62</f>
        <v>0</v>
      </c>
      <c r="HV60" s="23">
        <f>HV61+HV62</f>
        <v>0</v>
      </c>
      <c r="HW60" s="23"/>
      <c r="HX60" s="23">
        <f>HX61+HX62</f>
        <v>0</v>
      </c>
      <c r="HY60" s="23">
        <f>HY61+HY62</f>
        <v>0</v>
      </c>
      <c r="HZ60" s="23"/>
      <c r="IA60" s="23">
        <f>SUM(IA61:IA69)</f>
        <v>0</v>
      </c>
      <c r="IB60" s="23">
        <f>SUM(IB61:IB69)</f>
        <v>0</v>
      </c>
      <c r="IC60" s="23">
        <f>SUM(IC61:IC69)</f>
        <v>0</v>
      </c>
      <c r="ID60" s="23"/>
      <c r="IE60" s="23">
        <f>IE61+IE62</f>
        <v>0</v>
      </c>
      <c r="IF60" s="23">
        <f>IF61+IF62</f>
        <v>0</v>
      </c>
      <c r="IG60" s="23"/>
      <c r="IH60" s="23">
        <f>IH61+IH62</f>
        <v>0</v>
      </c>
      <c r="II60" s="23">
        <f>II61+II62</f>
        <v>0</v>
      </c>
      <c r="IJ60" s="23"/>
      <c r="IK60" s="23">
        <f>SUM(IK61:IK69)</f>
        <v>0</v>
      </c>
      <c r="IL60" s="23">
        <f>SUM(IL61:IL69)</f>
        <v>0</v>
      </c>
      <c r="IM60" s="23">
        <f>SUM(IM61:IM69)</f>
        <v>0</v>
      </c>
      <c r="IN60" s="23"/>
      <c r="IO60" s="23">
        <f>IO61+IO62</f>
        <v>0</v>
      </c>
      <c r="IP60" s="23">
        <f>IP61+IP62</f>
        <v>0</v>
      </c>
      <c r="IQ60" s="23"/>
      <c r="IR60" s="23">
        <f>IR61+IR62</f>
        <v>0</v>
      </c>
      <c r="IS60" s="23">
        <f>IS61+IS62</f>
        <v>0</v>
      </c>
      <c r="IT60" s="23"/>
      <c r="IU60" s="23">
        <f>SUM(IU61:IU69)</f>
        <v>0</v>
      </c>
      <c r="IV60" s="23">
        <f>SUM(IV61:IV69)</f>
        <v>0</v>
      </c>
      <c r="IW60" s="23">
        <f>SUM(IW61:IW69)</f>
        <v>0</v>
      </c>
      <c r="IX60" s="23"/>
      <c r="IY60" s="23">
        <f>IY61+IY62</f>
        <v>0</v>
      </c>
      <c r="IZ60" s="23">
        <f>IZ61+IZ62</f>
        <v>0</v>
      </c>
      <c r="JA60" s="23"/>
      <c r="JB60" s="23">
        <f>JB61+JB62</f>
        <v>0</v>
      </c>
      <c r="JC60" s="23">
        <f>JC61+JC62</f>
        <v>0</v>
      </c>
      <c r="JD60" s="23"/>
      <c r="JE60" s="23">
        <f>SUM(JE61:JE69)</f>
        <v>0</v>
      </c>
      <c r="JF60" s="23">
        <f>SUM(JF61:JF69)</f>
        <v>0</v>
      </c>
      <c r="JG60" s="23">
        <f>SUM(JG61:JG69)</f>
        <v>0</v>
      </c>
      <c r="JH60" s="23"/>
      <c r="JI60" s="23">
        <f>SUM(JI61:JI69)</f>
        <v>0</v>
      </c>
      <c r="JJ60" s="23">
        <f>SUM(JJ61:JJ69)</f>
        <v>0</v>
      </c>
      <c r="JK60" s="23"/>
      <c r="JL60" s="23">
        <f>SUM(JL61:JL69)</f>
        <v>0</v>
      </c>
      <c r="JM60" s="23">
        <f>SUM(JM61:JM69)</f>
        <v>0</v>
      </c>
      <c r="JN60" s="23"/>
      <c r="JO60" s="23">
        <f>SUM(JO61:JO69)</f>
        <v>0</v>
      </c>
      <c r="JP60" s="23">
        <f>SUM(JP61:JP69)</f>
        <v>0</v>
      </c>
      <c r="JQ60" s="23"/>
      <c r="JR60" s="23">
        <f>SUM(JR61:JR69)</f>
        <v>1319.1481000000001</v>
      </c>
      <c r="JS60" s="23">
        <f>SUM(JS61:JS69)</f>
        <v>659.57406000000003</v>
      </c>
      <c r="JT60" s="23">
        <f t="shared" ref="JT60:JT69" si="451">JS60/JR60*100</f>
        <v>50.000000758064999</v>
      </c>
      <c r="JU60" s="23">
        <f>SUM(JU61:JU69)</f>
        <v>2828.6130000000003</v>
      </c>
      <c r="JV60" s="23">
        <f>SUM(JV61:JV69)</f>
        <v>0</v>
      </c>
      <c r="JW60" s="23">
        <f t="shared" si="265"/>
        <v>0</v>
      </c>
      <c r="JX60" s="23">
        <f>SUM(JX61:JX69)</f>
        <v>0</v>
      </c>
      <c r="JY60" s="23">
        <f>SUM(JY61:JY69)</f>
        <v>0</v>
      </c>
      <c r="JZ60" s="23" t="e">
        <f t="shared" si="444"/>
        <v>#DIV/0!</v>
      </c>
      <c r="KA60" s="23">
        <f>SUM(KA61:KA69)</f>
        <v>0</v>
      </c>
      <c r="KB60" s="23">
        <f>SUM(KB61:KB69)</f>
        <v>0</v>
      </c>
      <c r="KC60" s="23" t="e">
        <f t="shared" si="445"/>
        <v>#DIV/0!</v>
      </c>
      <c r="KD60" s="23">
        <f>SUM(KD61:KD69)</f>
        <v>0</v>
      </c>
      <c r="KE60" s="23">
        <f>SUM(KE61:KE69)</f>
        <v>0</v>
      </c>
      <c r="KF60" s="23" t="e">
        <f t="shared" si="446"/>
        <v>#DIV/0!</v>
      </c>
      <c r="KG60" s="23">
        <f>SUM(KG61:KG69)</f>
        <v>0</v>
      </c>
      <c r="KH60" s="23">
        <f>SUM(KH61:KH69)</f>
        <v>0</v>
      </c>
      <c r="KI60" s="23" t="e">
        <f t="shared" si="447"/>
        <v>#DIV/0!</v>
      </c>
      <c r="KJ60" s="23">
        <f>SUM(KJ61:KJ69)</f>
        <v>0</v>
      </c>
      <c r="KK60" s="23">
        <f>SUM(KK61:KK69)</f>
        <v>0</v>
      </c>
      <c r="KL60" s="23" t="e">
        <f t="shared" si="448"/>
        <v>#DIV/0!</v>
      </c>
      <c r="KM60" s="23">
        <f>SUM(KM61:KM69)</f>
        <v>0</v>
      </c>
      <c r="KN60" s="23">
        <f>SUM(KN61:KN69)</f>
        <v>0</v>
      </c>
      <c r="KO60" s="23" t="e">
        <f t="shared" ref="KO60" si="452">KN60/KM60*100</f>
        <v>#DIV/0!</v>
      </c>
      <c r="KP60" s="23">
        <f>SUM(KP61:KP69)</f>
        <v>0</v>
      </c>
      <c r="KQ60" s="23">
        <f>SUM(KQ61:KQ69)</f>
        <v>0</v>
      </c>
      <c r="KR60" s="23" t="e">
        <f t="shared" ref="KR60" si="453">KQ60/KP60*100</f>
        <v>#DIV/0!</v>
      </c>
    </row>
    <row r="61" spans="1:305" ht="18" customHeight="1">
      <c r="A61" s="1" t="s">
        <v>169</v>
      </c>
      <c r="B61" s="17">
        <f t="shared" ref="B61:B69" si="454">H61+R61+U61+X61+AH61+AR61+BB61+BL61+BV61+CE61+CN61+CX61+DH61+DR61+EB61+EO61+E61+EY61+FI61+FS61+GC61+GM61+GW61+HG61+HQ61+IA61+IK61+IU61+JE61+JO61+EL61+JR61+JU61+JX61+KA61+KD61+KG61+KJ61+KM61+KP61</f>
        <v>11033.26525</v>
      </c>
      <c r="C61" s="17">
        <f t="shared" ref="C61:C69" si="455">J61+S61+V61+Z61+AJ61+AT61+BD61+BN61+BW61+CF61+CP61+CZ61+DJ61+DT61+ED61+EQ61+F61+FA61+FK61+FU61+GE61+GO61+GY61+HI61+HS61+IC61+IM61+IW61+JG61+JP61+EM61+JS61+JV61+JY61+KB61+KE61+KH61+KK61+KN61+KQ61</f>
        <v>3147.4787999999999</v>
      </c>
      <c r="D61" s="17">
        <f t="shared" si="430"/>
        <v>28.527174219798617</v>
      </c>
      <c r="E61" s="17"/>
      <c r="F61" s="17"/>
      <c r="G61" s="17"/>
      <c r="H61" s="17"/>
      <c r="I61" s="17">
        <f t="shared" ref="I61:J69" si="456">L61+O61</f>
        <v>0</v>
      </c>
      <c r="J61" s="17">
        <f t="shared" si="456"/>
        <v>0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>
        <f t="shared" ref="Y61:Z69" si="457">AB61+AE61</f>
        <v>0</v>
      </c>
      <c r="Z61" s="17">
        <f t="shared" si="457"/>
        <v>0</v>
      </c>
      <c r="AA61" s="17"/>
      <c r="AB61" s="17"/>
      <c r="AC61" s="17"/>
      <c r="AD61" s="17"/>
      <c r="AE61" s="17"/>
      <c r="AF61" s="17"/>
      <c r="AG61" s="17"/>
      <c r="AH61" s="17"/>
      <c r="AI61" s="17">
        <f t="shared" ref="AI61:AJ69" si="458">AL61+AO61</f>
        <v>0</v>
      </c>
      <c r="AJ61" s="17">
        <f t="shared" si="458"/>
        <v>0</v>
      </c>
      <c r="AK61" s="17"/>
      <c r="AL61" s="17"/>
      <c r="AM61" s="17"/>
      <c r="AN61" s="17"/>
      <c r="AO61" s="17"/>
      <c r="AP61" s="17"/>
      <c r="AQ61" s="17"/>
      <c r="AR61" s="17"/>
      <c r="AS61" s="17">
        <f t="shared" ref="AS61:AT69" si="459">AV61+AY61</f>
        <v>0</v>
      </c>
      <c r="AT61" s="17">
        <f t="shared" si="459"/>
        <v>0</v>
      </c>
      <c r="AU61" s="17"/>
      <c r="AV61" s="17"/>
      <c r="AW61" s="17"/>
      <c r="AX61" s="17"/>
      <c r="AY61" s="17"/>
      <c r="AZ61" s="17"/>
      <c r="BA61" s="17"/>
      <c r="BB61" s="17"/>
      <c r="BC61" s="17">
        <f t="shared" ref="BC61:BD69" si="460">BF61+BI61</f>
        <v>0</v>
      </c>
      <c r="BD61" s="17">
        <f t="shared" si="460"/>
        <v>0</v>
      </c>
      <c r="BE61" s="17"/>
      <c r="BF61" s="17"/>
      <c r="BG61" s="17"/>
      <c r="BH61" s="17"/>
      <c r="BI61" s="17"/>
      <c r="BJ61" s="17"/>
      <c r="BK61" s="17"/>
      <c r="BL61" s="17">
        <v>3102.2190699999996</v>
      </c>
      <c r="BM61" s="17">
        <f>BP61+BS61</f>
        <v>3102.2190699999996</v>
      </c>
      <c r="BN61" s="17">
        <f>BQ61+BT61</f>
        <v>3102.2190699999996</v>
      </c>
      <c r="BO61" s="17">
        <f>BN61/BM61*100</f>
        <v>100</v>
      </c>
      <c r="BP61" s="17">
        <v>3040.1746899999998</v>
      </c>
      <c r="BQ61" s="17">
        <v>3040.1746899999998</v>
      </c>
      <c r="BR61" s="17">
        <f>BQ61/BP61*100</f>
        <v>100</v>
      </c>
      <c r="BS61" s="17">
        <v>62.044379999999997</v>
      </c>
      <c r="BT61" s="17">
        <v>62.044379999999997</v>
      </c>
      <c r="BU61" s="17">
        <f>BT61/BS61*100</f>
        <v>100</v>
      </c>
      <c r="BV61" s="17">
        <f t="shared" ref="BV61:BW69" si="461">BY61+CB61</f>
        <v>1482.5737199999999</v>
      </c>
      <c r="BW61" s="17">
        <f t="shared" si="461"/>
        <v>0</v>
      </c>
      <c r="BX61" s="17"/>
      <c r="BY61" s="17"/>
      <c r="BZ61" s="17"/>
      <c r="CA61" s="17"/>
      <c r="CB61" s="17">
        <v>1482.5737199999999</v>
      </c>
      <c r="CC61" s="17"/>
      <c r="CD61" s="17">
        <f t="shared" ref="CD61" si="462">CC61/CB61*100</f>
        <v>0</v>
      </c>
      <c r="CE61" s="17">
        <f t="shared" ref="CE61:CF69" si="463">CH61+CK61</f>
        <v>0</v>
      </c>
      <c r="CF61" s="17">
        <f t="shared" si="463"/>
        <v>0</v>
      </c>
      <c r="CG61" s="17"/>
      <c r="CH61" s="17"/>
      <c r="CI61" s="17"/>
      <c r="CJ61" s="17"/>
      <c r="CK61" s="17"/>
      <c r="CL61" s="17"/>
      <c r="CM61" s="17"/>
      <c r="CN61" s="17"/>
      <c r="CO61" s="17">
        <f t="shared" ref="CO61:CP69" si="464">CR61+CU61</f>
        <v>0</v>
      </c>
      <c r="CP61" s="17">
        <f t="shared" si="464"/>
        <v>0</v>
      </c>
      <c r="CQ61" s="17"/>
      <c r="CR61" s="17"/>
      <c r="CS61" s="17"/>
      <c r="CT61" s="17"/>
      <c r="CU61" s="17"/>
      <c r="CV61" s="17"/>
      <c r="CW61" s="17"/>
      <c r="CX61" s="17"/>
      <c r="CY61" s="17">
        <f t="shared" ref="CY61:CZ69" si="465">DB61+DE61</f>
        <v>0</v>
      </c>
      <c r="CZ61" s="17">
        <f t="shared" si="465"/>
        <v>0</v>
      </c>
      <c r="DA61" s="17"/>
      <c r="DB61" s="17"/>
      <c r="DC61" s="17"/>
      <c r="DD61" s="17"/>
      <c r="DE61" s="17"/>
      <c r="DF61" s="17"/>
      <c r="DG61" s="17"/>
      <c r="DH61" s="17"/>
      <c r="DI61" s="17">
        <f t="shared" ref="DI61:DJ69" si="466">DL61+DO61</f>
        <v>0</v>
      </c>
      <c r="DJ61" s="17">
        <f t="shared" si="466"/>
        <v>0</v>
      </c>
      <c r="DK61" s="17"/>
      <c r="DL61" s="17"/>
      <c r="DM61" s="17"/>
      <c r="DN61" s="17"/>
      <c r="DO61" s="17"/>
      <c r="DP61" s="17"/>
      <c r="DQ61" s="17"/>
      <c r="DR61" s="17"/>
      <c r="DS61" s="17">
        <f t="shared" ref="DS61:DT69" si="467">DV61+DY61</f>
        <v>0</v>
      </c>
      <c r="DT61" s="17">
        <f t="shared" si="467"/>
        <v>0</v>
      </c>
      <c r="DU61" s="17"/>
      <c r="DV61" s="17"/>
      <c r="DW61" s="17"/>
      <c r="DX61" s="17"/>
      <c r="DY61" s="17"/>
      <c r="DZ61" s="17"/>
      <c r="EA61" s="17"/>
      <c r="EB61" s="17"/>
      <c r="EC61" s="17">
        <f t="shared" ref="EC61:ED69" si="468">EF61+EI61</f>
        <v>0</v>
      </c>
      <c r="ED61" s="17">
        <f t="shared" si="468"/>
        <v>0</v>
      </c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>
        <v>5929.36</v>
      </c>
      <c r="EP61" s="17">
        <f t="shared" ref="EP61:EQ69" si="469">ES61+EV61</f>
        <v>5929.36</v>
      </c>
      <c r="EQ61" s="17">
        <f t="shared" si="469"/>
        <v>0</v>
      </c>
      <c r="ER61" s="17">
        <f>EQ61/EP61*100</f>
        <v>0</v>
      </c>
      <c r="ES61" s="17"/>
      <c r="ET61" s="17"/>
      <c r="EU61" s="17"/>
      <c r="EV61" s="17">
        <v>5929.36</v>
      </c>
      <c r="EW61" s="17"/>
      <c r="EX61" s="17"/>
      <c r="EY61" s="17"/>
      <c r="EZ61" s="17">
        <f t="shared" ref="EZ61:FA69" si="470">FC61+FF61</f>
        <v>0</v>
      </c>
      <c r="FA61" s="17">
        <f t="shared" si="470"/>
        <v>0</v>
      </c>
      <c r="FB61" s="17"/>
      <c r="FC61" s="17"/>
      <c r="FD61" s="17"/>
      <c r="FE61" s="17"/>
      <c r="FF61" s="17"/>
      <c r="FG61" s="17"/>
      <c r="FH61" s="17"/>
      <c r="FI61" s="22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>
        <f t="shared" ref="FT61:FU69" si="471">FW61+FZ61</f>
        <v>0</v>
      </c>
      <c r="FU61" s="17">
        <f t="shared" si="471"/>
        <v>0</v>
      </c>
      <c r="FV61" s="17"/>
      <c r="FW61" s="17"/>
      <c r="FX61" s="17"/>
      <c r="FY61" s="17"/>
      <c r="FZ61" s="17"/>
      <c r="GA61" s="17"/>
      <c r="GB61" s="17"/>
      <c r="GC61" s="17"/>
      <c r="GD61" s="17">
        <f t="shared" ref="GD61:GE69" si="472">GG61+GJ61</f>
        <v>0</v>
      </c>
      <c r="GE61" s="17">
        <f t="shared" si="472"/>
        <v>0</v>
      </c>
      <c r="GF61" s="17"/>
      <c r="GG61" s="17"/>
      <c r="GH61" s="17"/>
      <c r="GI61" s="17"/>
      <c r="GJ61" s="17"/>
      <c r="GK61" s="17"/>
      <c r="GL61" s="17"/>
      <c r="GM61" s="17"/>
      <c r="GN61" s="17">
        <f t="shared" ref="GN61:GO69" si="473">GQ61+GT61</f>
        <v>0</v>
      </c>
      <c r="GO61" s="17">
        <f t="shared" si="473"/>
        <v>0</v>
      </c>
      <c r="GP61" s="17"/>
      <c r="GQ61" s="17"/>
      <c r="GR61" s="17"/>
      <c r="GS61" s="17"/>
      <c r="GT61" s="17"/>
      <c r="GU61" s="17"/>
      <c r="GV61" s="17"/>
      <c r="GW61" s="17"/>
      <c r="GX61" s="17">
        <f t="shared" ref="GX61:GY69" si="474">HA61+HD61</f>
        <v>0</v>
      </c>
      <c r="GY61" s="17">
        <f t="shared" si="474"/>
        <v>0</v>
      </c>
      <c r="GZ61" s="17"/>
      <c r="HA61" s="17"/>
      <c r="HB61" s="17"/>
      <c r="HC61" s="17"/>
      <c r="HD61" s="17"/>
      <c r="HE61" s="17"/>
      <c r="HF61" s="17"/>
      <c r="HG61" s="17"/>
      <c r="HH61" s="17">
        <f t="shared" ref="HH61:HI69" si="475">HK61+HN61</f>
        <v>0</v>
      </c>
      <c r="HI61" s="17">
        <f t="shared" si="475"/>
        <v>0</v>
      </c>
      <c r="HJ61" s="17"/>
      <c r="HK61" s="17"/>
      <c r="HL61" s="17"/>
      <c r="HM61" s="17"/>
      <c r="HN61" s="17"/>
      <c r="HO61" s="17"/>
      <c r="HP61" s="17"/>
      <c r="HQ61" s="17"/>
      <c r="HR61" s="17">
        <f t="shared" ref="HR61:HS69" si="476">HU61+HX61</f>
        <v>0</v>
      </c>
      <c r="HS61" s="17">
        <f t="shared" si="476"/>
        <v>0</v>
      </c>
      <c r="HT61" s="17"/>
      <c r="HU61" s="17"/>
      <c r="HV61" s="17"/>
      <c r="HW61" s="17"/>
      <c r="HX61" s="17"/>
      <c r="HY61" s="17"/>
      <c r="HZ61" s="17"/>
      <c r="IA61" s="17"/>
      <c r="IB61" s="17">
        <f t="shared" ref="IB61:IC69" si="477">IE61+IH61</f>
        <v>0</v>
      </c>
      <c r="IC61" s="17">
        <f t="shared" si="477"/>
        <v>0</v>
      </c>
      <c r="ID61" s="17"/>
      <c r="IE61" s="17"/>
      <c r="IF61" s="17"/>
      <c r="IG61" s="17"/>
      <c r="IH61" s="17"/>
      <c r="II61" s="17"/>
      <c r="IJ61" s="17"/>
      <c r="IK61" s="17"/>
      <c r="IL61" s="17">
        <f t="shared" ref="IL61:IM69" si="478">IO61+IR61</f>
        <v>0</v>
      </c>
      <c r="IM61" s="17">
        <f t="shared" si="478"/>
        <v>0</v>
      </c>
      <c r="IN61" s="17"/>
      <c r="IO61" s="17"/>
      <c r="IP61" s="17"/>
      <c r="IQ61" s="17"/>
      <c r="IR61" s="17"/>
      <c r="IS61" s="17"/>
      <c r="IT61" s="17"/>
      <c r="IU61" s="17"/>
      <c r="IV61" s="17">
        <f t="shared" ref="IV61:IW69" si="479">IY61+JB61</f>
        <v>0</v>
      </c>
      <c r="IW61" s="17">
        <f t="shared" si="479"/>
        <v>0</v>
      </c>
      <c r="IX61" s="17"/>
      <c r="IY61" s="17"/>
      <c r="IZ61" s="17"/>
      <c r="JA61" s="17"/>
      <c r="JB61" s="17"/>
      <c r="JC61" s="17"/>
      <c r="JD61" s="17"/>
      <c r="JE61" s="17"/>
      <c r="JF61" s="17">
        <f t="shared" ref="JF61:JG69" si="480">JI61+JL61</f>
        <v>0</v>
      </c>
      <c r="JG61" s="17">
        <f t="shared" si="480"/>
        <v>0</v>
      </c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>
        <v>90.519460000000009</v>
      </c>
      <c r="JS61" s="17">
        <v>45.259729999999998</v>
      </c>
      <c r="JT61" s="17">
        <f t="shared" si="451"/>
        <v>49.999999999999993</v>
      </c>
      <c r="JU61" s="17">
        <v>428.59300000000002</v>
      </c>
      <c r="JV61" s="17"/>
      <c r="JW61" s="17">
        <f t="shared" si="265"/>
        <v>0</v>
      </c>
      <c r="JX61" s="17"/>
      <c r="JY61" s="17"/>
      <c r="JZ61" s="17" t="e">
        <f t="shared" si="444"/>
        <v>#DIV/0!</v>
      </c>
      <c r="KA61" s="17"/>
      <c r="KB61" s="17"/>
      <c r="KC61" s="17" t="e">
        <f t="shared" si="445"/>
        <v>#DIV/0!</v>
      </c>
      <c r="KD61" s="17"/>
      <c r="KE61" s="17"/>
      <c r="KF61" s="17" t="e">
        <f t="shared" si="446"/>
        <v>#DIV/0!</v>
      </c>
      <c r="KG61" s="17"/>
      <c r="KH61" s="17"/>
      <c r="KI61" s="17" t="e">
        <f t="shared" si="447"/>
        <v>#DIV/0!</v>
      </c>
      <c r="KJ61" s="17"/>
      <c r="KK61" s="17"/>
      <c r="KL61" s="17" t="e">
        <f t="shared" si="448"/>
        <v>#DIV/0!</v>
      </c>
      <c r="KM61" s="17"/>
      <c r="KN61" s="17"/>
      <c r="KO61" s="17"/>
      <c r="KP61" s="17"/>
      <c r="KQ61" s="17"/>
      <c r="KR61" s="17"/>
    </row>
    <row r="62" spans="1:305">
      <c r="A62" s="1" t="s">
        <v>64</v>
      </c>
      <c r="B62" s="17">
        <f t="shared" si="454"/>
        <v>626.86198000000002</v>
      </c>
      <c r="C62" s="17">
        <f t="shared" si="455"/>
        <v>113.51099000000001</v>
      </c>
      <c r="D62" s="17"/>
      <c r="E62" s="17"/>
      <c r="F62" s="17"/>
      <c r="G62" s="17"/>
      <c r="H62" s="17"/>
      <c r="I62" s="17">
        <f t="shared" si="456"/>
        <v>0</v>
      </c>
      <c r="J62" s="17">
        <f t="shared" si="456"/>
        <v>0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>
        <f t="shared" si="457"/>
        <v>0</v>
      </c>
      <c r="Z62" s="17">
        <f t="shared" si="457"/>
        <v>0</v>
      </c>
      <c r="AA62" s="17"/>
      <c r="AB62" s="17"/>
      <c r="AC62" s="17"/>
      <c r="AD62" s="17"/>
      <c r="AE62" s="17"/>
      <c r="AF62" s="17"/>
      <c r="AG62" s="17"/>
      <c r="AH62" s="17"/>
      <c r="AI62" s="17">
        <f t="shared" si="458"/>
        <v>0</v>
      </c>
      <c r="AJ62" s="17">
        <f t="shared" si="458"/>
        <v>0</v>
      </c>
      <c r="AK62" s="17"/>
      <c r="AL62" s="17"/>
      <c r="AM62" s="17"/>
      <c r="AN62" s="17"/>
      <c r="AO62" s="17"/>
      <c r="AP62" s="17"/>
      <c r="AQ62" s="17"/>
      <c r="AR62" s="17"/>
      <c r="AS62" s="17">
        <f t="shared" si="459"/>
        <v>0</v>
      </c>
      <c r="AT62" s="17">
        <f t="shared" si="459"/>
        <v>0</v>
      </c>
      <c r="AU62" s="17"/>
      <c r="AV62" s="17"/>
      <c r="AW62" s="17"/>
      <c r="AX62" s="17"/>
      <c r="AY62" s="17"/>
      <c r="AZ62" s="17"/>
      <c r="BA62" s="17"/>
      <c r="BB62" s="17"/>
      <c r="BC62" s="17">
        <f t="shared" si="460"/>
        <v>0</v>
      </c>
      <c r="BD62" s="17">
        <f t="shared" si="460"/>
        <v>0</v>
      </c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>
        <f t="shared" si="461"/>
        <v>0</v>
      </c>
      <c r="BW62" s="17">
        <f t="shared" si="461"/>
        <v>0</v>
      </c>
      <c r="BX62" s="17"/>
      <c r="BY62" s="17"/>
      <c r="BZ62" s="17"/>
      <c r="CA62" s="17"/>
      <c r="CB62" s="17"/>
      <c r="CC62" s="17"/>
      <c r="CD62" s="17"/>
      <c r="CE62" s="17">
        <f t="shared" si="463"/>
        <v>0</v>
      </c>
      <c r="CF62" s="17">
        <f t="shared" si="463"/>
        <v>0</v>
      </c>
      <c r="CG62" s="17"/>
      <c r="CH62" s="17"/>
      <c r="CI62" s="17"/>
      <c r="CJ62" s="17"/>
      <c r="CK62" s="17"/>
      <c r="CL62" s="17"/>
      <c r="CM62" s="17"/>
      <c r="CN62" s="17"/>
      <c r="CO62" s="17">
        <f t="shared" si="464"/>
        <v>0</v>
      </c>
      <c r="CP62" s="17">
        <f t="shared" si="464"/>
        <v>0</v>
      </c>
      <c r="CQ62" s="17"/>
      <c r="CR62" s="17"/>
      <c r="CS62" s="17"/>
      <c r="CT62" s="17"/>
      <c r="CU62" s="17"/>
      <c r="CV62" s="17"/>
      <c r="CW62" s="17"/>
      <c r="CX62" s="17"/>
      <c r="CY62" s="17">
        <f t="shared" si="465"/>
        <v>0</v>
      </c>
      <c r="CZ62" s="17">
        <f t="shared" si="465"/>
        <v>0</v>
      </c>
      <c r="DA62" s="17"/>
      <c r="DB62" s="17"/>
      <c r="DC62" s="17"/>
      <c r="DD62" s="17"/>
      <c r="DE62" s="17"/>
      <c r="DF62" s="17"/>
      <c r="DG62" s="17"/>
      <c r="DH62" s="17"/>
      <c r="DI62" s="17">
        <f t="shared" si="466"/>
        <v>0</v>
      </c>
      <c r="DJ62" s="17">
        <f t="shared" si="466"/>
        <v>0</v>
      </c>
      <c r="DK62" s="17"/>
      <c r="DL62" s="17"/>
      <c r="DM62" s="17"/>
      <c r="DN62" s="17"/>
      <c r="DO62" s="17"/>
      <c r="DP62" s="17"/>
      <c r="DQ62" s="17"/>
      <c r="DR62" s="17"/>
      <c r="DS62" s="17">
        <f t="shared" si="467"/>
        <v>0</v>
      </c>
      <c r="DT62" s="17">
        <f t="shared" si="467"/>
        <v>0</v>
      </c>
      <c r="DU62" s="17"/>
      <c r="DV62" s="17"/>
      <c r="DW62" s="17"/>
      <c r="DX62" s="17"/>
      <c r="DY62" s="17"/>
      <c r="DZ62" s="17"/>
      <c r="EA62" s="17"/>
      <c r="EB62" s="17"/>
      <c r="EC62" s="17">
        <f t="shared" si="468"/>
        <v>0</v>
      </c>
      <c r="ED62" s="17">
        <f t="shared" si="468"/>
        <v>0</v>
      </c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>
        <f t="shared" si="469"/>
        <v>0</v>
      </c>
      <c r="EQ62" s="17">
        <f t="shared" si="469"/>
        <v>0</v>
      </c>
      <c r="ER62" s="23"/>
      <c r="ES62" s="17"/>
      <c r="ET62" s="17"/>
      <c r="EU62" s="17"/>
      <c r="EV62" s="17"/>
      <c r="EW62" s="17"/>
      <c r="EX62" s="17"/>
      <c r="EY62" s="17"/>
      <c r="EZ62" s="17">
        <f t="shared" si="470"/>
        <v>0</v>
      </c>
      <c r="FA62" s="17">
        <f t="shared" si="470"/>
        <v>0</v>
      </c>
      <c r="FB62" s="17"/>
      <c r="FC62" s="17"/>
      <c r="FD62" s="17"/>
      <c r="FE62" s="17"/>
      <c r="FF62" s="17"/>
      <c r="FG62" s="17"/>
      <c r="FH62" s="17"/>
      <c r="FI62" s="22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>
        <f t="shared" si="471"/>
        <v>0</v>
      </c>
      <c r="FU62" s="17">
        <f t="shared" si="471"/>
        <v>0</v>
      </c>
      <c r="FV62" s="17"/>
      <c r="FW62" s="17"/>
      <c r="FX62" s="17"/>
      <c r="FY62" s="17"/>
      <c r="FZ62" s="17"/>
      <c r="GA62" s="17"/>
      <c r="GB62" s="17"/>
      <c r="GC62" s="17"/>
      <c r="GD62" s="17">
        <f t="shared" si="472"/>
        <v>0</v>
      </c>
      <c r="GE62" s="17">
        <f t="shared" si="472"/>
        <v>0</v>
      </c>
      <c r="GF62" s="17"/>
      <c r="GG62" s="17"/>
      <c r="GH62" s="17"/>
      <c r="GI62" s="17"/>
      <c r="GJ62" s="17"/>
      <c r="GK62" s="17"/>
      <c r="GL62" s="17"/>
      <c r="GM62" s="17"/>
      <c r="GN62" s="17">
        <f t="shared" si="473"/>
        <v>0</v>
      </c>
      <c r="GO62" s="17">
        <f t="shared" si="473"/>
        <v>0</v>
      </c>
      <c r="GP62" s="17"/>
      <c r="GQ62" s="17"/>
      <c r="GR62" s="17"/>
      <c r="GS62" s="17"/>
      <c r="GT62" s="17"/>
      <c r="GU62" s="17"/>
      <c r="GV62" s="17"/>
      <c r="GW62" s="17"/>
      <c r="GX62" s="17">
        <f t="shared" si="474"/>
        <v>0</v>
      </c>
      <c r="GY62" s="17">
        <f t="shared" si="474"/>
        <v>0</v>
      </c>
      <c r="GZ62" s="17"/>
      <c r="HA62" s="17"/>
      <c r="HB62" s="17"/>
      <c r="HC62" s="17"/>
      <c r="HD62" s="17"/>
      <c r="HE62" s="17"/>
      <c r="HF62" s="17"/>
      <c r="HG62" s="17"/>
      <c r="HH62" s="17">
        <f t="shared" si="475"/>
        <v>0</v>
      </c>
      <c r="HI62" s="17">
        <f t="shared" si="475"/>
        <v>0</v>
      </c>
      <c r="HJ62" s="17"/>
      <c r="HK62" s="17"/>
      <c r="HL62" s="17"/>
      <c r="HM62" s="17"/>
      <c r="HN62" s="17"/>
      <c r="HO62" s="17"/>
      <c r="HP62" s="17"/>
      <c r="HQ62" s="17"/>
      <c r="HR62" s="17">
        <f t="shared" si="476"/>
        <v>0</v>
      </c>
      <c r="HS62" s="17">
        <f t="shared" si="476"/>
        <v>0</v>
      </c>
      <c r="HT62" s="17"/>
      <c r="HU62" s="17"/>
      <c r="HV62" s="17"/>
      <c r="HW62" s="17"/>
      <c r="HX62" s="17"/>
      <c r="HY62" s="17"/>
      <c r="HZ62" s="17"/>
      <c r="IA62" s="17"/>
      <c r="IB62" s="17">
        <f t="shared" si="477"/>
        <v>0</v>
      </c>
      <c r="IC62" s="17">
        <f t="shared" si="477"/>
        <v>0</v>
      </c>
      <c r="ID62" s="17"/>
      <c r="IE62" s="17"/>
      <c r="IF62" s="17"/>
      <c r="IG62" s="17"/>
      <c r="IH62" s="17"/>
      <c r="II62" s="17"/>
      <c r="IJ62" s="17"/>
      <c r="IK62" s="17"/>
      <c r="IL62" s="17">
        <f t="shared" si="478"/>
        <v>0</v>
      </c>
      <c r="IM62" s="17">
        <f t="shared" si="478"/>
        <v>0</v>
      </c>
      <c r="IN62" s="17"/>
      <c r="IO62" s="17"/>
      <c r="IP62" s="17"/>
      <c r="IQ62" s="17"/>
      <c r="IR62" s="17"/>
      <c r="IS62" s="17"/>
      <c r="IT62" s="17"/>
      <c r="IU62" s="17"/>
      <c r="IV62" s="17">
        <f t="shared" si="479"/>
        <v>0</v>
      </c>
      <c r="IW62" s="17">
        <f t="shared" si="479"/>
        <v>0</v>
      </c>
      <c r="IX62" s="17"/>
      <c r="IY62" s="17"/>
      <c r="IZ62" s="17"/>
      <c r="JA62" s="17"/>
      <c r="JB62" s="17"/>
      <c r="JC62" s="17"/>
      <c r="JD62" s="17"/>
      <c r="JE62" s="17"/>
      <c r="JF62" s="17">
        <f t="shared" si="480"/>
        <v>0</v>
      </c>
      <c r="JG62" s="17">
        <f t="shared" si="480"/>
        <v>0</v>
      </c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>
        <v>227.02198000000001</v>
      </c>
      <c r="JS62" s="17">
        <v>113.51099000000001</v>
      </c>
      <c r="JT62" s="17">
        <f t="shared" si="451"/>
        <v>50</v>
      </c>
      <c r="JU62" s="17">
        <v>399.84</v>
      </c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</row>
    <row r="63" spans="1:305" ht="18" customHeight="1">
      <c r="A63" s="1" t="s">
        <v>68</v>
      </c>
      <c r="B63" s="17">
        <f t="shared" si="454"/>
        <v>1174.6277600000001</v>
      </c>
      <c r="C63" s="17">
        <f t="shared" si="455"/>
        <v>0</v>
      </c>
      <c r="D63" s="17">
        <f t="shared" si="430"/>
        <v>0</v>
      </c>
      <c r="E63" s="17"/>
      <c r="F63" s="17"/>
      <c r="G63" s="17"/>
      <c r="H63" s="17"/>
      <c r="I63" s="17">
        <f t="shared" si="456"/>
        <v>0</v>
      </c>
      <c r="J63" s="17">
        <f t="shared" si="456"/>
        <v>0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f t="shared" si="457"/>
        <v>0</v>
      </c>
      <c r="Z63" s="17">
        <f t="shared" si="457"/>
        <v>0</v>
      </c>
      <c r="AA63" s="17"/>
      <c r="AB63" s="17"/>
      <c r="AC63" s="17"/>
      <c r="AD63" s="17"/>
      <c r="AE63" s="17"/>
      <c r="AF63" s="17"/>
      <c r="AG63" s="17"/>
      <c r="AH63" s="17"/>
      <c r="AI63" s="17">
        <f t="shared" si="458"/>
        <v>0</v>
      </c>
      <c r="AJ63" s="17">
        <f t="shared" si="458"/>
        <v>0</v>
      </c>
      <c r="AK63" s="17"/>
      <c r="AL63" s="17"/>
      <c r="AM63" s="17"/>
      <c r="AN63" s="17"/>
      <c r="AO63" s="17"/>
      <c r="AP63" s="17"/>
      <c r="AQ63" s="17"/>
      <c r="AR63" s="17"/>
      <c r="AS63" s="17">
        <f t="shared" si="459"/>
        <v>0</v>
      </c>
      <c r="AT63" s="17">
        <f t="shared" si="459"/>
        <v>0</v>
      </c>
      <c r="AU63" s="17"/>
      <c r="AV63" s="17"/>
      <c r="AW63" s="17"/>
      <c r="AX63" s="17"/>
      <c r="AY63" s="17"/>
      <c r="AZ63" s="17"/>
      <c r="BA63" s="17"/>
      <c r="BB63" s="17"/>
      <c r="BC63" s="17">
        <f t="shared" si="460"/>
        <v>0</v>
      </c>
      <c r="BD63" s="17">
        <f t="shared" si="460"/>
        <v>0</v>
      </c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>
        <f t="shared" si="461"/>
        <v>779.68776000000003</v>
      </c>
      <c r="BW63" s="17">
        <f t="shared" si="461"/>
        <v>0</v>
      </c>
      <c r="BX63" s="17">
        <f>BW63/BV63*100</f>
        <v>0</v>
      </c>
      <c r="BY63" s="17">
        <v>779.68776000000003</v>
      </c>
      <c r="BZ63" s="17"/>
      <c r="CA63" s="17">
        <f>BZ63/BY63*100</f>
        <v>0</v>
      </c>
      <c r="CB63" s="17"/>
      <c r="CC63" s="17"/>
      <c r="CD63" s="17"/>
      <c r="CE63" s="17">
        <f t="shared" si="463"/>
        <v>0</v>
      </c>
      <c r="CF63" s="17">
        <f t="shared" si="463"/>
        <v>0</v>
      </c>
      <c r="CG63" s="17"/>
      <c r="CH63" s="17"/>
      <c r="CI63" s="17"/>
      <c r="CJ63" s="17"/>
      <c r="CK63" s="17"/>
      <c r="CL63" s="17"/>
      <c r="CM63" s="17"/>
      <c r="CN63" s="17"/>
      <c r="CO63" s="17">
        <f t="shared" si="464"/>
        <v>0</v>
      </c>
      <c r="CP63" s="17">
        <f t="shared" si="464"/>
        <v>0</v>
      </c>
      <c r="CQ63" s="17"/>
      <c r="CR63" s="17"/>
      <c r="CS63" s="17"/>
      <c r="CT63" s="17"/>
      <c r="CU63" s="17"/>
      <c r="CV63" s="17"/>
      <c r="CW63" s="17"/>
      <c r="CX63" s="17"/>
      <c r="CY63" s="17">
        <f t="shared" si="465"/>
        <v>0</v>
      </c>
      <c r="CZ63" s="17">
        <f t="shared" si="465"/>
        <v>0</v>
      </c>
      <c r="DA63" s="17"/>
      <c r="DB63" s="17"/>
      <c r="DC63" s="17"/>
      <c r="DD63" s="17"/>
      <c r="DE63" s="17"/>
      <c r="DF63" s="17"/>
      <c r="DG63" s="17"/>
      <c r="DH63" s="17"/>
      <c r="DI63" s="17">
        <f t="shared" si="466"/>
        <v>0</v>
      </c>
      <c r="DJ63" s="17">
        <f t="shared" si="466"/>
        <v>0</v>
      </c>
      <c r="DK63" s="17"/>
      <c r="DL63" s="17"/>
      <c r="DM63" s="17"/>
      <c r="DN63" s="17"/>
      <c r="DO63" s="17"/>
      <c r="DP63" s="17"/>
      <c r="DQ63" s="17"/>
      <c r="DR63" s="17"/>
      <c r="DS63" s="17">
        <f t="shared" si="467"/>
        <v>0</v>
      </c>
      <c r="DT63" s="17">
        <f t="shared" si="467"/>
        <v>0</v>
      </c>
      <c r="DU63" s="17"/>
      <c r="DV63" s="17"/>
      <c r="DW63" s="17"/>
      <c r="DX63" s="17"/>
      <c r="DY63" s="17"/>
      <c r="DZ63" s="17"/>
      <c r="EA63" s="17"/>
      <c r="EB63" s="17"/>
      <c r="EC63" s="17">
        <f t="shared" si="468"/>
        <v>0</v>
      </c>
      <c r="ED63" s="17">
        <f t="shared" si="468"/>
        <v>0</v>
      </c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>
        <f t="shared" si="469"/>
        <v>0</v>
      </c>
      <c r="EQ63" s="17">
        <f t="shared" si="469"/>
        <v>0</v>
      </c>
      <c r="ER63" s="23"/>
      <c r="ES63" s="17"/>
      <c r="ET63" s="17"/>
      <c r="EU63" s="17" t="e">
        <f>ET63/ES63*100</f>
        <v>#DIV/0!</v>
      </c>
      <c r="EV63" s="17"/>
      <c r="EW63" s="17"/>
      <c r="EX63" s="17"/>
      <c r="EY63" s="17"/>
      <c r="EZ63" s="17">
        <f t="shared" si="470"/>
        <v>0</v>
      </c>
      <c r="FA63" s="17">
        <f t="shared" si="470"/>
        <v>0</v>
      </c>
      <c r="FB63" s="17"/>
      <c r="FC63" s="17"/>
      <c r="FD63" s="17"/>
      <c r="FE63" s="17"/>
      <c r="FF63" s="17"/>
      <c r="FG63" s="17"/>
      <c r="FH63" s="17"/>
      <c r="FI63" s="22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>
        <f t="shared" si="471"/>
        <v>0</v>
      </c>
      <c r="FU63" s="17">
        <f t="shared" si="471"/>
        <v>0</v>
      </c>
      <c r="FV63" s="17"/>
      <c r="FW63" s="17"/>
      <c r="FX63" s="17"/>
      <c r="FY63" s="17"/>
      <c r="FZ63" s="17"/>
      <c r="GA63" s="17"/>
      <c r="GB63" s="17"/>
      <c r="GC63" s="17"/>
      <c r="GD63" s="17">
        <f t="shared" si="472"/>
        <v>0</v>
      </c>
      <c r="GE63" s="17">
        <f t="shared" si="472"/>
        <v>0</v>
      </c>
      <c r="GF63" s="17"/>
      <c r="GG63" s="17"/>
      <c r="GH63" s="17"/>
      <c r="GI63" s="17"/>
      <c r="GJ63" s="17"/>
      <c r="GK63" s="17"/>
      <c r="GL63" s="17"/>
      <c r="GM63" s="17"/>
      <c r="GN63" s="17">
        <f t="shared" si="473"/>
        <v>0</v>
      </c>
      <c r="GO63" s="17">
        <f t="shared" si="473"/>
        <v>0</v>
      </c>
      <c r="GP63" s="17"/>
      <c r="GQ63" s="17"/>
      <c r="GR63" s="17"/>
      <c r="GS63" s="17"/>
      <c r="GT63" s="17"/>
      <c r="GU63" s="17"/>
      <c r="GV63" s="17"/>
      <c r="GW63" s="17"/>
      <c r="GX63" s="17">
        <f t="shared" si="474"/>
        <v>0</v>
      </c>
      <c r="GY63" s="17">
        <f t="shared" si="474"/>
        <v>0</v>
      </c>
      <c r="GZ63" s="17"/>
      <c r="HA63" s="17"/>
      <c r="HB63" s="17"/>
      <c r="HC63" s="17"/>
      <c r="HD63" s="17"/>
      <c r="HE63" s="17"/>
      <c r="HF63" s="17"/>
      <c r="HG63" s="17"/>
      <c r="HH63" s="17">
        <f t="shared" si="475"/>
        <v>0</v>
      </c>
      <c r="HI63" s="17">
        <f t="shared" si="475"/>
        <v>0</v>
      </c>
      <c r="HJ63" s="17"/>
      <c r="HK63" s="17"/>
      <c r="HL63" s="17"/>
      <c r="HM63" s="17"/>
      <c r="HN63" s="17"/>
      <c r="HO63" s="17"/>
      <c r="HP63" s="17"/>
      <c r="HQ63" s="17"/>
      <c r="HR63" s="17">
        <f t="shared" si="476"/>
        <v>0</v>
      </c>
      <c r="HS63" s="17">
        <f t="shared" si="476"/>
        <v>0</v>
      </c>
      <c r="HT63" s="17"/>
      <c r="HU63" s="17"/>
      <c r="HV63" s="17"/>
      <c r="HW63" s="17"/>
      <c r="HX63" s="17"/>
      <c r="HY63" s="17"/>
      <c r="HZ63" s="17"/>
      <c r="IA63" s="17"/>
      <c r="IB63" s="17">
        <f t="shared" si="477"/>
        <v>0</v>
      </c>
      <c r="IC63" s="17">
        <f t="shared" si="477"/>
        <v>0</v>
      </c>
      <c r="ID63" s="17"/>
      <c r="IE63" s="17"/>
      <c r="IF63" s="17"/>
      <c r="IG63" s="17"/>
      <c r="IH63" s="17"/>
      <c r="II63" s="17"/>
      <c r="IJ63" s="17"/>
      <c r="IK63" s="17"/>
      <c r="IL63" s="17">
        <f t="shared" si="478"/>
        <v>0</v>
      </c>
      <c r="IM63" s="17">
        <f t="shared" si="478"/>
        <v>0</v>
      </c>
      <c r="IN63" s="17"/>
      <c r="IO63" s="17"/>
      <c r="IP63" s="17"/>
      <c r="IQ63" s="17"/>
      <c r="IR63" s="17"/>
      <c r="IS63" s="17"/>
      <c r="IT63" s="17"/>
      <c r="IU63" s="17"/>
      <c r="IV63" s="17">
        <f t="shared" si="479"/>
        <v>0</v>
      </c>
      <c r="IW63" s="17">
        <f t="shared" si="479"/>
        <v>0</v>
      </c>
      <c r="IX63" s="17"/>
      <c r="IY63" s="17"/>
      <c r="IZ63" s="17"/>
      <c r="JA63" s="17"/>
      <c r="JB63" s="17"/>
      <c r="JC63" s="17"/>
      <c r="JD63" s="17"/>
      <c r="JE63" s="17"/>
      <c r="JF63" s="17">
        <f t="shared" si="480"/>
        <v>0</v>
      </c>
      <c r="JG63" s="17">
        <f t="shared" si="480"/>
        <v>0</v>
      </c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>
        <v>394.94</v>
      </c>
      <c r="JV63" s="17"/>
      <c r="JW63" s="17">
        <f t="shared" si="265"/>
        <v>0</v>
      </c>
      <c r="JX63" s="17"/>
      <c r="JY63" s="17"/>
      <c r="JZ63" s="17" t="e">
        <f t="shared" ref="JZ63" si="481">JY63/JX63*100</f>
        <v>#DIV/0!</v>
      </c>
      <c r="KA63" s="17"/>
      <c r="KB63" s="17"/>
      <c r="KC63" s="17" t="e">
        <f t="shared" ref="KC63" si="482">KB63/KA63*100</f>
        <v>#DIV/0!</v>
      </c>
      <c r="KD63" s="17"/>
      <c r="KE63" s="17"/>
      <c r="KF63" s="17" t="e">
        <f t="shared" ref="KF63" si="483">KE63/KD63*100</f>
        <v>#DIV/0!</v>
      </c>
      <c r="KG63" s="17"/>
      <c r="KH63" s="17"/>
      <c r="KI63" s="17" t="e">
        <f t="shared" ref="KI63" si="484">KH63/KG63*100</f>
        <v>#DIV/0!</v>
      </c>
      <c r="KJ63" s="17"/>
      <c r="KK63" s="17"/>
      <c r="KL63" s="17" t="e">
        <f t="shared" ref="KL63" si="485">KK63/KJ63*100</f>
        <v>#DIV/0!</v>
      </c>
      <c r="KM63" s="17"/>
      <c r="KN63" s="17"/>
      <c r="KO63" s="17"/>
      <c r="KP63" s="17"/>
      <c r="KQ63" s="17"/>
      <c r="KR63" s="17"/>
    </row>
    <row r="64" spans="1:305" ht="18.75" customHeight="1">
      <c r="A64" s="1" t="s">
        <v>72</v>
      </c>
      <c r="B64" s="17">
        <f t="shared" si="454"/>
        <v>584.01711</v>
      </c>
      <c r="C64" s="17">
        <f t="shared" si="455"/>
        <v>162.15855999999999</v>
      </c>
      <c r="D64" s="17"/>
      <c r="E64" s="17"/>
      <c r="F64" s="17"/>
      <c r="G64" s="17"/>
      <c r="H64" s="17"/>
      <c r="I64" s="17">
        <f t="shared" si="456"/>
        <v>0</v>
      </c>
      <c r="J64" s="17">
        <f t="shared" si="456"/>
        <v>0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>
        <f t="shared" si="457"/>
        <v>0</v>
      </c>
      <c r="Z64" s="17">
        <f t="shared" si="457"/>
        <v>0</v>
      </c>
      <c r="AA64" s="17"/>
      <c r="AB64" s="17"/>
      <c r="AC64" s="17"/>
      <c r="AD64" s="17"/>
      <c r="AE64" s="17"/>
      <c r="AF64" s="17"/>
      <c r="AG64" s="17"/>
      <c r="AH64" s="17"/>
      <c r="AI64" s="17">
        <f t="shared" si="458"/>
        <v>0</v>
      </c>
      <c r="AJ64" s="17">
        <f t="shared" si="458"/>
        <v>0</v>
      </c>
      <c r="AK64" s="17"/>
      <c r="AL64" s="17"/>
      <c r="AM64" s="17"/>
      <c r="AN64" s="17"/>
      <c r="AO64" s="17"/>
      <c r="AP64" s="17"/>
      <c r="AQ64" s="17"/>
      <c r="AR64" s="17"/>
      <c r="AS64" s="17">
        <f t="shared" si="459"/>
        <v>0</v>
      </c>
      <c r="AT64" s="17">
        <f t="shared" si="459"/>
        <v>0</v>
      </c>
      <c r="AU64" s="17"/>
      <c r="AV64" s="17"/>
      <c r="AW64" s="17"/>
      <c r="AX64" s="17"/>
      <c r="AY64" s="17"/>
      <c r="AZ64" s="17"/>
      <c r="BA64" s="17"/>
      <c r="BB64" s="17"/>
      <c r="BC64" s="17">
        <f t="shared" si="460"/>
        <v>0</v>
      </c>
      <c r="BD64" s="17">
        <f t="shared" si="460"/>
        <v>0</v>
      </c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>
        <f t="shared" si="461"/>
        <v>0</v>
      </c>
      <c r="BW64" s="17">
        <f t="shared" si="461"/>
        <v>0</v>
      </c>
      <c r="BX64" s="17"/>
      <c r="BY64" s="17"/>
      <c r="BZ64" s="17"/>
      <c r="CA64" s="17"/>
      <c r="CB64" s="17"/>
      <c r="CC64" s="17"/>
      <c r="CD64" s="17"/>
      <c r="CE64" s="17">
        <f t="shared" si="463"/>
        <v>0</v>
      </c>
      <c r="CF64" s="17">
        <f t="shared" si="463"/>
        <v>0</v>
      </c>
      <c r="CG64" s="17"/>
      <c r="CH64" s="17"/>
      <c r="CI64" s="17"/>
      <c r="CJ64" s="17"/>
      <c r="CK64" s="17"/>
      <c r="CL64" s="17"/>
      <c r="CM64" s="17"/>
      <c r="CN64" s="17"/>
      <c r="CO64" s="17">
        <f t="shared" si="464"/>
        <v>0</v>
      </c>
      <c r="CP64" s="17">
        <f t="shared" si="464"/>
        <v>0</v>
      </c>
      <c r="CQ64" s="17"/>
      <c r="CR64" s="17"/>
      <c r="CS64" s="17"/>
      <c r="CT64" s="17"/>
      <c r="CU64" s="17"/>
      <c r="CV64" s="17"/>
      <c r="CW64" s="17"/>
      <c r="CX64" s="17"/>
      <c r="CY64" s="17">
        <f t="shared" si="465"/>
        <v>0</v>
      </c>
      <c r="CZ64" s="17">
        <f t="shared" si="465"/>
        <v>0</v>
      </c>
      <c r="DA64" s="17"/>
      <c r="DB64" s="17"/>
      <c r="DC64" s="17"/>
      <c r="DD64" s="17"/>
      <c r="DE64" s="17"/>
      <c r="DF64" s="17"/>
      <c r="DG64" s="17"/>
      <c r="DH64" s="17"/>
      <c r="DI64" s="17">
        <f t="shared" si="466"/>
        <v>0</v>
      </c>
      <c r="DJ64" s="17">
        <f t="shared" si="466"/>
        <v>0</v>
      </c>
      <c r="DK64" s="17"/>
      <c r="DL64" s="17"/>
      <c r="DM64" s="17"/>
      <c r="DN64" s="17"/>
      <c r="DO64" s="17"/>
      <c r="DP64" s="17"/>
      <c r="DQ64" s="17"/>
      <c r="DR64" s="17"/>
      <c r="DS64" s="17">
        <f t="shared" si="467"/>
        <v>0</v>
      </c>
      <c r="DT64" s="17">
        <f t="shared" si="467"/>
        <v>0</v>
      </c>
      <c r="DU64" s="17"/>
      <c r="DV64" s="17"/>
      <c r="DW64" s="17"/>
      <c r="DX64" s="17"/>
      <c r="DY64" s="17"/>
      <c r="DZ64" s="17"/>
      <c r="EA64" s="17"/>
      <c r="EB64" s="17"/>
      <c r="EC64" s="17">
        <f t="shared" si="468"/>
        <v>0</v>
      </c>
      <c r="ED64" s="17">
        <f t="shared" si="468"/>
        <v>0</v>
      </c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>
        <f t="shared" si="469"/>
        <v>0</v>
      </c>
      <c r="EQ64" s="17">
        <f t="shared" si="469"/>
        <v>0</v>
      </c>
      <c r="ER64" s="17"/>
      <c r="ES64" s="17"/>
      <c r="ET64" s="17"/>
      <c r="EU64" s="17"/>
      <c r="EV64" s="17"/>
      <c r="EW64" s="17"/>
      <c r="EX64" s="17"/>
      <c r="EY64" s="17"/>
      <c r="EZ64" s="17">
        <f t="shared" si="470"/>
        <v>0</v>
      </c>
      <c r="FA64" s="17">
        <f t="shared" si="470"/>
        <v>0</v>
      </c>
      <c r="FB64" s="17"/>
      <c r="FC64" s="17"/>
      <c r="FD64" s="17"/>
      <c r="FE64" s="17"/>
      <c r="FF64" s="17"/>
      <c r="FG64" s="17"/>
      <c r="FH64" s="17"/>
      <c r="FI64" s="22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>
        <f t="shared" si="471"/>
        <v>0</v>
      </c>
      <c r="FU64" s="17">
        <f t="shared" si="471"/>
        <v>0</v>
      </c>
      <c r="FV64" s="17"/>
      <c r="FW64" s="17"/>
      <c r="FX64" s="17"/>
      <c r="FY64" s="17"/>
      <c r="FZ64" s="17"/>
      <c r="GA64" s="17"/>
      <c r="GB64" s="17"/>
      <c r="GC64" s="17"/>
      <c r="GD64" s="17">
        <f t="shared" si="472"/>
        <v>0</v>
      </c>
      <c r="GE64" s="17">
        <f t="shared" si="472"/>
        <v>0</v>
      </c>
      <c r="GF64" s="17"/>
      <c r="GG64" s="17"/>
      <c r="GH64" s="17"/>
      <c r="GI64" s="17"/>
      <c r="GJ64" s="17"/>
      <c r="GK64" s="17"/>
      <c r="GL64" s="17"/>
      <c r="GM64" s="17"/>
      <c r="GN64" s="17">
        <f t="shared" si="473"/>
        <v>0</v>
      </c>
      <c r="GO64" s="17">
        <f t="shared" si="473"/>
        <v>0</v>
      </c>
      <c r="GP64" s="17"/>
      <c r="GQ64" s="17"/>
      <c r="GR64" s="17"/>
      <c r="GS64" s="17"/>
      <c r="GT64" s="17"/>
      <c r="GU64" s="17"/>
      <c r="GV64" s="17"/>
      <c r="GW64" s="17"/>
      <c r="GX64" s="17">
        <f t="shared" si="474"/>
        <v>0</v>
      </c>
      <c r="GY64" s="17">
        <f t="shared" si="474"/>
        <v>0</v>
      </c>
      <c r="GZ64" s="17"/>
      <c r="HA64" s="17"/>
      <c r="HB64" s="17"/>
      <c r="HC64" s="17"/>
      <c r="HD64" s="17"/>
      <c r="HE64" s="17"/>
      <c r="HF64" s="17"/>
      <c r="HG64" s="17"/>
      <c r="HH64" s="17">
        <f t="shared" si="475"/>
        <v>0</v>
      </c>
      <c r="HI64" s="17">
        <f t="shared" si="475"/>
        <v>0</v>
      </c>
      <c r="HJ64" s="17"/>
      <c r="HK64" s="17"/>
      <c r="HL64" s="17"/>
      <c r="HM64" s="17"/>
      <c r="HN64" s="17"/>
      <c r="HO64" s="17"/>
      <c r="HP64" s="17"/>
      <c r="HQ64" s="17"/>
      <c r="HR64" s="17">
        <f t="shared" si="476"/>
        <v>0</v>
      </c>
      <c r="HS64" s="17">
        <f t="shared" si="476"/>
        <v>0</v>
      </c>
      <c r="HT64" s="17"/>
      <c r="HU64" s="17"/>
      <c r="HV64" s="17"/>
      <c r="HW64" s="17"/>
      <c r="HX64" s="17"/>
      <c r="HY64" s="17"/>
      <c r="HZ64" s="17"/>
      <c r="IA64" s="17"/>
      <c r="IB64" s="17">
        <f t="shared" si="477"/>
        <v>0</v>
      </c>
      <c r="IC64" s="17">
        <f t="shared" si="477"/>
        <v>0</v>
      </c>
      <c r="ID64" s="17"/>
      <c r="IE64" s="17"/>
      <c r="IF64" s="17"/>
      <c r="IG64" s="17"/>
      <c r="IH64" s="17"/>
      <c r="II64" s="17"/>
      <c r="IJ64" s="17"/>
      <c r="IK64" s="17"/>
      <c r="IL64" s="17">
        <f t="shared" si="478"/>
        <v>0</v>
      </c>
      <c r="IM64" s="17">
        <f t="shared" si="478"/>
        <v>0</v>
      </c>
      <c r="IN64" s="17"/>
      <c r="IO64" s="17"/>
      <c r="IP64" s="17"/>
      <c r="IQ64" s="17"/>
      <c r="IR64" s="17"/>
      <c r="IS64" s="17"/>
      <c r="IT64" s="17"/>
      <c r="IU64" s="17"/>
      <c r="IV64" s="17">
        <f t="shared" si="479"/>
        <v>0</v>
      </c>
      <c r="IW64" s="17">
        <f t="shared" si="479"/>
        <v>0</v>
      </c>
      <c r="IX64" s="17"/>
      <c r="IY64" s="17"/>
      <c r="IZ64" s="17"/>
      <c r="JA64" s="17"/>
      <c r="JB64" s="17"/>
      <c r="JC64" s="17"/>
      <c r="JD64" s="17"/>
      <c r="JE64" s="17"/>
      <c r="JF64" s="17">
        <f t="shared" si="480"/>
        <v>0</v>
      </c>
      <c r="JG64" s="17">
        <f t="shared" si="480"/>
        <v>0</v>
      </c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>
        <v>324.31711000000001</v>
      </c>
      <c r="JS64" s="17">
        <v>162.15855999999999</v>
      </c>
      <c r="JT64" s="17">
        <f t="shared" si="451"/>
        <v>50.000001541700954</v>
      </c>
      <c r="JU64" s="17">
        <v>259.7</v>
      </c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</row>
    <row r="65" spans="1:304" ht="18" customHeight="1">
      <c r="A65" s="1" t="s">
        <v>171</v>
      </c>
      <c r="B65" s="17">
        <f t="shared" si="454"/>
        <v>1497.1513500000001</v>
      </c>
      <c r="C65" s="17">
        <f t="shared" si="455"/>
        <v>1357.8227799999997</v>
      </c>
      <c r="D65" s="17">
        <f t="shared" si="430"/>
        <v>90.693755177123521</v>
      </c>
      <c r="E65" s="17"/>
      <c r="F65" s="17"/>
      <c r="G65" s="17"/>
      <c r="H65" s="17"/>
      <c r="I65" s="17">
        <f t="shared" si="456"/>
        <v>0</v>
      </c>
      <c r="J65" s="17">
        <f t="shared" si="456"/>
        <v>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>
        <f t="shared" si="457"/>
        <v>0</v>
      </c>
      <c r="Z65" s="17">
        <f t="shared" si="457"/>
        <v>0</v>
      </c>
      <c r="AA65" s="17"/>
      <c r="AB65" s="17"/>
      <c r="AC65" s="17"/>
      <c r="AD65" s="17"/>
      <c r="AE65" s="17"/>
      <c r="AF65" s="17"/>
      <c r="AG65" s="17"/>
      <c r="AH65" s="17"/>
      <c r="AI65" s="17">
        <f t="shared" si="458"/>
        <v>0</v>
      </c>
      <c r="AJ65" s="17">
        <f t="shared" si="458"/>
        <v>0</v>
      </c>
      <c r="AK65" s="17"/>
      <c r="AL65" s="17"/>
      <c r="AM65" s="17"/>
      <c r="AN65" s="17"/>
      <c r="AO65" s="17"/>
      <c r="AP65" s="17"/>
      <c r="AQ65" s="17"/>
      <c r="AR65" s="17"/>
      <c r="AS65" s="17">
        <f t="shared" si="459"/>
        <v>0</v>
      </c>
      <c r="AT65" s="17">
        <f t="shared" si="459"/>
        <v>0</v>
      </c>
      <c r="AU65" s="17"/>
      <c r="AV65" s="17"/>
      <c r="AW65" s="17"/>
      <c r="AX65" s="17"/>
      <c r="AY65" s="17"/>
      <c r="AZ65" s="17"/>
      <c r="BA65" s="17"/>
      <c r="BB65" s="17"/>
      <c r="BC65" s="17">
        <f t="shared" si="460"/>
        <v>0</v>
      </c>
      <c r="BD65" s="17">
        <f t="shared" si="460"/>
        <v>0</v>
      </c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>
        <f t="shared" si="461"/>
        <v>0</v>
      </c>
      <c r="BW65" s="17">
        <f t="shared" si="461"/>
        <v>0</v>
      </c>
      <c r="BX65" s="17"/>
      <c r="BY65" s="17"/>
      <c r="BZ65" s="17"/>
      <c r="CA65" s="17"/>
      <c r="CB65" s="17"/>
      <c r="CC65" s="17"/>
      <c r="CD65" s="17"/>
      <c r="CE65" s="17">
        <f t="shared" si="463"/>
        <v>0</v>
      </c>
      <c r="CF65" s="17">
        <f t="shared" si="463"/>
        <v>0</v>
      </c>
      <c r="CG65" s="17"/>
      <c r="CH65" s="17"/>
      <c r="CI65" s="17"/>
      <c r="CJ65" s="17"/>
      <c r="CK65" s="17"/>
      <c r="CL65" s="17"/>
      <c r="CM65" s="17"/>
      <c r="CN65" s="17">
        <v>1445.3242</v>
      </c>
      <c r="CO65" s="17">
        <f t="shared" si="464"/>
        <v>1445.3242</v>
      </c>
      <c r="CP65" s="17">
        <f t="shared" si="464"/>
        <v>1331.9091999999998</v>
      </c>
      <c r="CQ65" s="17"/>
      <c r="CR65" s="17">
        <v>1430.8</v>
      </c>
      <c r="CS65" s="17">
        <v>1318.5247199999999</v>
      </c>
      <c r="CT65" s="17">
        <f>CS65/CR65*100</f>
        <v>92.152971764048075</v>
      </c>
      <c r="CU65" s="17">
        <v>14.5242</v>
      </c>
      <c r="CV65" s="17">
        <v>13.38448</v>
      </c>
      <c r="CW65" s="17">
        <f>CV65/CU65*100</f>
        <v>92.152958510623648</v>
      </c>
      <c r="CX65" s="17"/>
      <c r="CY65" s="17">
        <f t="shared" si="465"/>
        <v>0</v>
      </c>
      <c r="CZ65" s="17">
        <f t="shared" si="465"/>
        <v>0</v>
      </c>
      <c r="DA65" s="17"/>
      <c r="DB65" s="17"/>
      <c r="DC65" s="17"/>
      <c r="DD65" s="17"/>
      <c r="DE65" s="17"/>
      <c r="DF65" s="17"/>
      <c r="DG65" s="17"/>
      <c r="DH65" s="17"/>
      <c r="DI65" s="17">
        <f t="shared" si="466"/>
        <v>0</v>
      </c>
      <c r="DJ65" s="17">
        <f t="shared" si="466"/>
        <v>0</v>
      </c>
      <c r="DK65" s="17"/>
      <c r="DL65" s="17"/>
      <c r="DM65" s="17"/>
      <c r="DN65" s="17"/>
      <c r="DO65" s="17"/>
      <c r="DP65" s="17"/>
      <c r="DQ65" s="17"/>
      <c r="DR65" s="17"/>
      <c r="DS65" s="17">
        <f t="shared" si="467"/>
        <v>0</v>
      </c>
      <c r="DT65" s="17">
        <f t="shared" si="467"/>
        <v>0</v>
      </c>
      <c r="DU65" s="17"/>
      <c r="DV65" s="17"/>
      <c r="DW65" s="17"/>
      <c r="DX65" s="17"/>
      <c r="DY65" s="17"/>
      <c r="DZ65" s="17"/>
      <c r="EA65" s="17"/>
      <c r="EB65" s="17"/>
      <c r="EC65" s="17">
        <f t="shared" si="468"/>
        <v>0</v>
      </c>
      <c r="ED65" s="17">
        <f t="shared" si="468"/>
        <v>0</v>
      </c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>
        <f t="shared" si="469"/>
        <v>0</v>
      </c>
      <c r="EQ65" s="17">
        <f t="shared" si="469"/>
        <v>0</v>
      </c>
      <c r="ER65" s="23"/>
      <c r="ES65" s="17"/>
      <c r="ET65" s="17"/>
      <c r="EU65" s="17"/>
      <c r="EV65" s="17"/>
      <c r="EW65" s="17"/>
      <c r="EX65" s="17"/>
      <c r="EY65" s="17"/>
      <c r="EZ65" s="17">
        <f t="shared" si="470"/>
        <v>0</v>
      </c>
      <c r="FA65" s="17">
        <f t="shared" si="470"/>
        <v>0</v>
      </c>
      <c r="FB65" s="17"/>
      <c r="FC65" s="17"/>
      <c r="FD65" s="17"/>
      <c r="FE65" s="17"/>
      <c r="FF65" s="17"/>
      <c r="FG65" s="17"/>
      <c r="FH65" s="17"/>
      <c r="FI65" s="22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>
        <f t="shared" si="471"/>
        <v>0</v>
      </c>
      <c r="FU65" s="17">
        <f t="shared" si="471"/>
        <v>0</v>
      </c>
      <c r="FV65" s="17"/>
      <c r="FW65" s="17"/>
      <c r="FX65" s="17"/>
      <c r="FY65" s="17"/>
      <c r="FZ65" s="17"/>
      <c r="GA65" s="17"/>
      <c r="GB65" s="17"/>
      <c r="GC65" s="17"/>
      <c r="GD65" s="17">
        <f t="shared" si="472"/>
        <v>0</v>
      </c>
      <c r="GE65" s="17">
        <f t="shared" si="472"/>
        <v>0</v>
      </c>
      <c r="GF65" s="17"/>
      <c r="GG65" s="17"/>
      <c r="GH65" s="17"/>
      <c r="GI65" s="17"/>
      <c r="GJ65" s="17"/>
      <c r="GK65" s="17"/>
      <c r="GL65" s="17"/>
      <c r="GM65" s="17"/>
      <c r="GN65" s="17">
        <f t="shared" si="473"/>
        <v>0</v>
      </c>
      <c r="GO65" s="17">
        <f t="shared" si="473"/>
        <v>0</v>
      </c>
      <c r="GP65" s="17"/>
      <c r="GQ65" s="17"/>
      <c r="GR65" s="17"/>
      <c r="GS65" s="17"/>
      <c r="GT65" s="17"/>
      <c r="GU65" s="17"/>
      <c r="GV65" s="17"/>
      <c r="GW65" s="17"/>
      <c r="GX65" s="17">
        <f t="shared" si="474"/>
        <v>0</v>
      </c>
      <c r="GY65" s="17">
        <f t="shared" si="474"/>
        <v>0</v>
      </c>
      <c r="GZ65" s="17"/>
      <c r="HA65" s="17"/>
      <c r="HB65" s="17"/>
      <c r="HC65" s="17"/>
      <c r="HD65" s="17"/>
      <c r="HE65" s="17"/>
      <c r="HF65" s="17"/>
      <c r="HG65" s="17"/>
      <c r="HH65" s="17">
        <f t="shared" si="475"/>
        <v>0</v>
      </c>
      <c r="HI65" s="17">
        <f t="shared" si="475"/>
        <v>0</v>
      </c>
      <c r="HJ65" s="17"/>
      <c r="HK65" s="17"/>
      <c r="HL65" s="17"/>
      <c r="HM65" s="17"/>
      <c r="HN65" s="17"/>
      <c r="HO65" s="17"/>
      <c r="HP65" s="17"/>
      <c r="HQ65" s="17"/>
      <c r="HR65" s="17">
        <f t="shared" si="476"/>
        <v>0</v>
      </c>
      <c r="HS65" s="17">
        <f t="shared" si="476"/>
        <v>0</v>
      </c>
      <c r="HT65" s="17"/>
      <c r="HU65" s="17"/>
      <c r="HV65" s="17"/>
      <c r="HW65" s="17"/>
      <c r="HX65" s="17"/>
      <c r="HY65" s="17"/>
      <c r="HZ65" s="17"/>
      <c r="IA65" s="17"/>
      <c r="IB65" s="17">
        <f t="shared" si="477"/>
        <v>0</v>
      </c>
      <c r="IC65" s="17">
        <f t="shared" si="477"/>
        <v>0</v>
      </c>
      <c r="ID65" s="17"/>
      <c r="IE65" s="17"/>
      <c r="IF65" s="17"/>
      <c r="IG65" s="17"/>
      <c r="IH65" s="17"/>
      <c r="II65" s="17"/>
      <c r="IJ65" s="17"/>
      <c r="IK65" s="17"/>
      <c r="IL65" s="17">
        <f t="shared" si="478"/>
        <v>0</v>
      </c>
      <c r="IM65" s="17">
        <f t="shared" si="478"/>
        <v>0</v>
      </c>
      <c r="IN65" s="17"/>
      <c r="IO65" s="17"/>
      <c r="IP65" s="17"/>
      <c r="IQ65" s="17"/>
      <c r="IR65" s="17"/>
      <c r="IS65" s="17"/>
      <c r="IT65" s="17"/>
      <c r="IU65" s="17"/>
      <c r="IV65" s="17">
        <f t="shared" si="479"/>
        <v>0</v>
      </c>
      <c r="IW65" s="17">
        <f t="shared" si="479"/>
        <v>0</v>
      </c>
      <c r="IX65" s="17"/>
      <c r="IY65" s="17"/>
      <c r="IZ65" s="17"/>
      <c r="JA65" s="17"/>
      <c r="JB65" s="17"/>
      <c r="JC65" s="17"/>
      <c r="JD65" s="17"/>
      <c r="JE65" s="17"/>
      <c r="JF65" s="17">
        <f t="shared" si="480"/>
        <v>0</v>
      </c>
      <c r="JG65" s="17">
        <f t="shared" si="480"/>
        <v>0</v>
      </c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>
        <v>51.827150000000003</v>
      </c>
      <c r="JS65" s="17">
        <v>25.91358</v>
      </c>
      <c r="JT65" s="17">
        <f t="shared" si="451"/>
        <v>50.000009647453112</v>
      </c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</row>
    <row r="66" spans="1:304" ht="18" customHeight="1">
      <c r="A66" s="1" t="s">
        <v>172</v>
      </c>
      <c r="B66" s="17">
        <f t="shared" si="454"/>
        <v>255.78</v>
      </c>
      <c r="C66" s="17">
        <f t="shared" si="455"/>
        <v>0</v>
      </c>
      <c r="D66" s="17"/>
      <c r="E66" s="17"/>
      <c r="F66" s="17"/>
      <c r="G66" s="17"/>
      <c r="H66" s="17"/>
      <c r="I66" s="17">
        <f t="shared" si="456"/>
        <v>0</v>
      </c>
      <c r="J66" s="17">
        <f t="shared" si="456"/>
        <v>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>
        <f t="shared" si="457"/>
        <v>0</v>
      </c>
      <c r="Z66" s="17">
        <f t="shared" si="457"/>
        <v>0</v>
      </c>
      <c r="AA66" s="17"/>
      <c r="AB66" s="17"/>
      <c r="AC66" s="17"/>
      <c r="AD66" s="17"/>
      <c r="AE66" s="17"/>
      <c r="AF66" s="17"/>
      <c r="AG66" s="17"/>
      <c r="AH66" s="17"/>
      <c r="AI66" s="17">
        <f t="shared" si="458"/>
        <v>0</v>
      </c>
      <c r="AJ66" s="17">
        <f t="shared" si="458"/>
        <v>0</v>
      </c>
      <c r="AK66" s="17"/>
      <c r="AL66" s="17"/>
      <c r="AM66" s="17"/>
      <c r="AN66" s="17"/>
      <c r="AO66" s="17"/>
      <c r="AP66" s="17"/>
      <c r="AQ66" s="17"/>
      <c r="AR66" s="17"/>
      <c r="AS66" s="17">
        <f t="shared" si="459"/>
        <v>0</v>
      </c>
      <c r="AT66" s="17">
        <f t="shared" si="459"/>
        <v>0</v>
      </c>
      <c r="AU66" s="17"/>
      <c r="AV66" s="17"/>
      <c r="AW66" s="17"/>
      <c r="AX66" s="17"/>
      <c r="AY66" s="17"/>
      <c r="AZ66" s="17"/>
      <c r="BA66" s="17"/>
      <c r="BB66" s="17"/>
      <c r="BC66" s="17">
        <f t="shared" si="460"/>
        <v>0</v>
      </c>
      <c r="BD66" s="17">
        <f t="shared" si="460"/>
        <v>0</v>
      </c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>
        <f t="shared" si="461"/>
        <v>0</v>
      </c>
      <c r="BW66" s="17">
        <f t="shared" si="461"/>
        <v>0</v>
      </c>
      <c r="BX66" s="17"/>
      <c r="BY66" s="17"/>
      <c r="BZ66" s="17"/>
      <c r="CA66" s="17"/>
      <c r="CB66" s="17"/>
      <c r="CC66" s="17"/>
      <c r="CD66" s="17"/>
      <c r="CE66" s="17">
        <f t="shared" si="463"/>
        <v>0</v>
      </c>
      <c r="CF66" s="17">
        <f t="shared" si="463"/>
        <v>0</v>
      </c>
      <c r="CG66" s="17"/>
      <c r="CH66" s="17"/>
      <c r="CI66" s="17"/>
      <c r="CJ66" s="17"/>
      <c r="CK66" s="17"/>
      <c r="CL66" s="17"/>
      <c r="CM66" s="17"/>
      <c r="CN66" s="17"/>
      <c r="CO66" s="17">
        <f t="shared" si="464"/>
        <v>0</v>
      </c>
      <c r="CP66" s="17">
        <f t="shared" si="464"/>
        <v>0</v>
      </c>
      <c r="CQ66" s="17"/>
      <c r="CR66" s="17"/>
      <c r="CS66" s="17"/>
      <c r="CT66" s="17"/>
      <c r="CU66" s="17"/>
      <c r="CV66" s="17"/>
      <c r="CW66" s="17"/>
      <c r="CX66" s="17"/>
      <c r="CY66" s="17">
        <f t="shared" si="465"/>
        <v>0</v>
      </c>
      <c r="CZ66" s="17">
        <f t="shared" si="465"/>
        <v>0</v>
      </c>
      <c r="DA66" s="17"/>
      <c r="DB66" s="17"/>
      <c r="DC66" s="17"/>
      <c r="DD66" s="17"/>
      <c r="DE66" s="17"/>
      <c r="DF66" s="17"/>
      <c r="DG66" s="17"/>
      <c r="DH66" s="17"/>
      <c r="DI66" s="17">
        <f t="shared" si="466"/>
        <v>0</v>
      </c>
      <c r="DJ66" s="17">
        <f t="shared" si="466"/>
        <v>0</v>
      </c>
      <c r="DK66" s="17"/>
      <c r="DL66" s="17"/>
      <c r="DM66" s="17"/>
      <c r="DN66" s="17"/>
      <c r="DO66" s="17"/>
      <c r="DP66" s="17"/>
      <c r="DQ66" s="17"/>
      <c r="DR66" s="17"/>
      <c r="DS66" s="17">
        <f t="shared" si="467"/>
        <v>0</v>
      </c>
      <c r="DT66" s="17">
        <f t="shared" si="467"/>
        <v>0</v>
      </c>
      <c r="DU66" s="17"/>
      <c r="DV66" s="17"/>
      <c r="DW66" s="17"/>
      <c r="DX66" s="17"/>
      <c r="DY66" s="17"/>
      <c r="DZ66" s="17"/>
      <c r="EA66" s="17"/>
      <c r="EB66" s="17"/>
      <c r="EC66" s="17">
        <f t="shared" si="468"/>
        <v>0</v>
      </c>
      <c r="ED66" s="17">
        <f t="shared" si="468"/>
        <v>0</v>
      </c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>
        <f t="shared" si="469"/>
        <v>0</v>
      </c>
      <c r="EQ66" s="17">
        <f t="shared" si="469"/>
        <v>0</v>
      </c>
      <c r="ER66" s="23"/>
      <c r="ES66" s="17"/>
      <c r="ET66" s="17"/>
      <c r="EU66" s="17"/>
      <c r="EV66" s="17"/>
      <c r="EW66" s="17"/>
      <c r="EX66" s="17"/>
      <c r="EY66" s="17"/>
      <c r="EZ66" s="17">
        <f t="shared" si="470"/>
        <v>0</v>
      </c>
      <c r="FA66" s="17">
        <f t="shared" si="470"/>
        <v>0</v>
      </c>
      <c r="FB66" s="17"/>
      <c r="FC66" s="17"/>
      <c r="FD66" s="17"/>
      <c r="FE66" s="17"/>
      <c r="FF66" s="17"/>
      <c r="FG66" s="17"/>
      <c r="FH66" s="17"/>
      <c r="FI66" s="22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>
        <f t="shared" si="471"/>
        <v>0</v>
      </c>
      <c r="FU66" s="17">
        <f t="shared" si="471"/>
        <v>0</v>
      </c>
      <c r="FV66" s="17"/>
      <c r="FW66" s="17"/>
      <c r="FX66" s="17"/>
      <c r="FY66" s="17"/>
      <c r="FZ66" s="17"/>
      <c r="GA66" s="17"/>
      <c r="GB66" s="17"/>
      <c r="GC66" s="17"/>
      <c r="GD66" s="17">
        <f t="shared" si="472"/>
        <v>0</v>
      </c>
      <c r="GE66" s="17">
        <f t="shared" si="472"/>
        <v>0</v>
      </c>
      <c r="GF66" s="17"/>
      <c r="GG66" s="17"/>
      <c r="GH66" s="17"/>
      <c r="GI66" s="17"/>
      <c r="GJ66" s="17"/>
      <c r="GK66" s="17"/>
      <c r="GL66" s="17"/>
      <c r="GM66" s="17"/>
      <c r="GN66" s="17">
        <f t="shared" si="473"/>
        <v>0</v>
      </c>
      <c r="GO66" s="17">
        <f t="shared" si="473"/>
        <v>0</v>
      </c>
      <c r="GP66" s="17"/>
      <c r="GQ66" s="17"/>
      <c r="GR66" s="17"/>
      <c r="GS66" s="17"/>
      <c r="GT66" s="17"/>
      <c r="GU66" s="17"/>
      <c r="GV66" s="17"/>
      <c r="GW66" s="17"/>
      <c r="GX66" s="17">
        <f t="shared" si="474"/>
        <v>0</v>
      </c>
      <c r="GY66" s="17">
        <f t="shared" si="474"/>
        <v>0</v>
      </c>
      <c r="GZ66" s="17"/>
      <c r="HA66" s="17"/>
      <c r="HB66" s="17"/>
      <c r="HC66" s="17"/>
      <c r="HD66" s="17"/>
      <c r="HE66" s="17"/>
      <c r="HF66" s="17"/>
      <c r="HG66" s="17"/>
      <c r="HH66" s="17">
        <f t="shared" si="475"/>
        <v>0</v>
      </c>
      <c r="HI66" s="17">
        <f t="shared" si="475"/>
        <v>0</v>
      </c>
      <c r="HJ66" s="17"/>
      <c r="HK66" s="17"/>
      <c r="HL66" s="17"/>
      <c r="HM66" s="17"/>
      <c r="HN66" s="17"/>
      <c r="HO66" s="17"/>
      <c r="HP66" s="17"/>
      <c r="HQ66" s="17"/>
      <c r="HR66" s="17">
        <f t="shared" si="476"/>
        <v>0</v>
      </c>
      <c r="HS66" s="17">
        <f t="shared" si="476"/>
        <v>0</v>
      </c>
      <c r="HT66" s="17"/>
      <c r="HU66" s="17"/>
      <c r="HV66" s="17"/>
      <c r="HW66" s="17"/>
      <c r="HX66" s="17"/>
      <c r="HY66" s="17"/>
      <c r="HZ66" s="17"/>
      <c r="IA66" s="17"/>
      <c r="IB66" s="17">
        <f t="shared" si="477"/>
        <v>0</v>
      </c>
      <c r="IC66" s="17">
        <f t="shared" si="477"/>
        <v>0</v>
      </c>
      <c r="ID66" s="17"/>
      <c r="IE66" s="17"/>
      <c r="IF66" s="17"/>
      <c r="IG66" s="17"/>
      <c r="IH66" s="17"/>
      <c r="II66" s="17"/>
      <c r="IJ66" s="17"/>
      <c r="IK66" s="17"/>
      <c r="IL66" s="17">
        <f t="shared" si="478"/>
        <v>0</v>
      </c>
      <c r="IM66" s="17">
        <f t="shared" si="478"/>
        <v>0</v>
      </c>
      <c r="IN66" s="17"/>
      <c r="IO66" s="17"/>
      <c r="IP66" s="17"/>
      <c r="IQ66" s="17"/>
      <c r="IR66" s="17"/>
      <c r="IS66" s="17"/>
      <c r="IT66" s="17"/>
      <c r="IU66" s="17"/>
      <c r="IV66" s="17">
        <f t="shared" si="479"/>
        <v>0</v>
      </c>
      <c r="IW66" s="17">
        <f t="shared" si="479"/>
        <v>0</v>
      </c>
      <c r="IX66" s="17"/>
      <c r="IY66" s="17"/>
      <c r="IZ66" s="17"/>
      <c r="JA66" s="17"/>
      <c r="JB66" s="17"/>
      <c r="JC66" s="17"/>
      <c r="JD66" s="17"/>
      <c r="JE66" s="17"/>
      <c r="JF66" s="17">
        <f t="shared" si="480"/>
        <v>0</v>
      </c>
      <c r="JG66" s="17">
        <f t="shared" si="480"/>
        <v>0</v>
      </c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>
        <v>255.78</v>
      </c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</row>
    <row r="67" spans="1:304" ht="18" customHeight="1">
      <c r="A67" s="1" t="s">
        <v>124</v>
      </c>
      <c r="B67" s="17">
        <f t="shared" si="454"/>
        <v>751.5</v>
      </c>
      <c r="C67" s="17">
        <f t="shared" si="455"/>
        <v>0</v>
      </c>
      <c r="D67" s="17"/>
      <c r="E67" s="17"/>
      <c r="F67" s="17"/>
      <c r="G67" s="17"/>
      <c r="H67" s="17"/>
      <c r="I67" s="17">
        <f t="shared" si="456"/>
        <v>0</v>
      </c>
      <c r="J67" s="17">
        <f t="shared" si="456"/>
        <v>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>
        <f t="shared" si="457"/>
        <v>0</v>
      </c>
      <c r="Z67" s="17">
        <f t="shared" si="457"/>
        <v>0</v>
      </c>
      <c r="AA67" s="17"/>
      <c r="AB67" s="17"/>
      <c r="AC67" s="17"/>
      <c r="AD67" s="17"/>
      <c r="AE67" s="17"/>
      <c r="AF67" s="17"/>
      <c r="AG67" s="17"/>
      <c r="AH67" s="17"/>
      <c r="AI67" s="17">
        <f t="shared" si="458"/>
        <v>0</v>
      </c>
      <c r="AJ67" s="17">
        <f t="shared" si="458"/>
        <v>0</v>
      </c>
      <c r="AK67" s="17"/>
      <c r="AL67" s="17"/>
      <c r="AM67" s="17"/>
      <c r="AN67" s="17"/>
      <c r="AO67" s="17"/>
      <c r="AP67" s="17"/>
      <c r="AQ67" s="17"/>
      <c r="AR67" s="17"/>
      <c r="AS67" s="17">
        <f t="shared" si="459"/>
        <v>0</v>
      </c>
      <c r="AT67" s="17">
        <f t="shared" si="459"/>
        <v>0</v>
      </c>
      <c r="AU67" s="17"/>
      <c r="AV67" s="17"/>
      <c r="AW67" s="17"/>
      <c r="AX67" s="17"/>
      <c r="AY67" s="17"/>
      <c r="AZ67" s="17"/>
      <c r="BA67" s="17"/>
      <c r="BB67" s="17"/>
      <c r="BC67" s="17">
        <f t="shared" si="460"/>
        <v>0</v>
      </c>
      <c r="BD67" s="17">
        <f t="shared" si="460"/>
        <v>0</v>
      </c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>
        <f t="shared" si="461"/>
        <v>359.5</v>
      </c>
      <c r="BW67" s="17">
        <f t="shared" si="461"/>
        <v>0</v>
      </c>
      <c r="BX67" s="17"/>
      <c r="BY67" s="17"/>
      <c r="BZ67" s="17"/>
      <c r="CA67" s="17"/>
      <c r="CB67" s="17">
        <v>359.5</v>
      </c>
      <c r="CC67" s="17"/>
      <c r="CD67" s="17">
        <f t="shared" ref="CD67" si="486">CC67/CB67*100</f>
        <v>0</v>
      </c>
      <c r="CE67" s="17">
        <f t="shared" si="463"/>
        <v>0</v>
      </c>
      <c r="CF67" s="17">
        <f t="shared" si="463"/>
        <v>0</v>
      </c>
      <c r="CG67" s="17"/>
      <c r="CH67" s="17"/>
      <c r="CI67" s="17"/>
      <c r="CJ67" s="17"/>
      <c r="CK67" s="17"/>
      <c r="CL67" s="17"/>
      <c r="CM67" s="17"/>
      <c r="CN67" s="17"/>
      <c r="CO67" s="17">
        <f t="shared" si="464"/>
        <v>0</v>
      </c>
      <c r="CP67" s="17">
        <f t="shared" si="464"/>
        <v>0</v>
      </c>
      <c r="CQ67" s="17"/>
      <c r="CR67" s="17"/>
      <c r="CS67" s="17"/>
      <c r="CT67" s="17"/>
      <c r="CU67" s="17"/>
      <c r="CV67" s="17"/>
      <c r="CW67" s="17"/>
      <c r="CX67" s="17"/>
      <c r="CY67" s="17">
        <f t="shared" si="465"/>
        <v>0</v>
      </c>
      <c r="CZ67" s="17">
        <f t="shared" si="465"/>
        <v>0</v>
      </c>
      <c r="DA67" s="17"/>
      <c r="DB67" s="17"/>
      <c r="DC67" s="17"/>
      <c r="DD67" s="17"/>
      <c r="DE67" s="17"/>
      <c r="DF67" s="17"/>
      <c r="DG67" s="17"/>
      <c r="DH67" s="17"/>
      <c r="DI67" s="17">
        <f t="shared" si="466"/>
        <v>0</v>
      </c>
      <c r="DJ67" s="17">
        <f t="shared" si="466"/>
        <v>0</v>
      </c>
      <c r="DK67" s="17"/>
      <c r="DL67" s="17"/>
      <c r="DM67" s="17"/>
      <c r="DN67" s="17"/>
      <c r="DO67" s="17"/>
      <c r="DP67" s="17"/>
      <c r="DQ67" s="17"/>
      <c r="DR67" s="17"/>
      <c r="DS67" s="17">
        <f t="shared" si="467"/>
        <v>0</v>
      </c>
      <c r="DT67" s="17">
        <f t="shared" si="467"/>
        <v>0</v>
      </c>
      <c r="DU67" s="17"/>
      <c r="DV67" s="17"/>
      <c r="DW67" s="17"/>
      <c r="DX67" s="17"/>
      <c r="DY67" s="17"/>
      <c r="DZ67" s="17"/>
      <c r="EA67" s="17"/>
      <c r="EB67" s="17"/>
      <c r="EC67" s="17">
        <f t="shared" si="468"/>
        <v>0</v>
      </c>
      <c r="ED67" s="17">
        <f t="shared" si="468"/>
        <v>0</v>
      </c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>
        <f t="shared" si="469"/>
        <v>0</v>
      </c>
      <c r="EQ67" s="17">
        <f t="shared" si="469"/>
        <v>0</v>
      </c>
      <c r="ER67" s="17"/>
      <c r="ES67" s="17"/>
      <c r="ET67" s="17"/>
      <c r="EU67" s="17"/>
      <c r="EV67" s="17"/>
      <c r="EW67" s="17"/>
      <c r="EX67" s="17"/>
      <c r="EY67" s="17"/>
      <c r="EZ67" s="17">
        <f t="shared" si="470"/>
        <v>0</v>
      </c>
      <c r="FA67" s="17">
        <f t="shared" si="470"/>
        <v>0</v>
      </c>
      <c r="FB67" s="17"/>
      <c r="FC67" s="17"/>
      <c r="FD67" s="17"/>
      <c r="FE67" s="17"/>
      <c r="FF67" s="17"/>
      <c r="FG67" s="17"/>
      <c r="FH67" s="17"/>
      <c r="FI67" s="22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>
        <f t="shared" si="471"/>
        <v>0</v>
      </c>
      <c r="FU67" s="17">
        <f t="shared" si="471"/>
        <v>0</v>
      </c>
      <c r="FV67" s="17"/>
      <c r="FW67" s="17"/>
      <c r="FX67" s="17"/>
      <c r="FY67" s="17"/>
      <c r="FZ67" s="17"/>
      <c r="GA67" s="17"/>
      <c r="GB67" s="17"/>
      <c r="GC67" s="17"/>
      <c r="GD67" s="17">
        <f t="shared" si="472"/>
        <v>0</v>
      </c>
      <c r="GE67" s="17">
        <f t="shared" si="472"/>
        <v>0</v>
      </c>
      <c r="GF67" s="17"/>
      <c r="GG67" s="17"/>
      <c r="GH67" s="17"/>
      <c r="GI67" s="17"/>
      <c r="GJ67" s="17"/>
      <c r="GK67" s="17"/>
      <c r="GL67" s="17"/>
      <c r="GM67" s="17"/>
      <c r="GN67" s="17">
        <f t="shared" si="473"/>
        <v>0</v>
      </c>
      <c r="GO67" s="17">
        <f t="shared" si="473"/>
        <v>0</v>
      </c>
      <c r="GP67" s="17"/>
      <c r="GQ67" s="17"/>
      <c r="GR67" s="17"/>
      <c r="GS67" s="17"/>
      <c r="GT67" s="17"/>
      <c r="GU67" s="17"/>
      <c r="GV67" s="17"/>
      <c r="GW67" s="17"/>
      <c r="GX67" s="17">
        <f t="shared" si="474"/>
        <v>0</v>
      </c>
      <c r="GY67" s="17">
        <f t="shared" si="474"/>
        <v>0</v>
      </c>
      <c r="GZ67" s="17"/>
      <c r="HA67" s="17"/>
      <c r="HB67" s="17"/>
      <c r="HC67" s="17"/>
      <c r="HD67" s="17"/>
      <c r="HE67" s="17"/>
      <c r="HF67" s="17"/>
      <c r="HG67" s="17"/>
      <c r="HH67" s="17">
        <f t="shared" si="475"/>
        <v>0</v>
      </c>
      <c r="HI67" s="17">
        <f t="shared" si="475"/>
        <v>0</v>
      </c>
      <c r="HJ67" s="17"/>
      <c r="HK67" s="17"/>
      <c r="HL67" s="17"/>
      <c r="HM67" s="17"/>
      <c r="HN67" s="17"/>
      <c r="HO67" s="17"/>
      <c r="HP67" s="17"/>
      <c r="HQ67" s="17"/>
      <c r="HR67" s="17">
        <f t="shared" si="476"/>
        <v>0</v>
      </c>
      <c r="HS67" s="17">
        <f t="shared" si="476"/>
        <v>0</v>
      </c>
      <c r="HT67" s="17"/>
      <c r="HU67" s="17"/>
      <c r="HV67" s="17"/>
      <c r="HW67" s="17"/>
      <c r="HX67" s="17"/>
      <c r="HY67" s="17"/>
      <c r="HZ67" s="17"/>
      <c r="IA67" s="17"/>
      <c r="IB67" s="17">
        <f t="shared" si="477"/>
        <v>0</v>
      </c>
      <c r="IC67" s="17">
        <f t="shared" si="477"/>
        <v>0</v>
      </c>
      <c r="ID67" s="17"/>
      <c r="IE67" s="17"/>
      <c r="IF67" s="17"/>
      <c r="IG67" s="17"/>
      <c r="IH67" s="17"/>
      <c r="II67" s="17"/>
      <c r="IJ67" s="17"/>
      <c r="IK67" s="17"/>
      <c r="IL67" s="17">
        <f t="shared" si="478"/>
        <v>0</v>
      </c>
      <c r="IM67" s="17">
        <f t="shared" si="478"/>
        <v>0</v>
      </c>
      <c r="IN67" s="17"/>
      <c r="IO67" s="17"/>
      <c r="IP67" s="17"/>
      <c r="IQ67" s="17"/>
      <c r="IR67" s="17"/>
      <c r="IS67" s="17"/>
      <c r="IT67" s="17"/>
      <c r="IU67" s="17"/>
      <c r="IV67" s="17">
        <f t="shared" si="479"/>
        <v>0</v>
      </c>
      <c r="IW67" s="17">
        <f t="shared" si="479"/>
        <v>0</v>
      </c>
      <c r="IX67" s="17"/>
      <c r="IY67" s="17"/>
      <c r="IZ67" s="17"/>
      <c r="JA67" s="17"/>
      <c r="JB67" s="17"/>
      <c r="JC67" s="17"/>
      <c r="JD67" s="17"/>
      <c r="JE67" s="17"/>
      <c r="JF67" s="17">
        <f t="shared" si="480"/>
        <v>0</v>
      </c>
      <c r="JG67" s="17">
        <f t="shared" si="480"/>
        <v>0</v>
      </c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>
        <v>392</v>
      </c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</row>
    <row r="68" spans="1:304">
      <c r="A68" s="1" t="s">
        <v>127</v>
      </c>
      <c r="B68" s="17">
        <f t="shared" si="454"/>
        <v>889.04528000000005</v>
      </c>
      <c r="C68" s="17">
        <f t="shared" si="455"/>
        <v>291.64263999999997</v>
      </c>
      <c r="D68" s="17"/>
      <c r="E68" s="17"/>
      <c r="F68" s="17"/>
      <c r="G68" s="17"/>
      <c r="H68" s="17"/>
      <c r="I68" s="17">
        <f t="shared" si="456"/>
        <v>0</v>
      </c>
      <c r="J68" s="17">
        <f t="shared" si="456"/>
        <v>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>
        <f t="shared" si="457"/>
        <v>0</v>
      </c>
      <c r="Z68" s="17">
        <f t="shared" si="457"/>
        <v>0</v>
      </c>
      <c r="AA68" s="17"/>
      <c r="AB68" s="17"/>
      <c r="AC68" s="17"/>
      <c r="AD68" s="17"/>
      <c r="AE68" s="17"/>
      <c r="AF68" s="17"/>
      <c r="AG68" s="17"/>
      <c r="AH68" s="17"/>
      <c r="AI68" s="17">
        <f t="shared" si="458"/>
        <v>0</v>
      </c>
      <c r="AJ68" s="17">
        <f t="shared" si="458"/>
        <v>0</v>
      </c>
      <c r="AK68" s="17"/>
      <c r="AL68" s="17"/>
      <c r="AM68" s="17"/>
      <c r="AN68" s="17"/>
      <c r="AO68" s="17"/>
      <c r="AP68" s="17"/>
      <c r="AQ68" s="17"/>
      <c r="AR68" s="17"/>
      <c r="AS68" s="17">
        <f t="shared" si="459"/>
        <v>0</v>
      </c>
      <c r="AT68" s="17">
        <f t="shared" si="459"/>
        <v>0</v>
      </c>
      <c r="AU68" s="17"/>
      <c r="AV68" s="17"/>
      <c r="AW68" s="17"/>
      <c r="AX68" s="17"/>
      <c r="AY68" s="17"/>
      <c r="AZ68" s="17"/>
      <c r="BA68" s="17"/>
      <c r="BB68" s="17"/>
      <c r="BC68" s="17">
        <f t="shared" si="460"/>
        <v>0</v>
      </c>
      <c r="BD68" s="17">
        <f t="shared" si="460"/>
        <v>0</v>
      </c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>
        <f t="shared" si="461"/>
        <v>0</v>
      </c>
      <c r="BW68" s="17">
        <f t="shared" si="461"/>
        <v>0</v>
      </c>
      <c r="BX68" s="17"/>
      <c r="BY68" s="17"/>
      <c r="BZ68" s="17"/>
      <c r="CA68" s="17"/>
      <c r="CB68" s="17"/>
      <c r="CC68" s="17"/>
      <c r="CD68" s="17"/>
      <c r="CE68" s="17">
        <f t="shared" si="463"/>
        <v>0</v>
      </c>
      <c r="CF68" s="17">
        <f t="shared" si="463"/>
        <v>0</v>
      </c>
      <c r="CG68" s="17"/>
      <c r="CH68" s="17"/>
      <c r="CI68" s="17"/>
      <c r="CJ68" s="17"/>
      <c r="CK68" s="17"/>
      <c r="CL68" s="17"/>
      <c r="CM68" s="17"/>
      <c r="CN68" s="17"/>
      <c r="CO68" s="17">
        <f t="shared" si="464"/>
        <v>0</v>
      </c>
      <c r="CP68" s="17">
        <f t="shared" si="464"/>
        <v>0</v>
      </c>
      <c r="CQ68" s="17"/>
      <c r="CR68" s="17"/>
      <c r="CS68" s="17"/>
      <c r="CT68" s="17"/>
      <c r="CU68" s="17"/>
      <c r="CV68" s="17"/>
      <c r="CW68" s="17"/>
      <c r="CX68" s="17"/>
      <c r="CY68" s="17">
        <f t="shared" si="465"/>
        <v>0</v>
      </c>
      <c r="CZ68" s="17">
        <f t="shared" si="465"/>
        <v>0</v>
      </c>
      <c r="DA68" s="17"/>
      <c r="DB68" s="17"/>
      <c r="DC68" s="17"/>
      <c r="DD68" s="17"/>
      <c r="DE68" s="17"/>
      <c r="DF68" s="17"/>
      <c r="DG68" s="17"/>
      <c r="DH68" s="17"/>
      <c r="DI68" s="17">
        <f t="shared" si="466"/>
        <v>0</v>
      </c>
      <c r="DJ68" s="17">
        <f t="shared" si="466"/>
        <v>0</v>
      </c>
      <c r="DK68" s="17"/>
      <c r="DL68" s="17"/>
      <c r="DM68" s="17"/>
      <c r="DN68" s="17"/>
      <c r="DO68" s="17"/>
      <c r="DP68" s="17"/>
      <c r="DQ68" s="17"/>
      <c r="DR68" s="17"/>
      <c r="DS68" s="17">
        <f t="shared" si="467"/>
        <v>0</v>
      </c>
      <c r="DT68" s="17">
        <f t="shared" si="467"/>
        <v>0</v>
      </c>
      <c r="DU68" s="17"/>
      <c r="DV68" s="17"/>
      <c r="DW68" s="17"/>
      <c r="DX68" s="17"/>
      <c r="DY68" s="17"/>
      <c r="DZ68" s="17"/>
      <c r="EA68" s="17"/>
      <c r="EB68" s="17"/>
      <c r="EC68" s="17">
        <f t="shared" si="468"/>
        <v>0</v>
      </c>
      <c r="ED68" s="17">
        <f t="shared" si="468"/>
        <v>0</v>
      </c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>
        <f t="shared" si="469"/>
        <v>0</v>
      </c>
      <c r="EQ68" s="17">
        <f t="shared" si="469"/>
        <v>0</v>
      </c>
      <c r="ER68" s="23"/>
      <c r="ES68" s="17"/>
      <c r="ET68" s="17"/>
      <c r="EU68" s="17"/>
      <c r="EV68" s="17"/>
      <c r="EW68" s="17"/>
      <c r="EX68" s="17"/>
      <c r="EY68" s="17"/>
      <c r="EZ68" s="17">
        <f t="shared" si="470"/>
        <v>0</v>
      </c>
      <c r="FA68" s="17">
        <f t="shared" si="470"/>
        <v>0</v>
      </c>
      <c r="FB68" s="17"/>
      <c r="FC68" s="17"/>
      <c r="FD68" s="17"/>
      <c r="FE68" s="17"/>
      <c r="FF68" s="17"/>
      <c r="FG68" s="17"/>
      <c r="FH68" s="17"/>
      <c r="FI68" s="22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>
        <f t="shared" si="471"/>
        <v>0</v>
      </c>
      <c r="FU68" s="17">
        <f t="shared" si="471"/>
        <v>0</v>
      </c>
      <c r="FV68" s="17"/>
      <c r="FW68" s="17"/>
      <c r="FX68" s="17"/>
      <c r="FY68" s="17"/>
      <c r="FZ68" s="17"/>
      <c r="GA68" s="17"/>
      <c r="GB68" s="17"/>
      <c r="GC68" s="17"/>
      <c r="GD68" s="17">
        <f t="shared" si="472"/>
        <v>0</v>
      </c>
      <c r="GE68" s="17">
        <f t="shared" si="472"/>
        <v>0</v>
      </c>
      <c r="GF68" s="17"/>
      <c r="GG68" s="17"/>
      <c r="GH68" s="17"/>
      <c r="GI68" s="17"/>
      <c r="GJ68" s="17"/>
      <c r="GK68" s="17"/>
      <c r="GL68" s="17"/>
      <c r="GM68" s="17"/>
      <c r="GN68" s="17">
        <f t="shared" si="473"/>
        <v>0</v>
      </c>
      <c r="GO68" s="17">
        <f t="shared" si="473"/>
        <v>0</v>
      </c>
      <c r="GP68" s="17"/>
      <c r="GQ68" s="17"/>
      <c r="GR68" s="17"/>
      <c r="GS68" s="17"/>
      <c r="GT68" s="17"/>
      <c r="GU68" s="17"/>
      <c r="GV68" s="17"/>
      <c r="GW68" s="17"/>
      <c r="GX68" s="17">
        <f t="shared" si="474"/>
        <v>0</v>
      </c>
      <c r="GY68" s="17">
        <f t="shared" si="474"/>
        <v>0</v>
      </c>
      <c r="GZ68" s="17"/>
      <c r="HA68" s="17"/>
      <c r="HB68" s="17"/>
      <c r="HC68" s="17"/>
      <c r="HD68" s="17"/>
      <c r="HE68" s="17"/>
      <c r="HF68" s="17"/>
      <c r="HG68" s="17"/>
      <c r="HH68" s="17">
        <f t="shared" si="475"/>
        <v>0</v>
      </c>
      <c r="HI68" s="17">
        <f t="shared" si="475"/>
        <v>0</v>
      </c>
      <c r="HJ68" s="17"/>
      <c r="HK68" s="17"/>
      <c r="HL68" s="17"/>
      <c r="HM68" s="17"/>
      <c r="HN68" s="17"/>
      <c r="HO68" s="17"/>
      <c r="HP68" s="17"/>
      <c r="HQ68" s="17"/>
      <c r="HR68" s="17">
        <f t="shared" si="476"/>
        <v>0</v>
      </c>
      <c r="HS68" s="17">
        <f t="shared" si="476"/>
        <v>0</v>
      </c>
      <c r="HT68" s="17"/>
      <c r="HU68" s="17"/>
      <c r="HV68" s="17"/>
      <c r="HW68" s="17"/>
      <c r="HX68" s="17"/>
      <c r="HY68" s="17"/>
      <c r="HZ68" s="17"/>
      <c r="IA68" s="17"/>
      <c r="IB68" s="17">
        <f t="shared" si="477"/>
        <v>0</v>
      </c>
      <c r="IC68" s="17">
        <f t="shared" si="477"/>
        <v>0</v>
      </c>
      <c r="ID68" s="17"/>
      <c r="IE68" s="17"/>
      <c r="IF68" s="17"/>
      <c r="IG68" s="17"/>
      <c r="IH68" s="17"/>
      <c r="II68" s="17"/>
      <c r="IJ68" s="17"/>
      <c r="IK68" s="17"/>
      <c r="IL68" s="17">
        <f t="shared" si="478"/>
        <v>0</v>
      </c>
      <c r="IM68" s="17">
        <f t="shared" si="478"/>
        <v>0</v>
      </c>
      <c r="IN68" s="17"/>
      <c r="IO68" s="17"/>
      <c r="IP68" s="17"/>
      <c r="IQ68" s="17"/>
      <c r="IR68" s="17"/>
      <c r="IS68" s="17"/>
      <c r="IT68" s="17"/>
      <c r="IU68" s="17"/>
      <c r="IV68" s="17">
        <f t="shared" si="479"/>
        <v>0</v>
      </c>
      <c r="IW68" s="17">
        <f t="shared" si="479"/>
        <v>0</v>
      </c>
      <c r="IX68" s="17"/>
      <c r="IY68" s="17"/>
      <c r="IZ68" s="17"/>
      <c r="JA68" s="17"/>
      <c r="JB68" s="17"/>
      <c r="JC68" s="17"/>
      <c r="JD68" s="17"/>
      <c r="JE68" s="17"/>
      <c r="JF68" s="17">
        <f t="shared" si="480"/>
        <v>0</v>
      </c>
      <c r="JG68" s="17">
        <f t="shared" si="480"/>
        <v>0</v>
      </c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>
        <v>583.28528000000006</v>
      </c>
      <c r="JS68" s="17">
        <v>291.64263999999997</v>
      </c>
      <c r="JT68" s="17">
        <f t="shared" si="451"/>
        <v>49.999999999999986</v>
      </c>
      <c r="JU68" s="17">
        <v>305.76</v>
      </c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</row>
    <row r="69" spans="1:304" ht="18" customHeight="1">
      <c r="A69" s="1" t="s">
        <v>128</v>
      </c>
      <c r="B69" s="17">
        <f t="shared" si="454"/>
        <v>434.17712</v>
      </c>
      <c r="C69" s="17">
        <f t="shared" si="455"/>
        <v>21.088560000000001</v>
      </c>
      <c r="D69" s="17"/>
      <c r="E69" s="17"/>
      <c r="F69" s="17"/>
      <c r="G69" s="17"/>
      <c r="H69" s="17"/>
      <c r="I69" s="17">
        <f t="shared" si="456"/>
        <v>0</v>
      </c>
      <c r="J69" s="17">
        <f t="shared" si="456"/>
        <v>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>
        <f t="shared" si="457"/>
        <v>0</v>
      </c>
      <c r="Z69" s="17">
        <f t="shared" si="457"/>
        <v>0</v>
      </c>
      <c r="AA69" s="17"/>
      <c r="AB69" s="17"/>
      <c r="AC69" s="17"/>
      <c r="AD69" s="17"/>
      <c r="AE69" s="17"/>
      <c r="AF69" s="17"/>
      <c r="AG69" s="17"/>
      <c r="AH69" s="17"/>
      <c r="AI69" s="17">
        <f t="shared" si="458"/>
        <v>0</v>
      </c>
      <c r="AJ69" s="17">
        <f t="shared" si="458"/>
        <v>0</v>
      </c>
      <c r="AK69" s="17"/>
      <c r="AL69" s="17"/>
      <c r="AM69" s="17"/>
      <c r="AN69" s="17"/>
      <c r="AO69" s="17"/>
      <c r="AP69" s="17"/>
      <c r="AQ69" s="17"/>
      <c r="AR69" s="17"/>
      <c r="AS69" s="17">
        <f t="shared" si="459"/>
        <v>0</v>
      </c>
      <c r="AT69" s="17">
        <f t="shared" si="459"/>
        <v>0</v>
      </c>
      <c r="AU69" s="17"/>
      <c r="AV69" s="17"/>
      <c r="AW69" s="17"/>
      <c r="AX69" s="17"/>
      <c r="AY69" s="17"/>
      <c r="AZ69" s="17"/>
      <c r="BA69" s="17"/>
      <c r="BB69" s="17"/>
      <c r="BC69" s="17">
        <f t="shared" si="460"/>
        <v>0</v>
      </c>
      <c r="BD69" s="17">
        <f t="shared" si="460"/>
        <v>0</v>
      </c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>
        <f t="shared" si="461"/>
        <v>0</v>
      </c>
      <c r="BW69" s="17">
        <f t="shared" si="461"/>
        <v>0</v>
      </c>
      <c r="BX69" s="17"/>
      <c r="BY69" s="17"/>
      <c r="BZ69" s="17"/>
      <c r="CA69" s="17"/>
      <c r="CB69" s="17"/>
      <c r="CC69" s="17"/>
      <c r="CD69" s="17"/>
      <c r="CE69" s="17">
        <f t="shared" si="463"/>
        <v>0</v>
      </c>
      <c r="CF69" s="17">
        <f t="shared" si="463"/>
        <v>0</v>
      </c>
      <c r="CG69" s="17"/>
      <c r="CH69" s="17"/>
      <c r="CI69" s="17"/>
      <c r="CJ69" s="17"/>
      <c r="CK69" s="17"/>
      <c r="CL69" s="17"/>
      <c r="CM69" s="17"/>
      <c r="CN69" s="17"/>
      <c r="CO69" s="17">
        <f t="shared" si="464"/>
        <v>0</v>
      </c>
      <c r="CP69" s="17">
        <f t="shared" si="464"/>
        <v>0</v>
      </c>
      <c r="CQ69" s="17"/>
      <c r="CR69" s="17"/>
      <c r="CS69" s="17"/>
      <c r="CT69" s="17"/>
      <c r="CU69" s="17"/>
      <c r="CV69" s="17"/>
      <c r="CW69" s="17"/>
      <c r="CX69" s="17"/>
      <c r="CY69" s="17">
        <f t="shared" si="465"/>
        <v>0</v>
      </c>
      <c r="CZ69" s="17">
        <f t="shared" si="465"/>
        <v>0</v>
      </c>
      <c r="DA69" s="17"/>
      <c r="DB69" s="17"/>
      <c r="DC69" s="17"/>
      <c r="DD69" s="17"/>
      <c r="DE69" s="17"/>
      <c r="DF69" s="17"/>
      <c r="DG69" s="17"/>
      <c r="DH69" s="17"/>
      <c r="DI69" s="17">
        <f t="shared" si="466"/>
        <v>0</v>
      </c>
      <c r="DJ69" s="17">
        <f t="shared" si="466"/>
        <v>0</v>
      </c>
      <c r="DK69" s="17"/>
      <c r="DL69" s="17"/>
      <c r="DM69" s="17"/>
      <c r="DN69" s="17"/>
      <c r="DO69" s="17"/>
      <c r="DP69" s="17"/>
      <c r="DQ69" s="17"/>
      <c r="DR69" s="17"/>
      <c r="DS69" s="17">
        <f t="shared" si="467"/>
        <v>0</v>
      </c>
      <c r="DT69" s="17">
        <f t="shared" si="467"/>
        <v>0</v>
      </c>
      <c r="DU69" s="17"/>
      <c r="DV69" s="17"/>
      <c r="DW69" s="17"/>
      <c r="DX69" s="17"/>
      <c r="DY69" s="17"/>
      <c r="DZ69" s="17"/>
      <c r="EA69" s="17"/>
      <c r="EB69" s="17"/>
      <c r="EC69" s="17">
        <f t="shared" si="468"/>
        <v>0</v>
      </c>
      <c r="ED69" s="17">
        <f t="shared" si="468"/>
        <v>0</v>
      </c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>
        <f t="shared" si="469"/>
        <v>0</v>
      </c>
      <c r="EQ69" s="17">
        <f t="shared" si="469"/>
        <v>0</v>
      </c>
      <c r="ER69" s="17"/>
      <c r="ES69" s="17"/>
      <c r="ET69" s="17"/>
      <c r="EU69" s="17"/>
      <c r="EV69" s="17"/>
      <c r="EW69" s="17"/>
      <c r="EX69" s="17"/>
      <c r="EY69" s="17"/>
      <c r="EZ69" s="17">
        <f t="shared" si="470"/>
        <v>0</v>
      </c>
      <c r="FA69" s="17">
        <f t="shared" si="470"/>
        <v>0</v>
      </c>
      <c r="FB69" s="17"/>
      <c r="FC69" s="17"/>
      <c r="FD69" s="17"/>
      <c r="FE69" s="17"/>
      <c r="FF69" s="17"/>
      <c r="FG69" s="17"/>
      <c r="FH69" s="17"/>
      <c r="FI69" s="22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>
        <f t="shared" si="471"/>
        <v>0</v>
      </c>
      <c r="FU69" s="17">
        <f t="shared" si="471"/>
        <v>0</v>
      </c>
      <c r="FV69" s="17"/>
      <c r="FW69" s="17"/>
      <c r="FX69" s="17"/>
      <c r="FY69" s="17"/>
      <c r="FZ69" s="17"/>
      <c r="GA69" s="17"/>
      <c r="GB69" s="17"/>
      <c r="GC69" s="17"/>
      <c r="GD69" s="17">
        <f t="shared" si="472"/>
        <v>0</v>
      </c>
      <c r="GE69" s="17">
        <f t="shared" si="472"/>
        <v>0</v>
      </c>
      <c r="GF69" s="17"/>
      <c r="GG69" s="17"/>
      <c r="GH69" s="17"/>
      <c r="GI69" s="17"/>
      <c r="GJ69" s="17"/>
      <c r="GK69" s="17"/>
      <c r="GL69" s="17"/>
      <c r="GM69" s="17"/>
      <c r="GN69" s="17">
        <f t="shared" si="473"/>
        <v>0</v>
      </c>
      <c r="GO69" s="17">
        <f t="shared" si="473"/>
        <v>0</v>
      </c>
      <c r="GP69" s="17"/>
      <c r="GQ69" s="17"/>
      <c r="GR69" s="17"/>
      <c r="GS69" s="17"/>
      <c r="GT69" s="17"/>
      <c r="GU69" s="17"/>
      <c r="GV69" s="17"/>
      <c r="GW69" s="17"/>
      <c r="GX69" s="17">
        <f t="shared" si="474"/>
        <v>0</v>
      </c>
      <c r="GY69" s="17">
        <f t="shared" si="474"/>
        <v>0</v>
      </c>
      <c r="GZ69" s="17"/>
      <c r="HA69" s="17"/>
      <c r="HB69" s="17"/>
      <c r="HC69" s="17"/>
      <c r="HD69" s="17"/>
      <c r="HE69" s="17"/>
      <c r="HF69" s="17"/>
      <c r="HG69" s="17"/>
      <c r="HH69" s="17">
        <f t="shared" si="475"/>
        <v>0</v>
      </c>
      <c r="HI69" s="17">
        <f t="shared" si="475"/>
        <v>0</v>
      </c>
      <c r="HJ69" s="17"/>
      <c r="HK69" s="17"/>
      <c r="HL69" s="17"/>
      <c r="HM69" s="17"/>
      <c r="HN69" s="17"/>
      <c r="HO69" s="17"/>
      <c r="HP69" s="17"/>
      <c r="HQ69" s="17"/>
      <c r="HR69" s="17">
        <f t="shared" si="476"/>
        <v>0</v>
      </c>
      <c r="HS69" s="17">
        <f t="shared" si="476"/>
        <v>0</v>
      </c>
      <c r="HT69" s="17"/>
      <c r="HU69" s="17"/>
      <c r="HV69" s="17"/>
      <c r="HW69" s="17"/>
      <c r="HX69" s="17"/>
      <c r="HY69" s="17"/>
      <c r="HZ69" s="17"/>
      <c r="IA69" s="17"/>
      <c r="IB69" s="17">
        <f t="shared" si="477"/>
        <v>0</v>
      </c>
      <c r="IC69" s="17">
        <f t="shared" si="477"/>
        <v>0</v>
      </c>
      <c r="ID69" s="17"/>
      <c r="IE69" s="17"/>
      <c r="IF69" s="17"/>
      <c r="IG69" s="17"/>
      <c r="IH69" s="17"/>
      <c r="II69" s="17"/>
      <c r="IJ69" s="17"/>
      <c r="IK69" s="17"/>
      <c r="IL69" s="17">
        <f t="shared" si="478"/>
        <v>0</v>
      </c>
      <c r="IM69" s="17">
        <f t="shared" si="478"/>
        <v>0</v>
      </c>
      <c r="IN69" s="17"/>
      <c r="IO69" s="17"/>
      <c r="IP69" s="17"/>
      <c r="IQ69" s="17"/>
      <c r="IR69" s="17"/>
      <c r="IS69" s="17"/>
      <c r="IT69" s="17"/>
      <c r="IU69" s="17"/>
      <c r="IV69" s="17">
        <f t="shared" si="479"/>
        <v>0</v>
      </c>
      <c r="IW69" s="17">
        <f t="shared" si="479"/>
        <v>0</v>
      </c>
      <c r="IX69" s="17"/>
      <c r="IY69" s="17"/>
      <c r="IZ69" s="17"/>
      <c r="JA69" s="17"/>
      <c r="JB69" s="17"/>
      <c r="JC69" s="17"/>
      <c r="JD69" s="17"/>
      <c r="JE69" s="17"/>
      <c r="JF69" s="17">
        <f t="shared" si="480"/>
        <v>0</v>
      </c>
      <c r="JG69" s="17">
        <f t="shared" si="480"/>
        <v>0</v>
      </c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>
        <v>42.177120000000002</v>
      </c>
      <c r="JS69" s="17">
        <v>21.088560000000001</v>
      </c>
      <c r="JT69" s="17">
        <f t="shared" si="451"/>
        <v>50</v>
      </c>
      <c r="JU69" s="17">
        <v>392</v>
      </c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</row>
    <row r="70" spans="1:304" s="44" customFormat="1">
      <c r="A70" s="42" t="s">
        <v>147</v>
      </c>
      <c r="B70" s="43">
        <f>B72+B71</f>
        <v>183099.95283000005</v>
      </c>
      <c r="C70" s="43">
        <f>C72+C71</f>
        <v>106803.89392000002</v>
      </c>
      <c r="D70" s="43">
        <f t="shared" ref="D70:D75" si="487">C70/B70*100</f>
        <v>58.330923776459166</v>
      </c>
      <c r="E70" s="43">
        <f>E71+E72</f>
        <v>9122.4</v>
      </c>
      <c r="F70" s="43">
        <f>F71+F72</f>
        <v>4282.8</v>
      </c>
      <c r="G70" s="43">
        <f>F70/E70*100</f>
        <v>46.948171533806899</v>
      </c>
      <c r="H70" s="43">
        <f>H71+H72</f>
        <v>950.26404000000002</v>
      </c>
      <c r="I70" s="43">
        <f>I71+I72</f>
        <v>950.26404000000002</v>
      </c>
      <c r="J70" s="43">
        <f>J71+J72</f>
        <v>950.26404000000002</v>
      </c>
      <c r="K70" s="43">
        <f>J70/I70*100</f>
        <v>100</v>
      </c>
      <c r="L70" s="43">
        <f>L71+L72</f>
        <v>940.76139999999998</v>
      </c>
      <c r="M70" s="43">
        <f>M71+M72</f>
        <v>940.76139999999998</v>
      </c>
      <c r="N70" s="43">
        <f>M70/L70*100</f>
        <v>100</v>
      </c>
      <c r="O70" s="43">
        <f>O71+O72</f>
        <v>9.5026399999999995</v>
      </c>
      <c r="P70" s="43">
        <f>P71+P72</f>
        <v>9.5026399999999995</v>
      </c>
      <c r="Q70" s="43">
        <f>P70/O70*100</f>
        <v>100</v>
      </c>
      <c r="R70" s="43">
        <f>R71+R72</f>
        <v>524.4</v>
      </c>
      <c r="S70" s="43">
        <f>S71+S72</f>
        <v>524.4</v>
      </c>
      <c r="T70" s="43">
        <f>S70/R70*100</f>
        <v>100</v>
      </c>
      <c r="U70" s="43">
        <f>U71+U72</f>
        <v>0</v>
      </c>
      <c r="V70" s="43">
        <f>V71+V72</f>
        <v>0</v>
      </c>
      <c r="W70" s="43" t="e">
        <f>V70/U70*100</f>
        <v>#DIV/0!</v>
      </c>
      <c r="X70" s="43">
        <f>X71+X72</f>
        <v>3078.4225499999998</v>
      </c>
      <c r="Y70" s="43">
        <f>Y71+Y72</f>
        <v>3078.4225500000002</v>
      </c>
      <c r="Z70" s="43">
        <f>Z71+Z72</f>
        <v>3078.4225500000002</v>
      </c>
      <c r="AA70" s="43">
        <f>Z70/Y70*100</f>
        <v>100</v>
      </c>
      <c r="AB70" s="43">
        <f>AB71+AB72</f>
        <v>1941.7192600000001</v>
      </c>
      <c r="AC70" s="43">
        <f>AC71+AC72</f>
        <v>1941.7192600000001</v>
      </c>
      <c r="AD70" s="43">
        <f>AC70/AB70*100</f>
        <v>100</v>
      </c>
      <c r="AE70" s="43">
        <f>AE71+AE72</f>
        <v>1136.7032899999999</v>
      </c>
      <c r="AF70" s="43">
        <f>AF71+AF72</f>
        <v>1136.7032899999999</v>
      </c>
      <c r="AG70" s="43">
        <f>AF70/AE70*100</f>
        <v>100</v>
      </c>
      <c r="AH70" s="43">
        <f>AH71+AH72</f>
        <v>0</v>
      </c>
      <c r="AI70" s="43">
        <f>AI71+AI72</f>
        <v>0</v>
      </c>
      <c r="AJ70" s="43">
        <f>AJ71+AJ72</f>
        <v>0</v>
      </c>
      <c r="AK70" s="43"/>
      <c r="AL70" s="43">
        <f>AL71+AL72</f>
        <v>0</v>
      </c>
      <c r="AM70" s="43">
        <f>AM71+AM72</f>
        <v>0</v>
      </c>
      <c r="AN70" s="43"/>
      <c r="AO70" s="43">
        <f>AO71+AO72</f>
        <v>0</v>
      </c>
      <c r="AP70" s="43">
        <f>AP71+AP72</f>
        <v>0</v>
      </c>
      <c r="AQ70" s="43"/>
      <c r="AR70" s="43">
        <f>AR71+AR72</f>
        <v>4390.2526699999999</v>
      </c>
      <c r="AS70" s="43">
        <f>AS71+AS72</f>
        <v>4390.2526699999999</v>
      </c>
      <c r="AT70" s="43">
        <f>AT71+AT72</f>
        <v>1358.5765100000001</v>
      </c>
      <c r="AU70" s="43"/>
      <c r="AV70" s="43">
        <f>AV71+AV72</f>
        <v>4302.4476199999999</v>
      </c>
      <c r="AW70" s="43">
        <f>AW71+AW72</f>
        <v>1331.40498</v>
      </c>
      <c r="AX70" s="43">
        <f>AW70/AV70*100</f>
        <v>30.945292019615572</v>
      </c>
      <c r="AY70" s="43">
        <f>AY71+AY72</f>
        <v>87.805049999999994</v>
      </c>
      <c r="AZ70" s="43">
        <f>AZ71+AZ72</f>
        <v>27.171530000000001</v>
      </c>
      <c r="BA70" s="43">
        <f>AZ70/AY70*100</f>
        <v>30.945293009912302</v>
      </c>
      <c r="BB70" s="43">
        <f>BB71+BB72</f>
        <v>0</v>
      </c>
      <c r="BC70" s="43">
        <f>BC71+BC72</f>
        <v>0</v>
      </c>
      <c r="BD70" s="43">
        <f>BD71+BD72</f>
        <v>0</v>
      </c>
      <c r="BE70" s="43"/>
      <c r="BF70" s="43">
        <f>BF71+BF72</f>
        <v>0</v>
      </c>
      <c r="BG70" s="43">
        <f>BG71+BG72</f>
        <v>0</v>
      </c>
      <c r="BH70" s="43"/>
      <c r="BI70" s="43">
        <f>BI71+BI72</f>
        <v>0</v>
      </c>
      <c r="BJ70" s="43">
        <f>BJ71+BJ72</f>
        <v>0</v>
      </c>
      <c r="BK70" s="43"/>
      <c r="BL70" s="43">
        <f>BL71+BL72</f>
        <v>3995.2821399999998</v>
      </c>
      <c r="BM70" s="43">
        <f>BM71+BM72</f>
        <v>3995.2821399999998</v>
      </c>
      <c r="BN70" s="43">
        <f>BN71+BN72</f>
        <v>3509.9438</v>
      </c>
      <c r="BO70" s="43">
        <f>BN70/BM70*100</f>
        <v>87.852213611126857</v>
      </c>
      <c r="BP70" s="43">
        <f>BP71+BP72</f>
        <v>3915.3764900000001</v>
      </c>
      <c r="BQ70" s="43">
        <f>BQ71+BQ72</f>
        <v>3439.7449200000001</v>
      </c>
      <c r="BR70" s="43">
        <f>BQ70/BP70*100</f>
        <v>87.852213670517287</v>
      </c>
      <c r="BS70" s="43">
        <f>BS71+BS72</f>
        <v>79.905650000000009</v>
      </c>
      <c r="BT70" s="43">
        <f>BT71+BT72</f>
        <v>70.198880000000003</v>
      </c>
      <c r="BU70" s="43">
        <f>BT70/BS70*100</f>
        <v>87.852210700995485</v>
      </c>
      <c r="BV70" s="43">
        <f>BV71+BV72</f>
        <v>2841.1131399999999</v>
      </c>
      <c r="BW70" s="43">
        <f>BW71+BW72</f>
        <v>882.17529999999999</v>
      </c>
      <c r="BX70" s="43">
        <f>BW70/BV70*100</f>
        <v>31.050340360609503</v>
      </c>
      <c r="BY70" s="43">
        <f>BY71+BY72</f>
        <v>2841.1131399999999</v>
      </c>
      <c r="BZ70" s="43">
        <f>BZ71+BZ72</f>
        <v>882.17529999999999</v>
      </c>
      <c r="CA70" s="43">
        <f>BZ70/BY70*100</f>
        <v>31.050340360609503</v>
      </c>
      <c r="CB70" s="43">
        <f>CB71+CB72</f>
        <v>0</v>
      </c>
      <c r="CC70" s="43">
        <f>CC71+CC72</f>
        <v>0</v>
      </c>
      <c r="CD70" s="43"/>
      <c r="CE70" s="43">
        <f>CE71+CE72</f>
        <v>99832.738370000006</v>
      </c>
      <c r="CF70" s="43">
        <f>CF71+CF72</f>
        <v>78156.673999999999</v>
      </c>
      <c r="CG70" s="43"/>
      <c r="CH70" s="43">
        <f>CH71+CH72</f>
        <v>79237.020420000001</v>
      </c>
      <c r="CI70" s="43">
        <f>CI71+CI72</f>
        <v>65524.511380000004</v>
      </c>
      <c r="CJ70" s="43">
        <f>CI70/CH70*100</f>
        <v>82.694315148000115</v>
      </c>
      <c r="CK70" s="43">
        <f>CK71+CK72</f>
        <v>20595.717949999998</v>
      </c>
      <c r="CL70" s="43">
        <f>CL71+CL72</f>
        <v>12632.162619999999</v>
      </c>
      <c r="CM70" s="43">
        <f>CL70/CK70*100</f>
        <v>61.333927036032264</v>
      </c>
      <c r="CN70" s="43">
        <f>CN71+CN72</f>
        <v>0</v>
      </c>
      <c r="CO70" s="43">
        <f>CO71+CO72</f>
        <v>0</v>
      </c>
      <c r="CP70" s="43">
        <f>CP71+CP72</f>
        <v>0</v>
      </c>
      <c r="CQ70" s="43"/>
      <c r="CR70" s="43">
        <f>CR71+CR72</f>
        <v>0</v>
      </c>
      <c r="CS70" s="43">
        <f>CS71+CS72</f>
        <v>0</v>
      </c>
      <c r="CT70" s="43"/>
      <c r="CU70" s="43">
        <f>CU71+CU72</f>
        <v>0</v>
      </c>
      <c r="CV70" s="43">
        <f>CV71+CV72</f>
        <v>0</v>
      </c>
      <c r="CW70" s="43"/>
      <c r="CX70" s="43">
        <f>CX71+CX72</f>
        <v>0</v>
      </c>
      <c r="CY70" s="43">
        <f>CY71+CY72</f>
        <v>0</v>
      </c>
      <c r="CZ70" s="43">
        <f>CZ71+CZ72</f>
        <v>0</v>
      </c>
      <c r="DA70" s="43"/>
      <c r="DB70" s="43"/>
      <c r="DC70" s="43"/>
      <c r="DD70" s="43"/>
      <c r="DE70" s="43"/>
      <c r="DF70" s="43"/>
      <c r="DG70" s="43"/>
      <c r="DH70" s="43">
        <f>DH71+DH72</f>
        <v>0</v>
      </c>
      <c r="DI70" s="43">
        <f>DI71+DI72</f>
        <v>0</v>
      </c>
      <c r="DJ70" s="43">
        <f>DJ71+DJ72</f>
        <v>0</v>
      </c>
      <c r="DK70" s="43"/>
      <c r="DL70" s="43">
        <f>DL71+DL72</f>
        <v>0</v>
      </c>
      <c r="DM70" s="43">
        <f>DM71+DM72</f>
        <v>0</v>
      </c>
      <c r="DN70" s="43"/>
      <c r="DO70" s="43">
        <f>DO71+DO72</f>
        <v>0</v>
      </c>
      <c r="DP70" s="43">
        <f>DP71+DP72</f>
        <v>0</v>
      </c>
      <c r="DQ70" s="43"/>
      <c r="DR70" s="43">
        <f>DR71+DR72</f>
        <v>23469.591840000001</v>
      </c>
      <c r="DS70" s="43">
        <f>DS71+DS72</f>
        <v>23469.591840000001</v>
      </c>
      <c r="DT70" s="43">
        <f>DT71+DT72</f>
        <v>7416.2988299999997</v>
      </c>
      <c r="DU70" s="43"/>
      <c r="DV70" s="43">
        <f>DV71+DV72</f>
        <v>23000.2</v>
      </c>
      <c r="DW70" s="43">
        <f>DW71+DW72</f>
        <v>7267.9728500000001</v>
      </c>
      <c r="DX70" s="43">
        <f>DW70/DV70*100</f>
        <v>31.599607177328892</v>
      </c>
      <c r="DY70" s="43">
        <f>DY71+DY72</f>
        <v>469.39184</v>
      </c>
      <c r="DZ70" s="43">
        <f>DZ71+DZ72</f>
        <v>148.32597999999999</v>
      </c>
      <c r="EA70" s="43">
        <f>DZ70/DY70*100</f>
        <v>31.599607696631448</v>
      </c>
      <c r="EB70" s="43">
        <f>EB71+EB72</f>
        <v>0</v>
      </c>
      <c r="EC70" s="43">
        <f>EC71+EC72</f>
        <v>0</v>
      </c>
      <c r="ED70" s="43">
        <f>ED71+ED72</f>
        <v>0</v>
      </c>
      <c r="EE70" s="43"/>
      <c r="EF70" s="43">
        <f>EF71+EF72</f>
        <v>0</v>
      </c>
      <c r="EG70" s="43">
        <f>EG71+EG72</f>
        <v>0</v>
      </c>
      <c r="EH70" s="43"/>
      <c r="EI70" s="43">
        <f>EI71+EI72</f>
        <v>0</v>
      </c>
      <c r="EJ70" s="43">
        <f>EJ71+EJ72</f>
        <v>0</v>
      </c>
      <c r="EK70" s="43"/>
      <c r="EL70" s="43">
        <f>EL71+EL72</f>
        <v>0</v>
      </c>
      <c r="EM70" s="43">
        <f>EM71+EM72</f>
        <v>0</v>
      </c>
      <c r="EN70" s="43"/>
      <c r="EO70" s="43">
        <f>EO71+EO72</f>
        <v>8268.5949999999993</v>
      </c>
      <c r="EP70" s="43">
        <f>EP71+EP72</f>
        <v>8268.5949999999993</v>
      </c>
      <c r="EQ70" s="43">
        <f>EQ71+EQ72</f>
        <v>0</v>
      </c>
      <c r="ER70" s="43">
        <f>EQ70/EP70*100</f>
        <v>0</v>
      </c>
      <c r="ES70" s="43">
        <f>ES71+ES72</f>
        <v>8268.5949999999993</v>
      </c>
      <c r="ET70" s="43">
        <f>ET71+ET72</f>
        <v>0</v>
      </c>
      <c r="EU70" s="43">
        <f>ET70/ES70*100</f>
        <v>0</v>
      </c>
      <c r="EV70" s="43">
        <f>EV71+EV72</f>
        <v>0</v>
      </c>
      <c r="EW70" s="43">
        <f>EW71+EW72</f>
        <v>0</v>
      </c>
      <c r="EX70" s="43"/>
      <c r="EY70" s="43">
        <f>EY71+EY72</f>
        <v>0</v>
      </c>
      <c r="EZ70" s="43">
        <f>EZ71+EZ72</f>
        <v>0</v>
      </c>
      <c r="FA70" s="43">
        <f>FA71+FA72</f>
        <v>0</v>
      </c>
      <c r="FB70" s="43"/>
      <c r="FC70" s="43">
        <f>FC71+FC72</f>
        <v>0</v>
      </c>
      <c r="FD70" s="43">
        <f>FD71+FD72</f>
        <v>0</v>
      </c>
      <c r="FE70" s="43"/>
      <c r="FF70" s="43">
        <f>FF71+FF72</f>
        <v>0</v>
      </c>
      <c r="FG70" s="43">
        <f>FG71+FG72</f>
        <v>0</v>
      </c>
      <c r="FH70" s="43"/>
      <c r="FI70" s="43">
        <f>FI71+FI72</f>
        <v>240.19139999999999</v>
      </c>
      <c r="FJ70" s="43">
        <f>FJ71+FJ72</f>
        <v>240.19139999999999</v>
      </c>
      <c r="FK70" s="43">
        <f>FK71+FK72</f>
        <v>240.19139999999999</v>
      </c>
      <c r="FL70" s="43">
        <f>SUM(FK70/FJ70*100)</f>
        <v>100</v>
      </c>
      <c r="FM70" s="43">
        <f>FM71+FM72</f>
        <v>236.25887</v>
      </c>
      <c r="FN70" s="43">
        <f>FN71+FN72</f>
        <v>236.25887</v>
      </c>
      <c r="FO70" s="43">
        <f>SUM(FN70/FM70*100)</f>
        <v>100</v>
      </c>
      <c r="FP70" s="43">
        <f>FP71+FP72</f>
        <v>3.9325299999999999</v>
      </c>
      <c r="FQ70" s="43">
        <f>FQ71+FQ72</f>
        <v>3.9325299999999999</v>
      </c>
      <c r="FR70" s="43">
        <f>SUM(FQ70/FP70*100)</f>
        <v>100</v>
      </c>
      <c r="FS70" s="43">
        <f>FS71+FS72</f>
        <v>0</v>
      </c>
      <c r="FT70" s="43">
        <f>FT71+FT72</f>
        <v>0</v>
      </c>
      <c r="FU70" s="43">
        <f>FU71+FU72</f>
        <v>0</v>
      </c>
      <c r="FV70" s="43"/>
      <c r="FW70" s="43">
        <f>FW71+FW72</f>
        <v>0</v>
      </c>
      <c r="FX70" s="43">
        <f>FX71+FX72</f>
        <v>0</v>
      </c>
      <c r="FY70" s="43" t="e">
        <f>SUM(FX70/FW70*100)</f>
        <v>#DIV/0!</v>
      </c>
      <c r="FZ70" s="43">
        <f>FZ71+FZ72</f>
        <v>0</v>
      </c>
      <c r="GA70" s="43">
        <f>GA71+GA72</f>
        <v>0</v>
      </c>
      <c r="GB70" s="43" t="e">
        <f>SUM(GA70/FZ70*100)</f>
        <v>#DIV/0!</v>
      </c>
      <c r="GC70" s="43">
        <f>GC71+GC72</f>
        <v>0</v>
      </c>
      <c r="GD70" s="43">
        <f>GD71+GD72</f>
        <v>0</v>
      </c>
      <c r="GE70" s="43">
        <f>GE71+GE72</f>
        <v>0</v>
      </c>
      <c r="GF70" s="43"/>
      <c r="GG70" s="43">
        <f>GG71+GG72</f>
        <v>0</v>
      </c>
      <c r="GH70" s="43">
        <f>GH71+GH72</f>
        <v>0</v>
      </c>
      <c r="GI70" s="43" t="e">
        <f>SUM(GH70/GG70*100)</f>
        <v>#DIV/0!</v>
      </c>
      <c r="GJ70" s="43">
        <f>GJ71+GJ72</f>
        <v>0</v>
      </c>
      <c r="GK70" s="43">
        <f>GK71+GK72</f>
        <v>0</v>
      </c>
      <c r="GL70" s="43" t="e">
        <f>SUM(GK70/GJ70*100)</f>
        <v>#DIV/0!</v>
      </c>
      <c r="GM70" s="43">
        <f>GM71+GM72</f>
        <v>8659.7199700000001</v>
      </c>
      <c r="GN70" s="43">
        <f>GN71+GN72</f>
        <v>8659.7199700000001</v>
      </c>
      <c r="GO70" s="43">
        <f>GO71+GO72</f>
        <v>4373.4915099999998</v>
      </c>
      <c r="GP70" s="43">
        <f>GO70/GM70*100</f>
        <v>50.503844525586892</v>
      </c>
      <c r="GQ70" s="43">
        <f>GQ71+GQ72</f>
        <v>8573.1227699999999</v>
      </c>
      <c r="GR70" s="43">
        <f>GR71+GR72</f>
        <v>4329.7565999999997</v>
      </c>
      <c r="GS70" s="43">
        <f>SUM(GR70/GQ70*100)</f>
        <v>50.503844586842419</v>
      </c>
      <c r="GT70" s="43">
        <f>GT71+GT72</f>
        <v>86.597200000000001</v>
      </c>
      <c r="GU70" s="43">
        <f>GU71+GU72</f>
        <v>43.734909999999999</v>
      </c>
      <c r="GV70" s="43">
        <f>SUM(GU70/GT70*100)</f>
        <v>50.503838461289739</v>
      </c>
      <c r="GW70" s="43">
        <f>GW71+GW72</f>
        <v>0</v>
      </c>
      <c r="GX70" s="43">
        <f>GX71+GX72</f>
        <v>0</v>
      </c>
      <c r="GY70" s="43">
        <f>GY71+GY72</f>
        <v>0</v>
      </c>
      <c r="GZ70" s="43"/>
      <c r="HA70" s="43">
        <f>HA71+HA72</f>
        <v>0</v>
      </c>
      <c r="HB70" s="43">
        <f>HB71+HB72</f>
        <v>0</v>
      </c>
      <c r="HC70" s="43" t="e">
        <f>SUM(HB70/HA70*100)</f>
        <v>#DIV/0!</v>
      </c>
      <c r="HD70" s="43">
        <f>HD71+HD72</f>
        <v>0</v>
      </c>
      <c r="HE70" s="43">
        <f>HE71+HE72</f>
        <v>0</v>
      </c>
      <c r="HF70" s="43" t="e">
        <f>SUM(HE70/HD70*100)</f>
        <v>#DIV/0!</v>
      </c>
      <c r="HG70" s="43">
        <f>HG71+HG72</f>
        <v>0</v>
      </c>
      <c r="HH70" s="43">
        <f>HH71+HH72</f>
        <v>0</v>
      </c>
      <c r="HI70" s="43">
        <f>HI71+HI72</f>
        <v>0</v>
      </c>
      <c r="HJ70" s="43"/>
      <c r="HK70" s="43">
        <f>HK71+HK72</f>
        <v>0</v>
      </c>
      <c r="HL70" s="43">
        <f>HL71+HL72</f>
        <v>0</v>
      </c>
      <c r="HM70" s="43" t="e">
        <f>SUM(HL70/HK70*100)</f>
        <v>#DIV/0!</v>
      </c>
      <c r="HN70" s="43">
        <f>HN71+HN72</f>
        <v>0</v>
      </c>
      <c r="HO70" s="43">
        <f>HO71+HO72</f>
        <v>0</v>
      </c>
      <c r="HP70" s="43" t="e">
        <f>SUM(HO70/HN70*100)</f>
        <v>#DIV/0!</v>
      </c>
      <c r="HQ70" s="43">
        <f>HQ71+HQ72</f>
        <v>0</v>
      </c>
      <c r="HR70" s="43">
        <f>HR71+HR72</f>
        <v>0</v>
      </c>
      <c r="HS70" s="43">
        <f>HS71+HS72</f>
        <v>0</v>
      </c>
      <c r="HT70" s="43"/>
      <c r="HU70" s="43">
        <f>HU71+HU72</f>
        <v>0</v>
      </c>
      <c r="HV70" s="43">
        <f>HV71+HV72</f>
        <v>0</v>
      </c>
      <c r="HW70" s="43" t="e">
        <f>SUM(HV70/HU70*100)</f>
        <v>#DIV/0!</v>
      </c>
      <c r="HX70" s="43">
        <f>HX71+HX72</f>
        <v>0</v>
      </c>
      <c r="HY70" s="43">
        <f>HY71+HY72</f>
        <v>0</v>
      </c>
      <c r="HZ70" s="43" t="e">
        <f>SUM(HY70/HX70*100)</f>
        <v>#DIV/0!</v>
      </c>
      <c r="IA70" s="43">
        <f>IA71+IA72</f>
        <v>0</v>
      </c>
      <c r="IB70" s="43">
        <f>IB71+IB72</f>
        <v>0</v>
      </c>
      <c r="IC70" s="43">
        <f>IC71+IC72</f>
        <v>0</v>
      </c>
      <c r="ID70" s="43"/>
      <c r="IE70" s="43">
        <f>IE71+IE72</f>
        <v>0</v>
      </c>
      <c r="IF70" s="43">
        <f>IF71+IF72</f>
        <v>0</v>
      </c>
      <c r="IG70" s="43" t="e">
        <f>SUM(IF70/IE70*100)</f>
        <v>#DIV/0!</v>
      </c>
      <c r="IH70" s="43">
        <f>IH71+IH72</f>
        <v>0</v>
      </c>
      <c r="II70" s="43">
        <f>II71+II72</f>
        <v>0</v>
      </c>
      <c r="IJ70" s="43" t="e">
        <f>SUM(II70/IH70*100)</f>
        <v>#DIV/0!</v>
      </c>
      <c r="IK70" s="43">
        <f>IK71+IK72</f>
        <v>332.65305999999998</v>
      </c>
      <c r="IL70" s="43">
        <f>IL71+IL72</f>
        <v>332.65305999999998</v>
      </c>
      <c r="IM70" s="43">
        <f>IM71+IM72</f>
        <v>332.65305999999998</v>
      </c>
      <c r="IN70" s="43">
        <f>IM70/IL70*100</f>
        <v>100</v>
      </c>
      <c r="IO70" s="43">
        <f>IO71+IO72</f>
        <v>326</v>
      </c>
      <c r="IP70" s="43">
        <f>IP71+IP72</f>
        <v>326</v>
      </c>
      <c r="IQ70" s="43">
        <f>SUM(IP70/IO70*100)</f>
        <v>100</v>
      </c>
      <c r="IR70" s="43">
        <f>IR71+IR72</f>
        <v>6.65306</v>
      </c>
      <c r="IS70" s="43">
        <f>IS71+IS72</f>
        <v>6.65306</v>
      </c>
      <c r="IT70" s="43">
        <f>SUM(IS70/IR70*100)</f>
        <v>100</v>
      </c>
      <c r="IU70" s="43">
        <f>IU71+IU72</f>
        <v>6393.7481299999999</v>
      </c>
      <c r="IV70" s="43">
        <f>IV71+IV72</f>
        <v>6393.7480800000003</v>
      </c>
      <c r="IW70" s="43">
        <f>IW71+IW72</f>
        <v>1369.62231</v>
      </c>
      <c r="IX70" s="43">
        <f>IW70/IV70*100</f>
        <v>21.421274233250678</v>
      </c>
      <c r="IY70" s="43">
        <f>IY71+IY72</f>
        <v>6265.8731200000002</v>
      </c>
      <c r="IZ70" s="43">
        <f>IZ71+IZ72</f>
        <v>1342.2298599999999</v>
      </c>
      <c r="JA70" s="43">
        <f>SUM(IZ70/IY70*100)</f>
        <v>21.421274167134747</v>
      </c>
      <c r="JB70" s="43">
        <f>JB71+JB72</f>
        <v>127.87496</v>
      </c>
      <c r="JC70" s="43">
        <f>JC71+JC72</f>
        <v>27.39245</v>
      </c>
      <c r="JD70" s="43">
        <f>SUM(JC70/JB70*100)</f>
        <v>21.421277472931369</v>
      </c>
      <c r="JE70" s="43">
        <f>JE71+JE72</f>
        <v>0</v>
      </c>
      <c r="JF70" s="43">
        <f>JF71+JF72</f>
        <v>0</v>
      </c>
      <c r="JG70" s="43">
        <f>JG71+JG72</f>
        <v>0</v>
      </c>
      <c r="JH70" s="43"/>
      <c r="JI70" s="43">
        <f>JI71+JI72</f>
        <v>0</v>
      </c>
      <c r="JJ70" s="43">
        <f>JJ71+JJ72</f>
        <v>0</v>
      </c>
      <c r="JK70" s="43"/>
      <c r="JL70" s="43">
        <f>JL71+JL72</f>
        <v>0</v>
      </c>
      <c r="JM70" s="43">
        <f>JM71+JM72</f>
        <v>0</v>
      </c>
      <c r="JN70" s="43"/>
      <c r="JO70" s="43">
        <f>JO71+JO72</f>
        <v>0</v>
      </c>
      <c r="JP70" s="43">
        <f>JP71+JP72</f>
        <v>0</v>
      </c>
      <c r="JQ70" s="43"/>
      <c r="JR70" s="43">
        <f>JR71+JR72</f>
        <v>656.76124000000004</v>
      </c>
      <c r="JS70" s="43">
        <f>JS71+JS72</f>
        <v>328.38061000000005</v>
      </c>
      <c r="JT70" s="43">
        <f>JS70/JR70*100</f>
        <v>49.99999847737665</v>
      </c>
      <c r="JU70" s="43">
        <f>JU71+JU72</f>
        <v>1712.56368</v>
      </c>
      <c r="JV70" s="43">
        <f>JV71+JV72</f>
        <v>0</v>
      </c>
      <c r="JW70" s="43">
        <f>JV70/JU70*100</f>
        <v>0</v>
      </c>
      <c r="JX70" s="43">
        <f>JX71+JX72</f>
        <v>0</v>
      </c>
      <c r="JY70" s="43">
        <f>JY71+JY72</f>
        <v>0</v>
      </c>
      <c r="JZ70" s="43" t="e">
        <f>JY70/JX70*100</f>
        <v>#DIV/0!</v>
      </c>
      <c r="KA70" s="43">
        <f>KA71+KA72</f>
        <v>0</v>
      </c>
      <c r="KB70" s="43">
        <f>KB71+KB72</f>
        <v>0</v>
      </c>
      <c r="KC70" s="43" t="e">
        <f>KB70/KA70*100</f>
        <v>#DIV/0!</v>
      </c>
      <c r="KD70" s="43">
        <f>KD71+KD72</f>
        <v>8631.2556000000004</v>
      </c>
      <c r="KE70" s="43">
        <f>KE71+KE72</f>
        <v>0</v>
      </c>
      <c r="KF70" s="43">
        <f>KE70/KD70*100</f>
        <v>0</v>
      </c>
      <c r="KG70" s="43">
        <f>KG71+KG72</f>
        <v>0</v>
      </c>
      <c r="KH70" s="43">
        <f>KH71+KH72</f>
        <v>0</v>
      </c>
      <c r="KI70" s="43" t="e">
        <f>KH70/KG70*100</f>
        <v>#DIV/0!</v>
      </c>
      <c r="KJ70" s="43">
        <f>KJ71+KJ72</f>
        <v>0</v>
      </c>
      <c r="KK70" s="43">
        <f>KK71+KK72</f>
        <v>0</v>
      </c>
      <c r="KL70" s="43" t="e">
        <f>KK70/KJ70*100</f>
        <v>#DIV/0!</v>
      </c>
      <c r="KM70" s="43">
        <f>KM71+KM72</f>
        <v>0</v>
      </c>
      <c r="KN70" s="43">
        <f>KN71+KN72</f>
        <v>0</v>
      </c>
      <c r="KO70" s="43" t="e">
        <f>KN70/KM70*100</f>
        <v>#DIV/0!</v>
      </c>
      <c r="KP70" s="43">
        <f>KP71+KP72</f>
        <v>0</v>
      </c>
      <c r="KQ70" s="43">
        <f>KQ71+KQ72</f>
        <v>0</v>
      </c>
      <c r="KR70" s="43" t="e">
        <f>KQ70/KP70*100</f>
        <v>#DIV/0!</v>
      </c>
    </row>
    <row r="71" spans="1:304" ht="18" customHeight="1">
      <c r="A71" s="1" t="s">
        <v>152</v>
      </c>
      <c r="B71" s="17">
        <f>H71+R71+U71+X71+AH71+AR71+BB71+BL71+BV71+CE71+CN71+CX71+DH71+DR71+EB71+EO71+E71+EY71+FI71+FS71+GC71+GM71+GW71+HG71+HQ71+IA71+IK71+IU71+JE71+JO71+EL71+JR71+JU71+JX71+KA71+KD71+KG71+KJ71+KM71+KP71</f>
        <v>165625.63763000004</v>
      </c>
      <c r="C71" s="17">
        <f>J71+S71+V71+Z71+AJ71+AT71+BD71+BN71+BW71+CF71+CP71+CZ71+DJ71+DT71+ED71+EQ71+F71+FA71+FK71+FU71+GE71+GO71+GY71+HI71+HS71+IC71+IM71+IW71+JG71+JP71+EM71+JS71+JV71+JY71+KB71+KE71+KH71+KK71+KN71+KQ71</f>
        <v>102083.39421000001</v>
      </c>
      <c r="D71" s="17">
        <f t="shared" si="487"/>
        <v>61.635019596452544</v>
      </c>
      <c r="E71" s="17">
        <v>9122.4</v>
      </c>
      <c r="F71" s="17">
        <v>4282.8</v>
      </c>
      <c r="G71" s="17">
        <f>F71/E71*100</f>
        <v>46.948171533806899</v>
      </c>
      <c r="H71" s="17">
        <v>950.26404000000002</v>
      </c>
      <c r="I71" s="17">
        <f>L71+O71</f>
        <v>950.26404000000002</v>
      </c>
      <c r="J71" s="17">
        <f>M71+P71</f>
        <v>950.26404000000002</v>
      </c>
      <c r="K71" s="17">
        <f>J71/I71*100</f>
        <v>100</v>
      </c>
      <c r="L71" s="17">
        <v>940.76139999999998</v>
      </c>
      <c r="M71" s="17">
        <v>940.76139999999998</v>
      </c>
      <c r="N71" s="17">
        <f>M71/L71*100</f>
        <v>100</v>
      </c>
      <c r="O71" s="17">
        <v>9.5026399999999995</v>
      </c>
      <c r="P71" s="17">
        <v>9.5026399999999995</v>
      </c>
      <c r="Q71" s="17">
        <f>P71/O71*100</f>
        <v>100</v>
      </c>
      <c r="R71" s="17">
        <v>524.4</v>
      </c>
      <c r="S71" s="17">
        <v>524.4</v>
      </c>
      <c r="T71" s="17">
        <f>S71/R71*100</f>
        <v>100</v>
      </c>
      <c r="U71" s="17"/>
      <c r="V71" s="17"/>
      <c r="W71" s="17" t="e">
        <f>V71/U71*100</f>
        <v>#DIV/0!</v>
      </c>
      <c r="X71" s="17">
        <v>3078.4225499999998</v>
      </c>
      <c r="Y71" s="17">
        <f>AB71+AE71</f>
        <v>3078.4225500000002</v>
      </c>
      <c r="Z71" s="17">
        <f>AC71+AF71</f>
        <v>3078.4225500000002</v>
      </c>
      <c r="AA71" s="17">
        <f>Z71/Y71*100</f>
        <v>100</v>
      </c>
      <c r="AB71" s="17">
        <v>1941.7192600000001</v>
      </c>
      <c r="AC71" s="17">
        <v>1941.7192600000001</v>
      </c>
      <c r="AD71" s="17">
        <f>AC71/AB71*100</f>
        <v>100</v>
      </c>
      <c r="AE71" s="17">
        <v>1136.7032899999999</v>
      </c>
      <c r="AF71" s="17">
        <v>1136.7032899999999</v>
      </c>
      <c r="AG71" s="17">
        <f>AF71/AE71*100</f>
        <v>100</v>
      </c>
      <c r="AH71" s="17"/>
      <c r="AI71" s="17">
        <f>AL71+AO71</f>
        <v>0</v>
      </c>
      <c r="AJ71" s="17">
        <f>AM71+AP71</f>
        <v>0</v>
      </c>
      <c r="AK71" s="17"/>
      <c r="AL71" s="17"/>
      <c r="AM71" s="17"/>
      <c r="AN71" s="17"/>
      <c r="AO71" s="17"/>
      <c r="AP71" s="17"/>
      <c r="AQ71" s="17"/>
      <c r="AR71" s="17">
        <v>4390.2526699999999</v>
      </c>
      <c r="AS71" s="17">
        <f>AV71+AY71</f>
        <v>4390.2526699999999</v>
      </c>
      <c r="AT71" s="17">
        <f>AW71+AZ71</f>
        <v>1358.5765100000001</v>
      </c>
      <c r="AU71" s="17"/>
      <c r="AV71" s="17">
        <v>4302.4476199999999</v>
      </c>
      <c r="AW71" s="17">
        <v>1331.40498</v>
      </c>
      <c r="AX71" s="17">
        <f>AW71/AV71*100</f>
        <v>30.945292019615572</v>
      </c>
      <c r="AY71" s="17">
        <v>87.805049999999994</v>
      </c>
      <c r="AZ71" s="17">
        <v>27.171530000000001</v>
      </c>
      <c r="BA71" s="17">
        <f>AZ71/AY71*100</f>
        <v>30.945293009912302</v>
      </c>
      <c r="BB71" s="17"/>
      <c r="BC71" s="17">
        <f>BF71+BI71</f>
        <v>0</v>
      </c>
      <c r="BD71" s="17">
        <f>BG71+BJ71</f>
        <v>0</v>
      </c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>
        <f>BY71+CB71</f>
        <v>0</v>
      </c>
      <c r="BW71" s="17">
        <f>BZ71+CC71</f>
        <v>0</v>
      </c>
      <c r="BX71" s="17"/>
      <c r="BY71" s="17"/>
      <c r="BZ71" s="17"/>
      <c r="CA71" s="17"/>
      <c r="CB71" s="17"/>
      <c r="CC71" s="17"/>
      <c r="CD71" s="17"/>
      <c r="CE71" s="17">
        <f>CH71+CK71</f>
        <v>99832.738370000006</v>
      </c>
      <c r="CF71" s="17">
        <f>CI71+CL71</f>
        <v>78156.673999999999</v>
      </c>
      <c r="CG71" s="17">
        <f>CF71/CE71*100</f>
        <v>78.287619147874921</v>
      </c>
      <c r="CH71" s="17">
        <v>79237.020420000001</v>
      </c>
      <c r="CI71" s="17">
        <v>65524.511380000004</v>
      </c>
      <c r="CJ71" s="17">
        <f>CI71/CH71*100</f>
        <v>82.694315148000115</v>
      </c>
      <c r="CK71" s="17">
        <v>20595.717949999998</v>
      </c>
      <c r="CL71" s="17">
        <v>12632.162619999999</v>
      </c>
      <c r="CM71" s="17">
        <f>CL71/CK71*100</f>
        <v>61.333927036032264</v>
      </c>
      <c r="CN71" s="17"/>
      <c r="CO71" s="17">
        <f>CR71+CU71</f>
        <v>0</v>
      </c>
      <c r="CP71" s="17">
        <f>CS71+CV71</f>
        <v>0</v>
      </c>
      <c r="CQ71" s="17"/>
      <c r="CR71" s="17"/>
      <c r="CS71" s="17"/>
      <c r="CT71" s="17"/>
      <c r="CU71" s="17"/>
      <c r="CV71" s="17"/>
      <c r="CW71" s="17"/>
      <c r="CX71" s="17"/>
      <c r="CY71" s="17">
        <f>DB71+DE71</f>
        <v>0</v>
      </c>
      <c r="CZ71" s="17">
        <f>DC71+DF71</f>
        <v>0</v>
      </c>
      <c r="DA71" s="17"/>
      <c r="DB71" s="17"/>
      <c r="DC71" s="17"/>
      <c r="DD71" s="17"/>
      <c r="DE71" s="17"/>
      <c r="DF71" s="17"/>
      <c r="DG71" s="17"/>
      <c r="DH71" s="17"/>
      <c r="DI71" s="17">
        <f>DL71+DO71</f>
        <v>0</v>
      </c>
      <c r="DJ71" s="17">
        <f>DM71+DP71</f>
        <v>0</v>
      </c>
      <c r="DK71" s="17"/>
      <c r="DL71" s="17"/>
      <c r="DM71" s="17"/>
      <c r="DN71" s="17"/>
      <c r="DO71" s="17"/>
      <c r="DP71" s="17"/>
      <c r="DQ71" s="17"/>
      <c r="DR71" s="17">
        <v>23469.591840000001</v>
      </c>
      <c r="DS71" s="17">
        <f>DV71+DY71</f>
        <v>23469.591840000001</v>
      </c>
      <c r="DT71" s="17">
        <f>DW71+DZ71</f>
        <v>7416.2988299999997</v>
      </c>
      <c r="DU71" s="17"/>
      <c r="DV71" s="17">
        <v>23000.2</v>
      </c>
      <c r="DW71" s="17">
        <v>7267.9728500000001</v>
      </c>
      <c r="DX71" s="17">
        <f>DW71/DV71*100</f>
        <v>31.599607177328892</v>
      </c>
      <c r="DY71" s="17">
        <v>469.39184</v>
      </c>
      <c r="DZ71" s="17">
        <v>148.32597999999999</v>
      </c>
      <c r="EA71" s="17">
        <f>DZ71/DY71*100</f>
        <v>31.599607696631448</v>
      </c>
      <c r="EB71" s="17"/>
      <c r="EC71" s="17">
        <f>EF71+EI71</f>
        <v>0</v>
      </c>
      <c r="ED71" s="17">
        <f>EG71+EJ71</f>
        <v>0</v>
      </c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>
        <f>FC71+FF71</f>
        <v>0</v>
      </c>
      <c r="FA71" s="17">
        <f>FD71+FG71</f>
        <v>0</v>
      </c>
      <c r="FB71" s="17"/>
      <c r="FC71" s="17"/>
      <c r="FD71" s="17"/>
      <c r="FE71" s="17"/>
      <c r="FF71" s="17"/>
      <c r="FG71" s="17"/>
      <c r="FH71" s="17"/>
      <c r="FI71" s="22">
        <f>153.06123+87.13017</f>
        <v>240.19139999999999</v>
      </c>
      <c r="FJ71" s="17">
        <f>FM71+FP71</f>
        <v>240.19139999999999</v>
      </c>
      <c r="FK71" s="17">
        <f>FN71+FQ71</f>
        <v>240.19139999999999</v>
      </c>
      <c r="FL71" s="17">
        <f>SUM(FK71/FJ71*100)</f>
        <v>100</v>
      </c>
      <c r="FM71" s="17">
        <v>236.25887</v>
      </c>
      <c r="FN71" s="17">
        <v>236.25887</v>
      </c>
      <c r="FO71" s="17">
        <f>SUM(FN71/FM71*100)</f>
        <v>100</v>
      </c>
      <c r="FP71" s="17">
        <v>3.9325299999999999</v>
      </c>
      <c r="FQ71" s="17">
        <v>3.9325299999999999</v>
      </c>
      <c r="FR71" s="17">
        <f>SUM(FQ71/FP71*100)</f>
        <v>100</v>
      </c>
      <c r="FS71" s="17"/>
      <c r="FT71" s="17">
        <f>FW71+FZ71</f>
        <v>0</v>
      </c>
      <c r="FU71" s="17">
        <f>FX71+GA71</f>
        <v>0</v>
      </c>
      <c r="FV71" s="17"/>
      <c r="FW71" s="17"/>
      <c r="FX71" s="17"/>
      <c r="FY71" s="17" t="e">
        <f>SUM(FX71/FW71*100)</f>
        <v>#DIV/0!</v>
      </c>
      <c r="FZ71" s="17"/>
      <c r="GA71" s="17"/>
      <c r="GB71" s="17" t="e">
        <f>SUM(GA71/FZ71*100)</f>
        <v>#DIV/0!</v>
      </c>
      <c r="GC71" s="17"/>
      <c r="GD71" s="17">
        <f>GG71+GJ71</f>
        <v>0</v>
      </c>
      <c r="GE71" s="17">
        <f>GH71+GK71</f>
        <v>0</v>
      </c>
      <c r="GF71" s="17"/>
      <c r="GG71" s="17"/>
      <c r="GH71" s="17"/>
      <c r="GI71" s="17" t="e">
        <f>SUM(GH71/GG71*100)</f>
        <v>#DIV/0!</v>
      </c>
      <c r="GJ71" s="17"/>
      <c r="GK71" s="17"/>
      <c r="GL71" s="17" t="e">
        <f>SUM(GK71/GJ71*100)</f>
        <v>#DIV/0!</v>
      </c>
      <c r="GM71" s="17">
        <v>8659.7199700000001</v>
      </c>
      <c r="GN71" s="17">
        <f>GQ71+GT71</f>
        <v>8659.7199700000001</v>
      </c>
      <c r="GO71" s="17">
        <f>GR71+GU71</f>
        <v>4373.4915099999998</v>
      </c>
      <c r="GP71" s="17">
        <f>GO71/GM71*100</f>
        <v>50.503844525586892</v>
      </c>
      <c r="GQ71" s="17">
        <v>8573.1227699999999</v>
      </c>
      <c r="GR71" s="17">
        <v>4329.7565999999997</v>
      </c>
      <c r="GS71" s="17">
        <f>SUM(GR71/GQ71*100)</f>
        <v>50.503844586842419</v>
      </c>
      <c r="GT71" s="17">
        <v>86.597200000000001</v>
      </c>
      <c r="GU71" s="17">
        <v>43.734909999999999</v>
      </c>
      <c r="GV71" s="17">
        <f>SUM(GU71/GT71*100)</f>
        <v>50.503838461289739</v>
      </c>
      <c r="GW71" s="17"/>
      <c r="GX71" s="17">
        <f>HA71+HD71</f>
        <v>0</v>
      </c>
      <c r="GY71" s="17">
        <f>HB71+HE71</f>
        <v>0</v>
      </c>
      <c r="GZ71" s="17"/>
      <c r="HA71" s="17"/>
      <c r="HB71" s="17"/>
      <c r="HC71" s="17" t="e">
        <f>SUM(HB71/HA71*100)</f>
        <v>#DIV/0!</v>
      </c>
      <c r="HD71" s="17"/>
      <c r="HE71" s="17"/>
      <c r="HF71" s="17" t="e">
        <f>SUM(HE71/HD71*100)</f>
        <v>#DIV/0!</v>
      </c>
      <c r="HG71" s="17"/>
      <c r="HH71" s="17">
        <f>HK71+HN71</f>
        <v>0</v>
      </c>
      <c r="HI71" s="17">
        <f>HL71+HO71</f>
        <v>0</v>
      </c>
      <c r="HJ71" s="17"/>
      <c r="HK71" s="17"/>
      <c r="HL71" s="17"/>
      <c r="HM71" s="17" t="e">
        <f>SUM(HL71/HK71*100)</f>
        <v>#DIV/0!</v>
      </c>
      <c r="HN71" s="17"/>
      <c r="HO71" s="17"/>
      <c r="HP71" s="17" t="e">
        <f>SUM(HO71/HN71*100)</f>
        <v>#DIV/0!</v>
      </c>
      <c r="HQ71" s="17"/>
      <c r="HR71" s="17">
        <f>HU71+HX71</f>
        <v>0</v>
      </c>
      <c r="HS71" s="17">
        <f>HV71+HY71</f>
        <v>0</v>
      </c>
      <c r="HT71" s="17"/>
      <c r="HU71" s="17"/>
      <c r="HV71" s="17"/>
      <c r="HW71" s="17" t="e">
        <f>SUM(HV71/HU71*100)</f>
        <v>#DIV/0!</v>
      </c>
      <c r="HX71" s="17"/>
      <c r="HY71" s="17"/>
      <c r="HZ71" s="17" t="e">
        <f>SUM(HY71/HX71*100)</f>
        <v>#DIV/0!</v>
      </c>
      <c r="IA71" s="17"/>
      <c r="IB71" s="17">
        <f>IE71+IH71</f>
        <v>0</v>
      </c>
      <c r="IC71" s="17">
        <f>IF71+II71</f>
        <v>0</v>
      </c>
      <c r="ID71" s="17"/>
      <c r="IE71" s="17"/>
      <c r="IF71" s="17"/>
      <c r="IG71" s="17" t="e">
        <f>SUM(IF71/IE71*100)</f>
        <v>#DIV/0!</v>
      </c>
      <c r="IH71" s="17"/>
      <c r="II71" s="17"/>
      <c r="IJ71" s="17" t="e">
        <f>SUM(II71/IH71*100)</f>
        <v>#DIV/0!</v>
      </c>
      <c r="IK71" s="17">
        <v>332.65305999999998</v>
      </c>
      <c r="IL71" s="17">
        <f>IO71+IR71</f>
        <v>332.65305999999998</v>
      </c>
      <c r="IM71" s="17">
        <f>IP71+IS71</f>
        <v>332.65305999999998</v>
      </c>
      <c r="IN71" s="17">
        <f>IM71/IL71*100</f>
        <v>100</v>
      </c>
      <c r="IO71" s="17">
        <v>326</v>
      </c>
      <c r="IP71" s="17">
        <v>326</v>
      </c>
      <c r="IQ71" s="17">
        <f>SUM(IP71/IO71*100)</f>
        <v>100</v>
      </c>
      <c r="IR71" s="17">
        <v>6.65306</v>
      </c>
      <c r="IS71" s="17">
        <v>6.65306</v>
      </c>
      <c r="IT71" s="17">
        <f>SUM(IS71/IR71*100)</f>
        <v>100</v>
      </c>
      <c r="IU71" s="17">
        <v>6393.7481299999999</v>
      </c>
      <c r="IV71" s="17">
        <f>IY71+JB71</f>
        <v>6393.7480800000003</v>
      </c>
      <c r="IW71" s="17">
        <f>IZ71+JC71</f>
        <v>1369.62231</v>
      </c>
      <c r="IX71" s="17">
        <f>IW71/IV71*100</f>
        <v>21.421274233250678</v>
      </c>
      <c r="IY71" s="17">
        <v>6265.8731200000002</v>
      </c>
      <c r="IZ71" s="17">
        <v>1342.2298599999999</v>
      </c>
      <c r="JA71" s="17">
        <f>SUM(IZ71/IY71*100)</f>
        <v>21.421274167134747</v>
      </c>
      <c r="JB71" s="17">
        <v>127.87496</v>
      </c>
      <c r="JC71" s="17">
        <v>27.39245</v>
      </c>
      <c r="JD71" s="17">
        <f>SUM(JC71/JB71*100)</f>
        <v>21.421277472931369</v>
      </c>
      <c r="JE71" s="17"/>
      <c r="JF71" s="17">
        <f>JI71+JL71</f>
        <v>0</v>
      </c>
      <c r="JG71" s="17">
        <f>JJ71+JM71</f>
        <v>0</v>
      </c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>
        <v>8631.2556000000004</v>
      </c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</row>
    <row r="72" spans="1:304" s="44" customFormat="1">
      <c r="A72" s="45" t="s">
        <v>160</v>
      </c>
      <c r="B72" s="46">
        <f>SUM(B73:B78)</f>
        <v>17474.315200000001</v>
      </c>
      <c r="C72" s="46">
        <f>SUM(C73:C78)</f>
        <v>4720.4997100000001</v>
      </c>
      <c r="D72" s="46">
        <f t="shared" si="487"/>
        <v>27.013932483030867</v>
      </c>
      <c r="E72" s="46">
        <f>SUM(E73:E78)</f>
        <v>0</v>
      </c>
      <c r="F72" s="46">
        <f>SUM(F73:F78)</f>
        <v>0</v>
      </c>
      <c r="G72" s="46"/>
      <c r="H72" s="46">
        <f>SUM(H73:H78)</f>
        <v>0</v>
      </c>
      <c r="I72" s="46">
        <f>SUM(I73:I78)</f>
        <v>0</v>
      </c>
      <c r="J72" s="46">
        <f>SUM(J73:J78)</f>
        <v>0</v>
      </c>
      <c r="K72" s="46"/>
      <c r="L72" s="46">
        <f>SUM(L73:L78)</f>
        <v>0</v>
      </c>
      <c r="M72" s="46">
        <f>SUM(M73:M78)</f>
        <v>0</v>
      </c>
      <c r="N72" s="46"/>
      <c r="O72" s="46">
        <f>SUM(O73:O78)</f>
        <v>0</v>
      </c>
      <c r="P72" s="46">
        <f>SUM(P73:P78)</f>
        <v>0</v>
      </c>
      <c r="Q72" s="46"/>
      <c r="R72" s="46">
        <f>SUM(R73:R78)</f>
        <v>0</v>
      </c>
      <c r="S72" s="46">
        <f>SUM(S73:S78)</f>
        <v>0</v>
      </c>
      <c r="T72" s="46"/>
      <c r="U72" s="46">
        <f>SUM(U73:U78)</f>
        <v>0</v>
      </c>
      <c r="V72" s="46">
        <f>SUM(V73:V78)</f>
        <v>0</v>
      </c>
      <c r="W72" s="46"/>
      <c r="X72" s="46">
        <f>SUM(X73:X78)</f>
        <v>0</v>
      </c>
      <c r="Y72" s="46">
        <f>SUM(Y73:Y78)</f>
        <v>0</v>
      </c>
      <c r="Z72" s="46">
        <f>SUM(Z73:Z78)</f>
        <v>0</v>
      </c>
      <c r="AA72" s="46"/>
      <c r="AB72" s="46">
        <f>SUM(AB73:AB78)</f>
        <v>0</v>
      </c>
      <c r="AC72" s="46">
        <f>SUM(AC73:AC78)</f>
        <v>0</v>
      </c>
      <c r="AD72" s="46"/>
      <c r="AE72" s="46">
        <f>SUM(AE73:AE78)</f>
        <v>0</v>
      </c>
      <c r="AF72" s="46">
        <f>SUM(AF73:AF78)</f>
        <v>0</v>
      </c>
      <c r="AG72" s="46"/>
      <c r="AH72" s="46">
        <f>SUM(AH73:AH78)</f>
        <v>0</v>
      </c>
      <c r="AI72" s="46">
        <f>SUM(AI73:AI78)</f>
        <v>0</v>
      </c>
      <c r="AJ72" s="46">
        <f>SUM(AJ73:AJ78)</f>
        <v>0</v>
      </c>
      <c r="AK72" s="46"/>
      <c r="AL72" s="46">
        <f>SUM(AL73:AL78)</f>
        <v>0</v>
      </c>
      <c r="AM72" s="46">
        <f>SUM(AM73:AM78)</f>
        <v>0</v>
      </c>
      <c r="AN72" s="46"/>
      <c r="AO72" s="46">
        <f>SUM(AO73:AO78)</f>
        <v>0</v>
      </c>
      <c r="AP72" s="46">
        <f>SUM(AP73:AP78)</f>
        <v>0</v>
      </c>
      <c r="AQ72" s="46"/>
      <c r="AR72" s="46">
        <f>SUM(AR73:AR78)</f>
        <v>0</v>
      </c>
      <c r="AS72" s="46">
        <f>SUM(AS73:AS78)</f>
        <v>0</v>
      </c>
      <c r="AT72" s="46">
        <f>SUM(AT73:AT78)</f>
        <v>0</v>
      </c>
      <c r="AU72" s="46"/>
      <c r="AV72" s="46">
        <f>SUM(AV73:AV78)</f>
        <v>0</v>
      </c>
      <c r="AW72" s="46">
        <f>SUM(AW73:AW78)</f>
        <v>0</v>
      </c>
      <c r="AX72" s="46"/>
      <c r="AY72" s="46">
        <f>SUM(AY73:AY78)</f>
        <v>0</v>
      </c>
      <c r="AZ72" s="46">
        <f>SUM(AZ73:AZ78)</f>
        <v>0</v>
      </c>
      <c r="BA72" s="46"/>
      <c r="BB72" s="46">
        <f>SUM(BB73:BB78)</f>
        <v>0</v>
      </c>
      <c r="BC72" s="46">
        <f>SUM(BC73:BC78)</f>
        <v>0</v>
      </c>
      <c r="BD72" s="46">
        <f>SUM(BD73:BD78)</f>
        <v>0</v>
      </c>
      <c r="BE72" s="46"/>
      <c r="BF72" s="46">
        <f>SUM(BF73:BF78)</f>
        <v>0</v>
      </c>
      <c r="BG72" s="46">
        <f>SUM(BG73:BG78)</f>
        <v>0</v>
      </c>
      <c r="BH72" s="46"/>
      <c r="BI72" s="46">
        <f>SUM(BI73:BI78)</f>
        <v>0</v>
      </c>
      <c r="BJ72" s="46">
        <f>SUM(BJ73:BJ78)</f>
        <v>0</v>
      </c>
      <c r="BK72" s="46"/>
      <c r="BL72" s="46">
        <f>SUM(BL73:BL78)</f>
        <v>3995.2821399999998</v>
      </c>
      <c r="BM72" s="46">
        <f>SUM(BM73:BM78)</f>
        <v>3995.2821399999998</v>
      </c>
      <c r="BN72" s="46">
        <f>SUM(BN73:BN78)</f>
        <v>3509.9438</v>
      </c>
      <c r="BO72" s="46">
        <f>BN72/BM72*100</f>
        <v>87.852213611126857</v>
      </c>
      <c r="BP72" s="46">
        <f>SUM(BP73:BP78)</f>
        <v>3915.3764900000001</v>
      </c>
      <c r="BQ72" s="46">
        <f>SUM(BQ73:BQ78)</f>
        <v>3439.7449200000001</v>
      </c>
      <c r="BR72" s="46">
        <f>BQ72/BP72*100</f>
        <v>87.852213670517287</v>
      </c>
      <c r="BS72" s="46">
        <f>SUM(BS73:BS78)</f>
        <v>79.905650000000009</v>
      </c>
      <c r="BT72" s="46">
        <f>SUM(BT73:BT78)</f>
        <v>70.198880000000003</v>
      </c>
      <c r="BU72" s="46">
        <f>BT72/BS72*100</f>
        <v>87.852210700995485</v>
      </c>
      <c r="BV72" s="46">
        <f>SUM(BV73:BV78)</f>
        <v>2841.1131399999999</v>
      </c>
      <c r="BW72" s="46">
        <f>SUM(BW73:BW78)</f>
        <v>882.17529999999999</v>
      </c>
      <c r="BX72" s="46">
        <f>BW72/BV72*100</f>
        <v>31.050340360609503</v>
      </c>
      <c r="BY72" s="46">
        <f>SUM(BY73:BY78)</f>
        <v>2841.1131399999999</v>
      </c>
      <c r="BZ72" s="46">
        <f>SUM(BZ73:BZ78)</f>
        <v>882.17529999999999</v>
      </c>
      <c r="CA72" s="46">
        <f>BZ72/BY72*100</f>
        <v>31.050340360609503</v>
      </c>
      <c r="CB72" s="46">
        <f>SUM(CB73:CB78)</f>
        <v>0</v>
      </c>
      <c r="CC72" s="46">
        <f>SUM(CC73:CC78)</f>
        <v>0</v>
      </c>
      <c r="CD72" s="46"/>
      <c r="CE72" s="46">
        <f>SUM(CE73:CE78)</f>
        <v>0</v>
      </c>
      <c r="CF72" s="46">
        <f>SUM(CF73:CF78)</f>
        <v>0</v>
      </c>
      <c r="CG72" s="46"/>
      <c r="CH72" s="46">
        <f>SUM(CH73:CH78)</f>
        <v>0</v>
      </c>
      <c r="CI72" s="46">
        <f>SUM(CI73:CI78)</f>
        <v>0</v>
      </c>
      <c r="CJ72" s="46"/>
      <c r="CK72" s="46">
        <f>SUM(CK73:CK78)</f>
        <v>0</v>
      </c>
      <c r="CL72" s="46">
        <f>SUM(CL73:CL78)</f>
        <v>0</v>
      </c>
      <c r="CM72" s="46"/>
      <c r="CN72" s="46">
        <f>SUM(CN73:CN78)</f>
        <v>0</v>
      </c>
      <c r="CO72" s="46">
        <f>SUM(CO73:CO78)</f>
        <v>0</v>
      </c>
      <c r="CP72" s="46">
        <f>SUM(CP73:CP78)</f>
        <v>0</v>
      </c>
      <c r="CQ72" s="46"/>
      <c r="CR72" s="46">
        <f>SUM(CR73:CR78)</f>
        <v>0</v>
      </c>
      <c r="CS72" s="46">
        <f>SUM(CS73:CS78)</f>
        <v>0</v>
      </c>
      <c r="CT72" s="46"/>
      <c r="CU72" s="46">
        <f>SUM(CU73:CU78)</f>
        <v>0</v>
      </c>
      <c r="CV72" s="46">
        <f>SUM(CV73:CV78)</f>
        <v>0</v>
      </c>
      <c r="CW72" s="46"/>
      <c r="CX72" s="46">
        <f>SUM(CX73:CX78)</f>
        <v>0</v>
      </c>
      <c r="CY72" s="46">
        <f>SUM(CY73:CY78)</f>
        <v>0</v>
      </c>
      <c r="CZ72" s="46">
        <f>SUM(CZ73:CZ78)</f>
        <v>0</v>
      </c>
      <c r="DA72" s="46"/>
      <c r="DB72" s="46"/>
      <c r="DC72" s="46"/>
      <c r="DD72" s="46"/>
      <c r="DE72" s="46"/>
      <c r="DF72" s="46"/>
      <c r="DG72" s="46"/>
      <c r="DH72" s="46">
        <f>SUM(DH73:DH78)</f>
        <v>0</v>
      </c>
      <c r="DI72" s="46">
        <f>SUM(DI73:DI78)</f>
        <v>0</v>
      </c>
      <c r="DJ72" s="46">
        <f>SUM(DJ73:DJ78)</f>
        <v>0</v>
      </c>
      <c r="DK72" s="46"/>
      <c r="DL72" s="46">
        <f>SUM(DL73:DL78)</f>
        <v>0</v>
      </c>
      <c r="DM72" s="46">
        <f>SUM(DM73:DM78)</f>
        <v>0</v>
      </c>
      <c r="DN72" s="46"/>
      <c r="DO72" s="46">
        <f>SUM(DO73:DO78)</f>
        <v>0</v>
      </c>
      <c r="DP72" s="46">
        <f>SUM(DP73:DP78)</f>
        <v>0</v>
      </c>
      <c r="DQ72" s="46"/>
      <c r="DR72" s="46">
        <f>SUM(DR73:DR78)</f>
        <v>0</v>
      </c>
      <c r="DS72" s="46">
        <f>SUM(DS73:DS78)</f>
        <v>0</v>
      </c>
      <c r="DT72" s="46">
        <f>SUM(DT73:DT78)</f>
        <v>0</v>
      </c>
      <c r="DU72" s="46"/>
      <c r="DV72" s="46">
        <f>SUM(DV73:DV78)</f>
        <v>0</v>
      </c>
      <c r="DW72" s="46">
        <f>SUM(DW73:DW78)</f>
        <v>0</v>
      </c>
      <c r="DX72" s="46"/>
      <c r="DY72" s="46">
        <f>SUM(DY73:DY78)</f>
        <v>0</v>
      </c>
      <c r="DZ72" s="46">
        <f>SUM(DZ73:DZ78)</f>
        <v>0</v>
      </c>
      <c r="EA72" s="46"/>
      <c r="EB72" s="46">
        <f>SUM(EB73:EB78)</f>
        <v>0</v>
      </c>
      <c r="EC72" s="46">
        <f>SUM(EC73:EC78)</f>
        <v>0</v>
      </c>
      <c r="ED72" s="46">
        <f>SUM(ED73:ED78)</f>
        <v>0</v>
      </c>
      <c r="EE72" s="46"/>
      <c r="EF72" s="46">
        <f>SUM(EF73:EF78)</f>
        <v>0</v>
      </c>
      <c r="EG72" s="46">
        <f>SUM(EG73:EG78)</f>
        <v>0</v>
      </c>
      <c r="EH72" s="46"/>
      <c r="EI72" s="46">
        <f>SUM(EI73:EI78)</f>
        <v>0</v>
      </c>
      <c r="EJ72" s="46">
        <f>SUM(EJ73:EJ78)</f>
        <v>0</v>
      </c>
      <c r="EK72" s="46"/>
      <c r="EL72" s="46">
        <f>SUM(EL73:EL78)</f>
        <v>0</v>
      </c>
      <c r="EM72" s="46">
        <f>SUM(EM73:EM78)</f>
        <v>0</v>
      </c>
      <c r="EN72" s="46"/>
      <c r="EO72" s="46">
        <f>SUM(EO73:EO78)</f>
        <v>8268.5949999999993</v>
      </c>
      <c r="EP72" s="46">
        <f>SUM(EP73:EP78)</f>
        <v>8268.5949999999993</v>
      </c>
      <c r="EQ72" s="46">
        <f>SUM(EQ73:EQ78)</f>
        <v>0</v>
      </c>
      <c r="ER72" s="46">
        <f>EQ72/EP72*100</f>
        <v>0</v>
      </c>
      <c r="ES72" s="46">
        <f>SUM(ES73:ES78)</f>
        <v>8268.5949999999993</v>
      </c>
      <c r="ET72" s="46">
        <f>SUM(ET73:ET78)</f>
        <v>0</v>
      </c>
      <c r="EU72" s="46">
        <f>ET72/ES72*100</f>
        <v>0</v>
      </c>
      <c r="EV72" s="46">
        <f>SUM(EV73:EV78)</f>
        <v>0</v>
      </c>
      <c r="EW72" s="46">
        <f>SUM(EW73:EW78)</f>
        <v>0</v>
      </c>
      <c r="EX72" s="46"/>
      <c r="EY72" s="46">
        <f>SUM(EY73:EY78)</f>
        <v>0</v>
      </c>
      <c r="EZ72" s="46">
        <f>SUM(EZ73:EZ78)</f>
        <v>0</v>
      </c>
      <c r="FA72" s="46">
        <f>SUM(FA73:FA78)</f>
        <v>0</v>
      </c>
      <c r="FB72" s="46"/>
      <c r="FC72" s="46">
        <f>SUM(FC73:FC78)</f>
        <v>0</v>
      </c>
      <c r="FD72" s="46">
        <f>SUM(FD73:FD78)</f>
        <v>0</v>
      </c>
      <c r="FE72" s="46"/>
      <c r="FF72" s="46">
        <f>SUM(FF73:FF78)</f>
        <v>0</v>
      </c>
      <c r="FG72" s="46">
        <f>SUM(FG73:FG78)</f>
        <v>0</v>
      </c>
      <c r="FH72" s="46"/>
      <c r="FI72" s="46"/>
      <c r="FJ72" s="46">
        <f>FJ73+FJ74</f>
        <v>0</v>
      </c>
      <c r="FK72" s="46">
        <f>FK73+FK74</f>
        <v>0</v>
      </c>
      <c r="FL72" s="46"/>
      <c r="FM72" s="46">
        <f>FM73+FM74</f>
        <v>0</v>
      </c>
      <c r="FN72" s="46">
        <f>FN73+FN74</f>
        <v>0</v>
      </c>
      <c r="FO72" s="46"/>
      <c r="FP72" s="46">
        <f>FP73+FP74</f>
        <v>0</v>
      </c>
      <c r="FQ72" s="46">
        <f>FQ73+FQ74</f>
        <v>0</v>
      </c>
      <c r="FR72" s="46"/>
      <c r="FS72" s="46">
        <f>SUM(FS73:FS78)</f>
        <v>0</v>
      </c>
      <c r="FT72" s="46">
        <f>SUM(FT73:FT78)</f>
        <v>0</v>
      </c>
      <c r="FU72" s="46">
        <f>SUM(FU73:FU78)</f>
        <v>0</v>
      </c>
      <c r="FV72" s="46"/>
      <c r="FW72" s="46">
        <f>FW73+FW74</f>
        <v>0</v>
      </c>
      <c r="FX72" s="46">
        <f>FX73+FX74</f>
        <v>0</v>
      </c>
      <c r="FY72" s="46"/>
      <c r="FZ72" s="46">
        <f>FZ73+FZ74</f>
        <v>0</v>
      </c>
      <c r="GA72" s="46">
        <f>GA73+GA74</f>
        <v>0</v>
      </c>
      <c r="GB72" s="46"/>
      <c r="GC72" s="46">
        <f>SUM(GC73:GC78)</f>
        <v>0</v>
      </c>
      <c r="GD72" s="46">
        <f>SUM(GD73:GD78)</f>
        <v>0</v>
      </c>
      <c r="GE72" s="46">
        <f>SUM(GE73:GE78)</f>
        <v>0</v>
      </c>
      <c r="GF72" s="46"/>
      <c r="GG72" s="46">
        <f>GG73+GG74</f>
        <v>0</v>
      </c>
      <c r="GH72" s="46">
        <f>GH73+GH74</f>
        <v>0</v>
      </c>
      <c r="GI72" s="46"/>
      <c r="GJ72" s="46">
        <f>GJ73+GJ74</f>
        <v>0</v>
      </c>
      <c r="GK72" s="46">
        <f>GK73+GK74</f>
        <v>0</v>
      </c>
      <c r="GL72" s="46"/>
      <c r="GM72" s="46">
        <f>SUM(GM73:GM78)</f>
        <v>0</v>
      </c>
      <c r="GN72" s="46">
        <f>SUM(GN73:GN78)</f>
        <v>0</v>
      </c>
      <c r="GO72" s="46">
        <f>SUM(GO73:GO78)</f>
        <v>0</v>
      </c>
      <c r="GP72" s="46"/>
      <c r="GQ72" s="46">
        <f>GQ73+GQ74</f>
        <v>0</v>
      </c>
      <c r="GR72" s="46">
        <f>GR73+GR74</f>
        <v>0</v>
      </c>
      <c r="GS72" s="46"/>
      <c r="GT72" s="46">
        <f>GT73+GT74</f>
        <v>0</v>
      </c>
      <c r="GU72" s="46">
        <f>GU73+GU74</f>
        <v>0</v>
      </c>
      <c r="GV72" s="46"/>
      <c r="GW72" s="46">
        <f>SUM(GW73:GW78)</f>
        <v>0</v>
      </c>
      <c r="GX72" s="46">
        <f>SUM(GX73:GX78)</f>
        <v>0</v>
      </c>
      <c r="GY72" s="46">
        <f>SUM(GY73:GY78)</f>
        <v>0</v>
      </c>
      <c r="GZ72" s="46"/>
      <c r="HA72" s="46">
        <f>HA73+HA74</f>
        <v>0</v>
      </c>
      <c r="HB72" s="46">
        <f>HB73+HB74</f>
        <v>0</v>
      </c>
      <c r="HC72" s="46"/>
      <c r="HD72" s="46">
        <f>HD73+HD74</f>
        <v>0</v>
      </c>
      <c r="HE72" s="46">
        <f>HE73+HE74</f>
        <v>0</v>
      </c>
      <c r="HF72" s="46"/>
      <c r="HG72" s="46">
        <f>SUM(HG73:HG78)</f>
        <v>0</v>
      </c>
      <c r="HH72" s="46">
        <f>SUM(HH73:HH78)</f>
        <v>0</v>
      </c>
      <c r="HI72" s="46">
        <f>SUM(HI73:HI78)</f>
        <v>0</v>
      </c>
      <c r="HJ72" s="46"/>
      <c r="HK72" s="46">
        <f>HK73+HK74</f>
        <v>0</v>
      </c>
      <c r="HL72" s="46">
        <f>HL73+HL74</f>
        <v>0</v>
      </c>
      <c r="HM72" s="46"/>
      <c r="HN72" s="46">
        <f>HN73+HN74</f>
        <v>0</v>
      </c>
      <c r="HO72" s="46">
        <f>HO73+HO74</f>
        <v>0</v>
      </c>
      <c r="HP72" s="46"/>
      <c r="HQ72" s="46">
        <f>SUM(HQ73:HQ78)</f>
        <v>0</v>
      </c>
      <c r="HR72" s="46">
        <f>SUM(HR73:HR78)</f>
        <v>0</v>
      </c>
      <c r="HS72" s="46">
        <f>SUM(HS73:HS78)</f>
        <v>0</v>
      </c>
      <c r="HT72" s="46"/>
      <c r="HU72" s="46">
        <f>HU73+HU74</f>
        <v>0</v>
      </c>
      <c r="HV72" s="46">
        <f>HV73+HV74</f>
        <v>0</v>
      </c>
      <c r="HW72" s="46"/>
      <c r="HX72" s="46">
        <f>HX73+HX74</f>
        <v>0</v>
      </c>
      <c r="HY72" s="46">
        <f>HY73+HY74</f>
        <v>0</v>
      </c>
      <c r="HZ72" s="46"/>
      <c r="IA72" s="46">
        <f>SUM(IA73:IA78)</f>
        <v>0</v>
      </c>
      <c r="IB72" s="46">
        <f>SUM(IB73:IB78)</f>
        <v>0</v>
      </c>
      <c r="IC72" s="46">
        <f>SUM(IC73:IC78)</f>
        <v>0</v>
      </c>
      <c r="ID72" s="46"/>
      <c r="IE72" s="46">
        <f>IE73+IE74</f>
        <v>0</v>
      </c>
      <c r="IF72" s="46">
        <f>IF73+IF74</f>
        <v>0</v>
      </c>
      <c r="IG72" s="46"/>
      <c r="IH72" s="46">
        <f>IH73+IH74</f>
        <v>0</v>
      </c>
      <c r="II72" s="46">
        <f>II73+II74</f>
        <v>0</v>
      </c>
      <c r="IJ72" s="46"/>
      <c r="IK72" s="46">
        <f>SUM(IK73:IK78)</f>
        <v>0</v>
      </c>
      <c r="IL72" s="46">
        <f>SUM(IL73:IL78)</f>
        <v>0</v>
      </c>
      <c r="IM72" s="46">
        <f>SUM(IM73:IM78)</f>
        <v>0</v>
      </c>
      <c r="IN72" s="46"/>
      <c r="IO72" s="46">
        <f>IO73+IO74</f>
        <v>0</v>
      </c>
      <c r="IP72" s="46">
        <f>IP73+IP74</f>
        <v>0</v>
      </c>
      <c r="IQ72" s="46"/>
      <c r="IR72" s="46">
        <f>IR73+IR74</f>
        <v>0</v>
      </c>
      <c r="IS72" s="46">
        <f>IS73+IS74</f>
        <v>0</v>
      </c>
      <c r="IT72" s="46"/>
      <c r="IU72" s="46">
        <f>SUM(IU73:IU78)</f>
        <v>0</v>
      </c>
      <c r="IV72" s="46">
        <f>SUM(IV73:IV78)</f>
        <v>0</v>
      </c>
      <c r="IW72" s="46">
        <f>SUM(IW73:IW78)</f>
        <v>0</v>
      </c>
      <c r="IX72" s="46"/>
      <c r="IY72" s="46">
        <f>IY73+IY74</f>
        <v>0</v>
      </c>
      <c r="IZ72" s="46">
        <f>IZ73+IZ74</f>
        <v>0</v>
      </c>
      <c r="JA72" s="46"/>
      <c r="JB72" s="46">
        <f>JB73+JB74</f>
        <v>0</v>
      </c>
      <c r="JC72" s="46">
        <f>JC73+JC74</f>
        <v>0</v>
      </c>
      <c r="JD72" s="46"/>
      <c r="JE72" s="46">
        <f>SUM(JE73:JE78)</f>
        <v>0</v>
      </c>
      <c r="JF72" s="46">
        <f>SUM(JF73:JF78)</f>
        <v>0</v>
      </c>
      <c r="JG72" s="46">
        <f>SUM(JG73:JG78)</f>
        <v>0</v>
      </c>
      <c r="JH72" s="46"/>
      <c r="JI72" s="46">
        <f>SUM(JI73:JI78)</f>
        <v>0</v>
      </c>
      <c r="JJ72" s="46">
        <f>SUM(JJ73:JJ78)</f>
        <v>0</v>
      </c>
      <c r="JK72" s="46"/>
      <c r="JL72" s="46">
        <f>SUM(JL73:JL78)</f>
        <v>0</v>
      </c>
      <c r="JM72" s="46">
        <f>SUM(JM73:JM78)</f>
        <v>0</v>
      </c>
      <c r="JN72" s="46"/>
      <c r="JO72" s="46">
        <f>SUM(JO73:JO78)</f>
        <v>0</v>
      </c>
      <c r="JP72" s="46">
        <f>SUM(JP73:JP78)</f>
        <v>0</v>
      </c>
      <c r="JQ72" s="46"/>
      <c r="JR72" s="46">
        <f>SUM(JR73:JR78)</f>
        <v>656.76124000000004</v>
      </c>
      <c r="JS72" s="46">
        <f>SUM(JS73:JS78)</f>
        <v>328.38061000000005</v>
      </c>
      <c r="JT72" s="46">
        <f>JS72/JR72*100</f>
        <v>49.99999847737665</v>
      </c>
      <c r="JU72" s="46">
        <f>SUM(JU73:JU78)</f>
        <v>1712.56368</v>
      </c>
      <c r="JV72" s="46">
        <f>SUM(JV73:JV78)</f>
        <v>0</v>
      </c>
      <c r="JW72" s="46">
        <f>JV72/JU72*100</f>
        <v>0</v>
      </c>
      <c r="JX72" s="46">
        <f>SUM(JX73:JX78)</f>
        <v>0</v>
      </c>
      <c r="JY72" s="46">
        <f>SUM(JY73:JY78)</f>
        <v>0</v>
      </c>
      <c r="JZ72" s="46" t="e">
        <f>JY72/JX72*100</f>
        <v>#DIV/0!</v>
      </c>
      <c r="KA72" s="46">
        <f>SUM(KA73:KA78)</f>
        <v>0</v>
      </c>
      <c r="KB72" s="46">
        <f>SUM(KB73:KB78)</f>
        <v>0</v>
      </c>
      <c r="KC72" s="46" t="e">
        <f>KB72/KA72*100</f>
        <v>#DIV/0!</v>
      </c>
      <c r="KD72" s="46">
        <f>SUM(KD73:KD78)</f>
        <v>0</v>
      </c>
      <c r="KE72" s="46">
        <f>SUM(KE73:KE78)</f>
        <v>0</v>
      </c>
      <c r="KF72" s="46" t="e">
        <f>KE72/KD72*100</f>
        <v>#DIV/0!</v>
      </c>
      <c r="KG72" s="46">
        <f>SUM(KG73:KG78)</f>
        <v>0</v>
      </c>
      <c r="KH72" s="46">
        <f>SUM(KH73:KH78)</f>
        <v>0</v>
      </c>
      <c r="KI72" s="46" t="e">
        <f>KH72/KG72*100</f>
        <v>#DIV/0!</v>
      </c>
      <c r="KJ72" s="46">
        <f>SUM(KJ73:KJ78)</f>
        <v>0</v>
      </c>
      <c r="KK72" s="46">
        <f>SUM(KK73:KK78)</f>
        <v>0</v>
      </c>
      <c r="KL72" s="46" t="e">
        <f>KK72/KJ72*100</f>
        <v>#DIV/0!</v>
      </c>
      <c r="KM72" s="46">
        <f>SUM(KM73:KM78)</f>
        <v>0</v>
      </c>
      <c r="KN72" s="46">
        <f>SUM(KN73:KN78)</f>
        <v>0</v>
      </c>
      <c r="KO72" s="46" t="e">
        <f>KN72/KM72*100</f>
        <v>#DIV/0!</v>
      </c>
      <c r="KP72" s="46">
        <f>SUM(KP73:KP78)</f>
        <v>0</v>
      </c>
      <c r="KQ72" s="46">
        <f>SUM(KQ73:KQ78)</f>
        <v>0</v>
      </c>
      <c r="KR72" s="46" t="e">
        <f>KQ72/KP72*100</f>
        <v>#DIV/0!</v>
      </c>
    </row>
    <row r="73" spans="1:304" ht="18" customHeight="1">
      <c r="A73" s="1" t="s">
        <v>34</v>
      </c>
      <c r="B73" s="17">
        <f t="shared" ref="B73:B78" si="488">H73+R73+U73+X73+AH73+AR73+BB73+BL73+BV73+CE73+CN73+CX73+DH73+DR73+EB73+EO73+E73+EY73+FI73+FS73+GC73+GM73+GW73+HG73+HQ73+IA73+IK73+IU73+JE73+JO73+EL73+JR73+JU73+JX73+KA73+KD73+KG73+KJ73+KM73+KP73</f>
        <v>11717.689899999999</v>
      </c>
      <c r="C73" s="17">
        <f t="shared" ref="C73:C78" si="489">J73+S73+V73+Z73+AJ73+AT73+BD73+BN73+BW73+CF73+CP73+CZ73+DJ73+DT73+ED73+EQ73+F73+FA73+FK73+FU73+GE73+GO73+GY73+HI73+HS73+IC73+IM73+IW73+JG73+JP73+EM73+JS73+JV73+JY73+KB73+KE73+KH73+KK73+KN73+KQ73</f>
        <v>2813.8203000000003</v>
      </c>
      <c r="D73" s="17">
        <f t="shared" si="487"/>
        <v>24.013438860504412</v>
      </c>
      <c r="E73" s="17"/>
      <c r="F73" s="17"/>
      <c r="G73" s="17"/>
      <c r="H73" s="17"/>
      <c r="I73" s="17">
        <f t="shared" ref="I73:J78" si="490">L73+O73</f>
        <v>0</v>
      </c>
      <c r="J73" s="17">
        <f t="shared" si="490"/>
        <v>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>
        <f t="shared" ref="Y73:Z78" si="491">AB73+AE73</f>
        <v>0</v>
      </c>
      <c r="Z73" s="17">
        <f t="shared" si="491"/>
        <v>0</v>
      </c>
      <c r="AA73" s="17"/>
      <c r="AB73" s="17"/>
      <c r="AC73" s="17"/>
      <c r="AD73" s="17"/>
      <c r="AE73" s="17"/>
      <c r="AF73" s="17"/>
      <c r="AG73" s="17"/>
      <c r="AH73" s="17"/>
      <c r="AI73" s="17">
        <f t="shared" ref="AI73:AJ78" si="492">AL73+AO73</f>
        <v>0</v>
      </c>
      <c r="AJ73" s="17">
        <f t="shared" si="492"/>
        <v>0</v>
      </c>
      <c r="AK73" s="17"/>
      <c r="AL73" s="17"/>
      <c r="AM73" s="17"/>
      <c r="AN73" s="17"/>
      <c r="AO73" s="17"/>
      <c r="AP73" s="17"/>
      <c r="AQ73" s="17"/>
      <c r="AR73" s="17"/>
      <c r="AS73" s="17">
        <f t="shared" ref="AS73:AT78" si="493">AV73+AY73</f>
        <v>0</v>
      </c>
      <c r="AT73" s="17">
        <f t="shared" si="493"/>
        <v>0</v>
      </c>
      <c r="AU73" s="17"/>
      <c r="AV73" s="17"/>
      <c r="AW73" s="17"/>
      <c r="AX73" s="17"/>
      <c r="AY73" s="17"/>
      <c r="AZ73" s="17"/>
      <c r="BA73" s="17"/>
      <c r="BB73" s="17"/>
      <c r="BC73" s="17">
        <f t="shared" ref="BC73:BD78" si="494">BF73+BI73</f>
        <v>0</v>
      </c>
      <c r="BD73" s="17">
        <f t="shared" si="494"/>
        <v>0</v>
      </c>
      <c r="BE73" s="17"/>
      <c r="BF73" s="17"/>
      <c r="BG73" s="17"/>
      <c r="BH73" s="17"/>
      <c r="BI73" s="17"/>
      <c r="BJ73" s="17"/>
      <c r="BK73" s="17"/>
      <c r="BL73" s="17">
        <v>3149.2223899999999</v>
      </c>
      <c r="BM73" s="17">
        <f>BP73+BS73</f>
        <v>3149.2223899999999</v>
      </c>
      <c r="BN73" s="17">
        <f>BQ73+BT73</f>
        <v>2663.8840500000001</v>
      </c>
      <c r="BO73" s="17">
        <f>BN73/BM73*100</f>
        <v>84.588629194904215</v>
      </c>
      <c r="BP73" s="17">
        <v>3086.23794</v>
      </c>
      <c r="BQ73" s="17">
        <v>2610.60637</v>
      </c>
      <c r="BR73" s="17">
        <f>BQ73/BP73*100</f>
        <v>84.588629287604448</v>
      </c>
      <c r="BS73" s="17">
        <v>62.984450000000002</v>
      </c>
      <c r="BT73" s="17">
        <v>53.277679999999997</v>
      </c>
      <c r="BU73" s="17">
        <f>BT73/BS73*100</f>
        <v>84.588624652592813</v>
      </c>
      <c r="BV73" s="17">
        <f t="shared" ref="BV73:BW78" si="495">BY73+CB73</f>
        <v>0</v>
      </c>
      <c r="BW73" s="17">
        <f t="shared" si="495"/>
        <v>0</v>
      </c>
      <c r="BX73" s="17"/>
      <c r="BY73" s="17"/>
      <c r="BZ73" s="17"/>
      <c r="CA73" s="17"/>
      <c r="CB73" s="17"/>
      <c r="CC73" s="17"/>
      <c r="CD73" s="17"/>
      <c r="CE73" s="17">
        <f t="shared" ref="CE73:CF78" si="496">CH73+CK73</f>
        <v>0</v>
      </c>
      <c r="CF73" s="17">
        <f t="shared" si="496"/>
        <v>0</v>
      </c>
      <c r="CG73" s="17"/>
      <c r="CH73" s="17"/>
      <c r="CI73" s="17"/>
      <c r="CJ73" s="17"/>
      <c r="CK73" s="17"/>
      <c r="CL73" s="17"/>
      <c r="CM73" s="17"/>
      <c r="CN73" s="17"/>
      <c r="CO73" s="17">
        <f t="shared" ref="CO73:CP78" si="497">CR73+CU73</f>
        <v>0</v>
      </c>
      <c r="CP73" s="17">
        <f t="shared" si="497"/>
        <v>0</v>
      </c>
      <c r="CQ73" s="17"/>
      <c r="CR73" s="17"/>
      <c r="CS73" s="17"/>
      <c r="CT73" s="17"/>
      <c r="CU73" s="17"/>
      <c r="CV73" s="17"/>
      <c r="CW73" s="17"/>
      <c r="CX73" s="17"/>
      <c r="CY73" s="17">
        <f t="shared" ref="CY73:CZ78" si="498">DB73+DE73</f>
        <v>0</v>
      </c>
      <c r="CZ73" s="17">
        <f t="shared" si="498"/>
        <v>0</v>
      </c>
      <c r="DA73" s="17"/>
      <c r="DB73" s="17"/>
      <c r="DC73" s="17"/>
      <c r="DD73" s="17"/>
      <c r="DE73" s="17"/>
      <c r="DF73" s="17"/>
      <c r="DG73" s="17"/>
      <c r="DH73" s="17"/>
      <c r="DI73" s="17">
        <f t="shared" ref="DI73:DJ78" si="499">DL73+DO73</f>
        <v>0</v>
      </c>
      <c r="DJ73" s="17">
        <f t="shared" si="499"/>
        <v>0</v>
      </c>
      <c r="DK73" s="17"/>
      <c r="DL73" s="17"/>
      <c r="DM73" s="17"/>
      <c r="DN73" s="17"/>
      <c r="DO73" s="17"/>
      <c r="DP73" s="17"/>
      <c r="DQ73" s="17"/>
      <c r="DR73" s="17"/>
      <c r="DS73" s="17">
        <f t="shared" ref="DS73:DT78" si="500">DV73+DY73</f>
        <v>0</v>
      </c>
      <c r="DT73" s="17">
        <f t="shared" si="500"/>
        <v>0</v>
      </c>
      <c r="DU73" s="17"/>
      <c r="DV73" s="17"/>
      <c r="DW73" s="17"/>
      <c r="DX73" s="17"/>
      <c r="DY73" s="17"/>
      <c r="DZ73" s="17"/>
      <c r="EA73" s="17"/>
      <c r="EB73" s="17"/>
      <c r="EC73" s="17">
        <f t="shared" ref="EC73:ED78" si="501">EF73+EI73</f>
        <v>0</v>
      </c>
      <c r="ED73" s="17">
        <f t="shared" si="501"/>
        <v>0</v>
      </c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>
        <v>8268.5949999999993</v>
      </c>
      <c r="EP73" s="17">
        <f t="shared" ref="EP73:EQ78" si="502">ES73+EV73</f>
        <v>8268.5949999999993</v>
      </c>
      <c r="EQ73" s="17">
        <f t="shared" si="502"/>
        <v>0</v>
      </c>
      <c r="ER73" s="17">
        <f>EQ73/EP73*100</f>
        <v>0</v>
      </c>
      <c r="ES73" s="17">
        <v>8268.5949999999993</v>
      </c>
      <c r="ET73" s="17"/>
      <c r="EU73" s="17">
        <f>ET73/ES73*100</f>
        <v>0</v>
      </c>
      <c r="EV73" s="17"/>
      <c r="EW73" s="17"/>
      <c r="EX73" s="17"/>
      <c r="EY73" s="17"/>
      <c r="EZ73" s="17">
        <f t="shared" ref="EZ73:FA78" si="503">FC73+FF73</f>
        <v>0</v>
      </c>
      <c r="FA73" s="17">
        <f t="shared" si="503"/>
        <v>0</v>
      </c>
      <c r="FB73" s="17"/>
      <c r="FC73" s="17"/>
      <c r="FD73" s="17"/>
      <c r="FE73" s="17"/>
      <c r="FF73" s="17"/>
      <c r="FG73" s="17"/>
      <c r="FH73" s="17"/>
      <c r="FI73" s="22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>
        <f t="shared" ref="FT73:FU78" si="504">FW73+FZ73</f>
        <v>0</v>
      </c>
      <c r="FU73" s="17">
        <f t="shared" si="504"/>
        <v>0</v>
      </c>
      <c r="FV73" s="17"/>
      <c r="FW73" s="17"/>
      <c r="FX73" s="17"/>
      <c r="FY73" s="17"/>
      <c r="FZ73" s="17"/>
      <c r="GA73" s="17"/>
      <c r="GB73" s="17"/>
      <c r="GC73" s="17"/>
      <c r="GD73" s="17">
        <f t="shared" ref="GD73:GE78" si="505">GG73+GJ73</f>
        <v>0</v>
      </c>
      <c r="GE73" s="17">
        <f t="shared" si="505"/>
        <v>0</v>
      </c>
      <c r="GF73" s="17"/>
      <c r="GG73" s="17"/>
      <c r="GH73" s="17"/>
      <c r="GI73" s="17"/>
      <c r="GJ73" s="17"/>
      <c r="GK73" s="17"/>
      <c r="GL73" s="17"/>
      <c r="GM73" s="17"/>
      <c r="GN73" s="17">
        <f t="shared" ref="GN73:GO78" si="506">GQ73+GT73</f>
        <v>0</v>
      </c>
      <c r="GO73" s="17">
        <f t="shared" si="506"/>
        <v>0</v>
      </c>
      <c r="GP73" s="17"/>
      <c r="GQ73" s="17"/>
      <c r="GR73" s="17"/>
      <c r="GS73" s="17"/>
      <c r="GT73" s="17"/>
      <c r="GU73" s="17"/>
      <c r="GV73" s="17"/>
      <c r="GW73" s="17"/>
      <c r="GX73" s="17">
        <f t="shared" ref="GX73:GY78" si="507">HA73+HD73</f>
        <v>0</v>
      </c>
      <c r="GY73" s="17">
        <f t="shared" si="507"/>
        <v>0</v>
      </c>
      <c r="GZ73" s="17"/>
      <c r="HA73" s="17"/>
      <c r="HB73" s="17"/>
      <c r="HC73" s="17"/>
      <c r="HD73" s="17"/>
      <c r="HE73" s="17"/>
      <c r="HF73" s="17"/>
      <c r="HG73" s="17"/>
      <c r="HH73" s="17">
        <f t="shared" ref="HH73:HI78" si="508">HK73+HN73</f>
        <v>0</v>
      </c>
      <c r="HI73" s="17">
        <f t="shared" si="508"/>
        <v>0</v>
      </c>
      <c r="HJ73" s="17"/>
      <c r="HK73" s="17"/>
      <c r="HL73" s="17"/>
      <c r="HM73" s="17"/>
      <c r="HN73" s="17"/>
      <c r="HO73" s="17"/>
      <c r="HP73" s="17"/>
      <c r="HQ73" s="17"/>
      <c r="HR73" s="17">
        <f t="shared" ref="HR73:HS78" si="509">HU73+HX73</f>
        <v>0</v>
      </c>
      <c r="HS73" s="17">
        <f t="shared" si="509"/>
        <v>0</v>
      </c>
      <c r="HT73" s="17"/>
      <c r="HU73" s="17"/>
      <c r="HV73" s="17"/>
      <c r="HW73" s="17"/>
      <c r="HX73" s="17"/>
      <c r="HY73" s="17"/>
      <c r="HZ73" s="17"/>
      <c r="IA73" s="17"/>
      <c r="IB73" s="17">
        <f t="shared" ref="IB73:IC78" si="510">IE73+IH73</f>
        <v>0</v>
      </c>
      <c r="IC73" s="17">
        <f t="shared" si="510"/>
        <v>0</v>
      </c>
      <c r="ID73" s="17"/>
      <c r="IE73" s="17"/>
      <c r="IF73" s="17"/>
      <c r="IG73" s="17"/>
      <c r="IH73" s="17"/>
      <c r="II73" s="17"/>
      <c r="IJ73" s="17"/>
      <c r="IK73" s="17"/>
      <c r="IL73" s="17">
        <f t="shared" ref="IL73:IM78" si="511">IO73+IR73</f>
        <v>0</v>
      </c>
      <c r="IM73" s="17">
        <f t="shared" si="511"/>
        <v>0</v>
      </c>
      <c r="IN73" s="17"/>
      <c r="IO73" s="17"/>
      <c r="IP73" s="17"/>
      <c r="IQ73" s="17"/>
      <c r="IR73" s="17"/>
      <c r="IS73" s="17"/>
      <c r="IT73" s="17"/>
      <c r="IU73" s="17"/>
      <c r="IV73" s="17">
        <f t="shared" ref="IV73:IW78" si="512">IY73+JB73</f>
        <v>0</v>
      </c>
      <c r="IW73" s="17">
        <f t="shared" si="512"/>
        <v>0</v>
      </c>
      <c r="IX73" s="17"/>
      <c r="IY73" s="17"/>
      <c r="IZ73" s="17"/>
      <c r="JA73" s="17"/>
      <c r="JB73" s="17"/>
      <c r="JC73" s="17"/>
      <c r="JD73" s="17"/>
      <c r="JE73" s="17"/>
      <c r="JF73" s="17">
        <f t="shared" ref="JF73:JG78" si="513">JI73+JL73</f>
        <v>0</v>
      </c>
      <c r="JG73" s="17">
        <f t="shared" si="513"/>
        <v>0</v>
      </c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>
        <v>299.87250999999998</v>
      </c>
      <c r="JS73" s="17">
        <v>149.93625</v>
      </c>
      <c r="JT73" s="17">
        <f>JS73/JR73*100</f>
        <v>49.999998332624756</v>
      </c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</row>
    <row r="74" spans="1:304" ht="18" customHeight="1">
      <c r="A74" s="1" t="s">
        <v>24</v>
      </c>
      <c r="B74" s="17">
        <f t="shared" si="488"/>
        <v>846.05975000000001</v>
      </c>
      <c r="C74" s="17">
        <f t="shared" si="489"/>
        <v>846.05975000000001</v>
      </c>
      <c r="D74" s="17">
        <f t="shared" si="487"/>
        <v>100</v>
      </c>
      <c r="E74" s="17"/>
      <c r="F74" s="17"/>
      <c r="G74" s="17"/>
      <c r="H74" s="17"/>
      <c r="I74" s="17">
        <f t="shared" si="490"/>
        <v>0</v>
      </c>
      <c r="J74" s="17">
        <f t="shared" si="490"/>
        <v>0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>
        <f t="shared" si="491"/>
        <v>0</v>
      </c>
      <c r="Z74" s="17">
        <f t="shared" si="491"/>
        <v>0</v>
      </c>
      <c r="AA74" s="17"/>
      <c r="AB74" s="17"/>
      <c r="AC74" s="17"/>
      <c r="AD74" s="17"/>
      <c r="AE74" s="17"/>
      <c r="AF74" s="17"/>
      <c r="AG74" s="17"/>
      <c r="AH74" s="17"/>
      <c r="AI74" s="17">
        <f t="shared" si="492"/>
        <v>0</v>
      </c>
      <c r="AJ74" s="17">
        <f t="shared" si="492"/>
        <v>0</v>
      </c>
      <c r="AK74" s="17"/>
      <c r="AL74" s="17"/>
      <c r="AM74" s="17"/>
      <c r="AN74" s="17"/>
      <c r="AO74" s="17"/>
      <c r="AP74" s="17"/>
      <c r="AQ74" s="17"/>
      <c r="AR74" s="17"/>
      <c r="AS74" s="17">
        <f t="shared" si="493"/>
        <v>0</v>
      </c>
      <c r="AT74" s="17">
        <f t="shared" si="493"/>
        <v>0</v>
      </c>
      <c r="AU74" s="17"/>
      <c r="AV74" s="17"/>
      <c r="AW74" s="17"/>
      <c r="AX74" s="17"/>
      <c r="AY74" s="17"/>
      <c r="AZ74" s="17"/>
      <c r="BA74" s="17"/>
      <c r="BB74" s="17"/>
      <c r="BC74" s="17">
        <f t="shared" si="494"/>
        <v>0</v>
      </c>
      <c r="BD74" s="17">
        <f t="shared" si="494"/>
        <v>0</v>
      </c>
      <c r="BE74" s="17"/>
      <c r="BF74" s="17"/>
      <c r="BG74" s="17"/>
      <c r="BH74" s="17"/>
      <c r="BI74" s="17"/>
      <c r="BJ74" s="17"/>
      <c r="BK74" s="17"/>
      <c r="BL74" s="17">
        <v>846.05975000000001</v>
      </c>
      <c r="BM74" s="17">
        <f>BP74+BS74</f>
        <v>846.05975000000001</v>
      </c>
      <c r="BN74" s="17">
        <f>BQ74+BT74</f>
        <v>846.05975000000001</v>
      </c>
      <c r="BO74" s="17">
        <f>BN74/BM74*100</f>
        <v>100</v>
      </c>
      <c r="BP74" s="17">
        <v>829.13855000000001</v>
      </c>
      <c r="BQ74" s="17">
        <v>829.13855000000001</v>
      </c>
      <c r="BR74" s="17">
        <f>BQ74/BP74*100</f>
        <v>100</v>
      </c>
      <c r="BS74" s="17">
        <v>16.921199999999999</v>
      </c>
      <c r="BT74" s="17">
        <v>16.921199999999999</v>
      </c>
      <c r="BU74" s="17">
        <f>BT74/BS74*100</f>
        <v>100</v>
      </c>
      <c r="BV74" s="17">
        <f t="shared" si="495"/>
        <v>0</v>
      </c>
      <c r="BW74" s="17">
        <f t="shared" si="495"/>
        <v>0</v>
      </c>
      <c r="BX74" s="17"/>
      <c r="BY74" s="17"/>
      <c r="BZ74" s="17"/>
      <c r="CA74" s="17"/>
      <c r="CB74" s="17"/>
      <c r="CC74" s="17"/>
      <c r="CD74" s="17"/>
      <c r="CE74" s="17">
        <f t="shared" si="496"/>
        <v>0</v>
      </c>
      <c r="CF74" s="17">
        <f t="shared" si="496"/>
        <v>0</v>
      </c>
      <c r="CG74" s="17"/>
      <c r="CH74" s="17"/>
      <c r="CI74" s="17"/>
      <c r="CJ74" s="17"/>
      <c r="CK74" s="17"/>
      <c r="CL74" s="17"/>
      <c r="CM74" s="17"/>
      <c r="CN74" s="17"/>
      <c r="CO74" s="17">
        <f t="shared" si="497"/>
        <v>0</v>
      </c>
      <c r="CP74" s="17">
        <f t="shared" si="497"/>
        <v>0</v>
      </c>
      <c r="CQ74" s="17"/>
      <c r="CR74" s="17"/>
      <c r="CS74" s="17"/>
      <c r="CT74" s="17"/>
      <c r="CU74" s="17"/>
      <c r="CV74" s="17"/>
      <c r="CW74" s="17"/>
      <c r="CX74" s="17"/>
      <c r="CY74" s="17">
        <f t="shared" si="498"/>
        <v>0</v>
      </c>
      <c r="CZ74" s="17">
        <f t="shared" si="498"/>
        <v>0</v>
      </c>
      <c r="DA74" s="17"/>
      <c r="DB74" s="17"/>
      <c r="DC74" s="17"/>
      <c r="DD74" s="17"/>
      <c r="DE74" s="17"/>
      <c r="DF74" s="17"/>
      <c r="DG74" s="17"/>
      <c r="DH74" s="17"/>
      <c r="DI74" s="17">
        <f t="shared" si="499"/>
        <v>0</v>
      </c>
      <c r="DJ74" s="17">
        <f t="shared" si="499"/>
        <v>0</v>
      </c>
      <c r="DK74" s="17"/>
      <c r="DL74" s="17"/>
      <c r="DM74" s="17"/>
      <c r="DN74" s="17"/>
      <c r="DO74" s="17"/>
      <c r="DP74" s="17"/>
      <c r="DQ74" s="17"/>
      <c r="DR74" s="17"/>
      <c r="DS74" s="17">
        <f t="shared" si="500"/>
        <v>0</v>
      </c>
      <c r="DT74" s="17">
        <f t="shared" si="500"/>
        <v>0</v>
      </c>
      <c r="DU74" s="17"/>
      <c r="DV74" s="17"/>
      <c r="DW74" s="17"/>
      <c r="DX74" s="17"/>
      <c r="DY74" s="17"/>
      <c r="DZ74" s="17"/>
      <c r="EA74" s="17"/>
      <c r="EB74" s="17"/>
      <c r="EC74" s="17">
        <f t="shared" si="501"/>
        <v>0</v>
      </c>
      <c r="ED74" s="17">
        <f t="shared" si="501"/>
        <v>0</v>
      </c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>
        <f t="shared" si="502"/>
        <v>0</v>
      </c>
      <c r="EQ74" s="17">
        <f t="shared" si="502"/>
        <v>0</v>
      </c>
      <c r="ER74" s="17"/>
      <c r="ES74" s="17"/>
      <c r="ET74" s="17"/>
      <c r="EU74" s="17"/>
      <c r="EV74" s="17"/>
      <c r="EW74" s="17"/>
      <c r="EX74" s="17"/>
      <c r="EY74" s="17"/>
      <c r="EZ74" s="17">
        <f t="shared" si="503"/>
        <v>0</v>
      </c>
      <c r="FA74" s="17">
        <f t="shared" si="503"/>
        <v>0</v>
      </c>
      <c r="FB74" s="17"/>
      <c r="FC74" s="17"/>
      <c r="FD74" s="17"/>
      <c r="FE74" s="17"/>
      <c r="FF74" s="17"/>
      <c r="FG74" s="17"/>
      <c r="FH74" s="17"/>
      <c r="FI74" s="22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>
        <f t="shared" si="504"/>
        <v>0</v>
      </c>
      <c r="FU74" s="17">
        <f t="shared" si="504"/>
        <v>0</v>
      </c>
      <c r="FV74" s="17"/>
      <c r="FW74" s="17"/>
      <c r="FX74" s="17"/>
      <c r="FY74" s="17"/>
      <c r="FZ74" s="17"/>
      <c r="GA74" s="17"/>
      <c r="GB74" s="17"/>
      <c r="GC74" s="17"/>
      <c r="GD74" s="17">
        <f t="shared" si="505"/>
        <v>0</v>
      </c>
      <c r="GE74" s="17">
        <f t="shared" si="505"/>
        <v>0</v>
      </c>
      <c r="GF74" s="17"/>
      <c r="GG74" s="17"/>
      <c r="GH74" s="17"/>
      <c r="GI74" s="17"/>
      <c r="GJ74" s="17"/>
      <c r="GK74" s="17"/>
      <c r="GL74" s="17"/>
      <c r="GM74" s="17"/>
      <c r="GN74" s="17">
        <f t="shared" si="506"/>
        <v>0</v>
      </c>
      <c r="GO74" s="17">
        <f t="shared" si="506"/>
        <v>0</v>
      </c>
      <c r="GP74" s="17"/>
      <c r="GQ74" s="17"/>
      <c r="GR74" s="17"/>
      <c r="GS74" s="17"/>
      <c r="GT74" s="17"/>
      <c r="GU74" s="17"/>
      <c r="GV74" s="17"/>
      <c r="GW74" s="17"/>
      <c r="GX74" s="17">
        <f t="shared" si="507"/>
        <v>0</v>
      </c>
      <c r="GY74" s="17">
        <f t="shared" si="507"/>
        <v>0</v>
      </c>
      <c r="GZ74" s="17"/>
      <c r="HA74" s="17"/>
      <c r="HB74" s="17"/>
      <c r="HC74" s="17"/>
      <c r="HD74" s="17"/>
      <c r="HE74" s="17"/>
      <c r="HF74" s="17"/>
      <c r="HG74" s="17"/>
      <c r="HH74" s="17">
        <f t="shared" si="508"/>
        <v>0</v>
      </c>
      <c r="HI74" s="17">
        <f t="shared" si="508"/>
        <v>0</v>
      </c>
      <c r="HJ74" s="17"/>
      <c r="HK74" s="17"/>
      <c r="HL74" s="17"/>
      <c r="HM74" s="17"/>
      <c r="HN74" s="17"/>
      <c r="HO74" s="17"/>
      <c r="HP74" s="17"/>
      <c r="HQ74" s="17"/>
      <c r="HR74" s="17">
        <f t="shared" si="509"/>
        <v>0</v>
      </c>
      <c r="HS74" s="17">
        <f t="shared" si="509"/>
        <v>0</v>
      </c>
      <c r="HT74" s="17"/>
      <c r="HU74" s="17"/>
      <c r="HV74" s="17"/>
      <c r="HW74" s="17"/>
      <c r="HX74" s="17"/>
      <c r="HY74" s="17"/>
      <c r="HZ74" s="17"/>
      <c r="IA74" s="17"/>
      <c r="IB74" s="17">
        <f t="shared" si="510"/>
        <v>0</v>
      </c>
      <c r="IC74" s="17">
        <f t="shared" si="510"/>
        <v>0</v>
      </c>
      <c r="ID74" s="17"/>
      <c r="IE74" s="17"/>
      <c r="IF74" s="17"/>
      <c r="IG74" s="17"/>
      <c r="IH74" s="17"/>
      <c r="II74" s="17"/>
      <c r="IJ74" s="17"/>
      <c r="IK74" s="17"/>
      <c r="IL74" s="17">
        <f t="shared" si="511"/>
        <v>0</v>
      </c>
      <c r="IM74" s="17">
        <f t="shared" si="511"/>
        <v>0</v>
      </c>
      <c r="IN74" s="17"/>
      <c r="IO74" s="17"/>
      <c r="IP74" s="17"/>
      <c r="IQ74" s="17"/>
      <c r="IR74" s="17"/>
      <c r="IS74" s="17"/>
      <c r="IT74" s="17"/>
      <c r="IU74" s="17"/>
      <c r="IV74" s="17">
        <f t="shared" si="512"/>
        <v>0</v>
      </c>
      <c r="IW74" s="17">
        <f t="shared" si="512"/>
        <v>0</v>
      </c>
      <c r="IX74" s="17"/>
      <c r="IY74" s="17"/>
      <c r="IZ74" s="17"/>
      <c r="JA74" s="17"/>
      <c r="JB74" s="17"/>
      <c r="JC74" s="17"/>
      <c r="JD74" s="17"/>
      <c r="JE74" s="17"/>
      <c r="JF74" s="17">
        <f t="shared" si="513"/>
        <v>0</v>
      </c>
      <c r="JG74" s="17">
        <f t="shared" si="513"/>
        <v>0</v>
      </c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</row>
    <row r="75" spans="1:304" ht="18" customHeight="1">
      <c r="A75" s="1" t="s">
        <v>55</v>
      </c>
      <c r="B75" s="17">
        <f t="shared" si="488"/>
        <v>428.14091999999999</v>
      </c>
      <c r="C75" s="17">
        <f t="shared" si="489"/>
        <v>0</v>
      </c>
      <c r="D75" s="17">
        <f t="shared" si="487"/>
        <v>0</v>
      </c>
      <c r="E75" s="17"/>
      <c r="F75" s="17"/>
      <c r="G75" s="17"/>
      <c r="H75" s="17"/>
      <c r="I75" s="17">
        <f t="shared" si="490"/>
        <v>0</v>
      </c>
      <c r="J75" s="17">
        <f t="shared" si="490"/>
        <v>0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>
        <f t="shared" si="491"/>
        <v>0</v>
      </c>
      <c r="Z75" s="17">
        <f t="shared" si="491"/>
        <v>0</v>
      </c>
      <c r="AA75" s="17"/>
      <c r="AB75" s="17"/>
      <c r="AC75" s="17"/>
      <c r="AD75" s="17"/>
      <c r="AE75" s="17"/>
      <c r="AF75" s="17"/>
      <c r="AG75" s="17"/>
      <c r="AH75" s="17"/>
      <c r="AI75" s="17">
        <f t="shared" si="492"/>
        <v>0</v>
      </c>
      <c r="AJ75" s="17">
        <f t="shared" si="492"/>
        <v>0</v>
      </c>
      <c r="AK75" s="17"/>
      <c r="AL75" s="17"/>
      <c r="AM75" s="17"/>
      <c r="AN75" s="17"/>
      <c r="AO75" s="17"/>
      <c r="AP75" s="17"/>
      <c r="AQ75" s="17"/>
      <c r="AR75" s="17"/>
      <c r="AS75" s="17">
        <f t="shared" si="493"/>
        <v>0</v>
      </c>
      <c r="AT75" s="17">
        <f t="shared" si="493"/>
        <v>0</v>
      </c>
      <c r="AU75" s="17"/>
      <c r="AV75" s="17"/>
      <c r="AW75" s="17"/>
      <c r="AX75" s="17"/>
      <c r="AY75" s="17"/>
      <c r="AZ75" s="17"/>
      <c r="BA75" s="17"/>
      <c r="BB75" s="17"/>
      <c r="BC75" s="17">
        <f t="shared" si="494"/>
        <v>0</v>
      </c>
      <c r="BD75" s="17">
        <f t="shared" si="494"/>
        <v>0</v>
      </c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>
        <f t="shared" si="495"/>
        <v>0</v>
      </c>
      <c r="BW75" s="17">
        <f t="shared" si="495"/>
        <v>0</v>
      </c>
      <c r="BX75" s="17" t="e">
        <f>BW75/BV75*100</f>
        <v>#DIV/0!</v>
      </c>
      <c r="BY75" s="17"/>
      <c r="BZ75" s="17"/>
      <c r="CA75" s="17"/>
      <c r="CB75" s="17"/>
      <c r="CC75" s="17"/>
      <c r="CD75" s="17"/>
      <c r="CE75" s="17">
        <f t="shared" si="496"/>
        <v>0</v>
      </c>
      <c r="CF75" s="17">
        <f t="shared" si="496"/>
        <v>0</v>
      </c>
      <c r="CG75" s="17"/>
      <c r="CH75" s="17"/>
      <c r="CI75" s="17"/>
      <c r="CJ75" s="17"/>
      <c r="CK75" s="17"/>
      <c r="CL75" s="17"/>
      <c r="CM75" s="17"/>
      <c r="CN75" s="17"/>
      <c r="CO75" s="17">
        <f t="shared" si="497"/>
        <v>0</v>
      </c>
      <c r="CP75" s="17">
        <f t="shared" si="497"/>
        <v>0</v>
      </c>
      <c r="CQ75" s="17"/>
      <c r="CR75" s="17"/>
      <c r="CS75" s="17"/>
      <c r="CT75" s="17"/>
      <c r="CU75" s="17"/>
      <c r="CV75" s="17"/>
      <c r="CW75" s="17"/>
      <c r="CX75" s="17"/>
      <c r="CY75" s="17">
        <f t="shared" si="498"/>
        <v>0</v>
      </c>
      <c r="CZ75" s="17">
        <f t="shared" si="498"/>
        <v>0</v>
      </c>
      <c r="DA75" s="17"/>
      <c r="DB75" s="17"/>
      <c r="DC75" s="17"/>
      <c r="DD75" s="17"/>
      <c r="DE75" s="17"/>
      <c r="DF75" s="17"/>
      <c r="DG75" s="17"/>
      <c r="DH75" s="17"/>
      <c r="DI75" s="17">
        <f t="shared" si="499"/>
        <v>0</v>
      </c>
      <c r="DJ75" s="17">
        <f t="shared" si="499"/>
        <v>0</v>
      </c>
      <c r="DK75" s="17"/>
      <c r="DL75" s="17"/>
      <c r="DM75" s="17"/>
      <c r="DN75" s="17"/>
      <c r="DO75" s="17"/>
      <c r="DP75" s="17"/>
      <c r="DQ75" s="17"/>
      <c r="DR75" s="17"/>
      <c r="DS75" s="17">
        <f t="shared" si="500"/>
        <v>0</v>
      </c>
      <c r="DT75" s="17">
        <f t="shared" si="500"/>
        <v>0</v>
      </c>
      <c r="DU75" s="17"/>
      <c r="DV75" s="17"/>
      <c r="DW75" s="17"/>
      <c r="DX75" s="17"/>
      <c r="DY75" s="17"/>
      <c r="DZ75" s="17"/>
      <c r="EA75" s="17"/>
      <c r="EB75" s="17"/>
      <c r="EC75" s="17">
        <f t="shared" si="501"/>
        <v>0</v>
      </c>
      <c r="ED75" s="17">
        <f t="shared" si="501"/>
        <v>0</v>
      </c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>
        <f t="shared" si="502"/>
        <v>0</v>
      </c>
      <c r="EQ75" s="17">
        <f t="shared" si="502"/>
        <v>0</v>
      </c>
      <c r="ER75" s="17"/>
      <c r="ES75" s="17"/>
      <c r="ET75" s="17"/>
      <c r="EU75" s="17"/>
      <c r="EV75" s="17"/>
      <c r="EW75" s="17"/>
      <c r="EX75" s="17"/>
      <c r="EY75" s="17"/>
      <c r="EZ75" s="17">
        <f t="shared" si="503"/>
        <v>0</v>
      </c>
      <c r="FA75" s="17">
        <f t="shared" si="503"/>
        <v>0</v>
      </c>
      <c r="FB75" s="17"/>
      <c r="FC75" s="17"/>
      <c r="FD75" s="17"/>
      <c r="FE75" s="17"/>
      <c r="FF75" s="17"/>
      <c r="FG75" s="17"/>
      <c r="FH75" s="17"/>
      <c r="FI75" s="22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>
        <f t="shared" si="504"/>
        <v>0</v>
      </c>
      <c r="FU75" s="17">
        <f t="shared" si="504"/>
        <v>0</v>
      </c>
      <c r="FV75" s="17"/>
      <c r="FW75" s="17"/>
      <c r="FX75" s="17"/>
      <c r="FY75" s="17"/>
      <c r="FZ75" s="17"/>
      <c r="GA75" s="17"/>
      <c r="GB75" s="17"/>
      <c r="GC75" s="17"/>
      <c r="GD75" s="17">
        <f t="shared" si="505"/>
        <v>0</v>
      </c>
      <c r="GE75" s="17">
        <f t="shared" si="505"/>
        <v>0</v>
      </c>
      <c r="GF75" s="17"/>
      <c r="GG75" s="17"/>
      <c r="GH75" s="17"/>
      <c r="GI75" s="17"/>
      <c r="GJ75" s="17"/>
      <c r="GK75" s="17"/>
      <c r="GL75" s="17"/>
      <c r="GM75" s="17"/>
      <c r="GN75" s="17">
        <f t="shared" si="506"/>
        <v>0</v>
      </c>
      <c r="GO75" s="17">
        <f t="shared" si="506"/>
        <v>0</v>
      </c>
      <c r="GP75" s="17"/>
      <c r="GQ75" s="17"/>
      <c r="GR75" s="17"/>
      <c r="GS75" s="17"/>
      <c r="GT75" s="17"/>
      <c r="GU75" s="17"/>
      <c r="GV75" s="17"/>
      <c r="GW75" s="17"/>
      <c r="GX75" s="17">
        <f t="shared" si="507"/>
        <v>0</v>
      </c>
      <c r="GY75" s="17">
        <f t="shared" si="507"/>
        <v>0</v>
      </c>
      <c r="GZ75" s="17"/>
      <c r="HA75" s="17"/>
      <c r="HB75" s="17"/>
      <c r="HC75" s="17"/>
      <c r="HD75" s="17"/>
      <c r="HE75" s="17"/>
      <c r="HF75" s="17"/>
      <c r="HG75" s="17"/>
      <c r="HH75" s="17">
        <f t="shared" si="508"/>
        <v>0</v>
      </c>
      <c r="HI75" s="17">
        <f t="shared" si="508"/>
        <v>0</v>
      </c>
      <c r="HJ75" s="17"/>
      <c r="HK75" s="17"/>
      <c r="HL75" s="17"/>
      <c r="HM75" s="17"/>
      <c r="HN75" s="17"/>
      <c r="HO75" s="17"/>
      <c r="HP75" s="17"/>
      <c r="HQ75" s="17"/>
      <c r="HR75" s="17">
        <f t="shared" si="509"/>
        <v>0</v>
      </c>
      <c r="HS75" s="17">
        <f t="shared" si="509"/>
        <v>0</v>
      </c>
      <c r="HT75" s="17"/>
      <c r="HU75" s="17"/>
      <c r="HV75" s="17"/>
      <c r="HW75" s="17"/>
      <c r="HX75" s="17"/>
      <c r="HY75" s="17"/>
      <c r="HZ75" s="17"/>
      <c r="IA75" s="17"/>
      <c r="IB75" s="17">
        <f t="shared" si="510"/>
        <v>0</v>
      </c>
      <c r="IC75" s="17">
        <f t="shared" si="510"/>
        <v>0</v>
      </c>
      <c r="ID75" s="17"/>
      <c r="IE75" s="17"/>
      <c r="IF75" s="17"/>
      <c r="IG75" s="17"/>
      <c r="IH75" s="17"/>
      <c r="II75" s="17"/>
      <c r="IJ75" s="17"/>
      <c r="IK75" s="17"/>
      <c r="IL75" s="17">
        <f t="shared" si="511"/>
        <v>0</v>
      </c>
      <c r="IM75" s="17">
        <f t="shared" si="511"/>
        <v>0</v>
      </c>
      <c r="IN75" s="17"/>
      <c r="IO75" s="17"/>
      <c r="IP75" s="17"/>
      <c r="IQ75" s="17"/>
      <c r="IR75" s="17"/>
      <c r="IS75" s="17"/>
      <c r="IT75" s="17"/>
      <c r="IU75" s="17"/>
      <c r="IV75" s="17">
        <f t="shared" si="512"/>
        <v>0</v>
      </c>
      <c r="IW75" s="17">
        <f t="shared" si="512"/>
        <v>0</v>
      </c>
      <c r="IX75" s="17"/>
      <c r="IY75" s="17"/>
      <c r="IZ75" s="17"/>
      <c r="JA75" s="17"/>
      <c r="JB75" s="17"/>
      <c r="JC75" s="17"/>
      <c r="JD75" s="17"/>
      <c r="JE75" s="17"/>
      <c r="JF75" s="17">
        <f t="shared" si="513"/>
        <v>0</v>
      </c>
      <c r="JG75" s="17">
        <f t="shared" si="513"/>
        <v>0</v>
      </c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>
        <v>428.14091999999999</v>
      </c>
      <c r="JV75" s="17"/>
      <c r="JW75" s="17">
        <f>JV75/JU75*100</f>
        <v>0</v>
      </c>
      <c r="JX75" s="17"/>
      <c r="JY75" s="17"/>
      <c r="JZ75" s="17" t="e">
        <f>JY75/JX75*100</f>
        <v>#DIV/0!</v>
      </c>
      <c r="KA75" s="17"/>
      <c r="KB75" s="17"/>
      <c r="KC75" s="17" t="e">
        <f>KB75/KA75*100</f>
        <v>#DIV/0!</v>
      </c>
      <c r="KD75" s="17"/>
      <c r="KE75" s="17"/>
      <c r="KF75" s="17" t="e">
        <f>KE75/KD75*100</f>
        <v>#DIV/0!</v>
      </c>
      <c r="KG75" s="17"/>
      <c r="KH75" s="17"/>
      <c r="KI75" s="17" t="e">
        <f>KH75/KG75*100</f>
        <v>#DIV/0!</v>
      </c>
      <c r="KJ75" s="17"/>
      <c r="KK75" s="17"/>
      <c r="KL75" s="17" t="e">
        <f>KK75/KJ75*100</f>
        <v>#DIV/0!</v>
      </c>
      <c r="KM75" s="17"/>
      <c r="KN75" s="17"/>
      <c r="KO75" s="17"/>
      <c r="KP75" s="17"/>
      <c r="KQ75" s="17"/>
      <c r="KR75" s="17"/>
    </row>
    <row r="76" spans="1:304" ht="18" customHeight="1">
      <c r="A76" s="1" t="s">
        <v>392</v>
      </c>
      <c r="B76" s="17">
        <f t="shared" si="488"/>
        <v>1472.53837</v>
      </c>
      <c r="C76" s="17">
        <f t="shared" si="489"/>
        <v>963.28637000000003</v>
      </c>
      <c r="D76" s="17"/>
      <c r="E76" s="17"/>
      <c r="F76" s="17"/>
      <c r="G76" s="17"/>
      <c r="H76" s="17"/>
      <c r="I76" s="17">
        <f t="shared" si="490"/>
        <v>0</v>
      </c>
      <c r="J76" s="17">
        <f t="shared" si="490"/>
        <v>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>
        <f t="shared" si="491"/>
        <v>0</v>
      </c>
      <c r="Z76" s="17">
        <f t="shared" si="491"/>
        <v>0</v>
      </c>
      <c r="AA76" s="17"/>
      <c r="AB76" s="17"/>
      <c r="AC76" s="17"/>
      <c r="AD76" s="17"/>
      <c r="AE76" s="17"/>
      <c r="AF76" s="17"/>
      <c r="AG76" s="17"/>
      <c r="AH76" s="17"/>
      <c r="AI76" s="17">
        <f t="shared" si="492"/>
        <v>0</v>
      </c>
      <c r="AJ76" s="17">
        <f t="shared" si="492"/>
        <v>0</v>
      </c>
      <c r="AK76" s="17"/>
      <c r="AL76" s="17"/>
      <c r="AM76" s="17"/>
      <c r="AN76" s="17"/>
      <c r="AO76" s="17"/>
      <c r="AP76" s="17"/>
      <c r="AQ76" s="17"/>
      <c r="AR76" s="17"/>
      <c r="AS76" s="17">
        <f t="shared" si="493"/>
        <v>0</v>
      </c>
      <c r="AT76" s="17">
        <f t="shared" si="493"/>
        <v>0</v>
      </c>
      <c r="AU76" s="17"/>
      <c r="AV76" s="17"/>
      <c r="AW76" s="17"/>
      <c r="AX76" s="17"/>
      <c r="AY76" s="17"/>
      <c r="AZ76" s="17"/>
      <c r="BA76" s="17"/>
      <c r="BB76" s="17"/>
      <c r="BC76" s="17">
        <f t="shared" si="494"/>
        <v>0</v>
      </c>
      <c r="BD76" s="17">
        <f t="shared" si="494"/>
        <v>0</v>
      </c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>
        <f t="shared" si="495"/>
        <v>882.17529999999999</v>
      </c>
      <c r="BW76" s="17">
        <f t="shared" si="495"/>
        <v>882.17529999999999</v>
      </c>
      <c r="BX76" s="17"/>
      <c r="BY76" s="17">
        <v>882.17529999999999</v>
      </c>
      <c r="BZ76" s="17">
        <v>882.17529999999999</v>
      </c>
      <c r="CA76" s="17">
        <f>BZ76/BY76*100</f>
        <v>100</v>
      </c>
      <c r="CB76" s="17"/>
      <c r="CC76" s="17"/>
      <c r="CD76" s="17"/>
      <c r="CE76" s="17">
        <f t="shared" si="496"/>
        <v>0</v>
      </c>
      <c r="CF76" s="17">
        <f t="shared" si="496"/>
        <v>0</v>
      </c>
      <c r="CG76" s="17"/>
      <c r="CH76" s="17"/>
      <c r="CI76" s="17"/>
      <c r="CJ76" s="17"/>
      <c r="CK76" s="17"/>
      <c r="CL76" s="17"/>
      <c r="CM76" s="17"/>
      <c r="CN76" s="17"/>
      <c r="CO76" s="17">
        <f t="shared" si="497"/>
        <v>0</v>
      </c>
      <c r="CP76" s="17">
        <f t="shared" si="497"/>
        <v>0</v>
      </c>
      <c r="CQ76" s="17"/>
      <c r="CR76" s="17"/>
      <c r="CS76" s="17"/>
      <c r="CT76" s="17"/>
      <c r="CU76" s="17"/>
      <c r="CV76" s="17"/>
      <c r="CW76" s="17"/>
      <c r="CX76" s="17"/>
      <c r="CY76" s="17">
        <f t="shared" si="498"/>
        <v>0</v>
      </c>
      <c r="CZ76" s="17">
        <f t="shared" si="498"/>
        <v>0</v>
      </c>
      <c r="DA76" s="17"/>
      <c r="DB76" s="17"/>
      <c r="DC76" s="17"/>
      <c r="DD76" s="17"/>
      <c r="DE76" s="17"/>
      <c r="DF76" s="17"/>
      <c r="DG76" s="17"/>
      <c r="DH76" s="17"/>
      <c r="DI76" s="17">
        <f t="shared" si="499"/>
        <v>0</v>
      </c>
      <c r="DJ76" s="17">
        <f t="shared" si="499"/>
        <v>0</v>
      </c>
      <c r="DK76" s="17"/>
      <c r="DL76" s="17"/>
      <c r="DM76" s="17"/>
      <c r="DN76" s="17"/>
      <c r="DO76" s="17"/>
      <c r="DP76" s="17"/>
      <c r="DQ76" s="17"/>
      <c r="DR76" s="17"/>
      <c r="DS76" s="17">
        <f t="shared" si="500"/>
        <v>0</v>
      </c>
      <c r="DT76" s="17">
        <f t="shared" si="500"/>
        <v>0</v>
      </c>
      <c r="DU76" s="17"/>
      <c r="DV76" s="17"/>
      <c r="DW76" s="17"/>
      <c r="DX76" s="17"/>
      <c r="DY76" s="17"/>
      <c r="DZ76" s="17"/>
      <c r="EA76" s="17"/>
      <c r="EB76" s="17"/>
      <c r="EC76" s="17">
        <f t="shared" si="501"/>
        <v>0</v>
      </c>
      <c r="ED76" s="17">
        <f t="shared" si="501"/>
        <v>0</v>
      </c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>
        <f t="shared" si="502"/>
        <v>0</v>
      </c>
      <c r="EQ76" s="17">
        <f t="shared" si="502"/>
        <v>0</v>
      </c>
      <c r="ER76" s="17"/>
      <c r="ES76" s="17"/>
      <c r="ET76" s="17"/>
      <c r="EU76" s="17"/>
      <c r="EV76" s="17"/>
      <c r="EW76" s="17"/>
      <c r="EX76" s="17"/>
      <c r="EY76" s="17"/>
      <c r="EZ76" s="17">
        <f t="shared" si="503"/>
        <v>0</v>
      </c>
      <c r="FA76" s="17">
        <f t="shared" si="503"/>
        <v>0</v>
      </c>
      <c r="FB76" s="17"/>
      <c r="FC76" s="17"/>
      <c r="FD76" s="17"/>
      <c r="FE76" s="17"/>
      <c r="FF76" s="17"/>
      <c r="FG76" s="17"/>
      <c r="FH76" s="17"/>
      <c r="FI76" s="22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>
        <f t="shared" si="504"/>
        <v>0</v>
      </c>
      <c r="FU76" s="17">
        <f t="shared" si="504"/>
        <v>0</v>
      </c>
      <c r="FV76" s="17"/>
      <c r="FW76" s="17"/>
      <c r="FX76" s="17"/>
      <c r="FY76" s="17"/>
      <c r="FZ76" s="17"/>
      <c r="GA76" s="17"/>
      <c r="GB76" s="17"/>
      <c r="GC76" s="17"/>
      <c r="GD76" s="17">
        <f t="shared" si="505"/>
        <v>0</v>
      </c>
      <c r="GE76" s="17">
        <f t="shared" si="505"/>
        <v>0</v>
      </c>
      <c r="GF76" s="17"/>
      <c r="GG76" s="17"/>
      <c r="GH76" s="17"/>
      <c r="GI76" s="17"/>
      <c r="GJ76" s="17"/>
      <c r="GK76" s="17"/>
      <c r="GL76" s="17"/>
      <c r="GM76" s="17"/>
      <c r="GN76" s="17">
        <f t="shared" si="506"/>
        <v>0</v>
      </c>
      <c r="GO76" s="17">
        <f t="shared" si="506"/>
        <v>0</v>
      </c>
      <c r="GP76" s="17"/>
      <c r="GQ76" s="17"/>
      <c r="GR76" s="17"/>
      <c r="GS76" s="17"/>
      <c r="GT76" s="17"/>
      <c r="GU76" s="17"/>
      <c r="GV76" s="17"/>
      <c r="GW76" s="17"/>
      <c r="GX76" s="17">
        <f t="shared" si="507"/>
        <v>0</v>
      </c>
      <c r="GY76" s="17">
        <f t="shared" si="507"/>
        <v>0</v>
      </c>
      <c r="GZ76" s="17"/>
      <c r="HA76" s="17"/>
      <c r="HB76" s="17"/>
      <c r="HC76" s="17"/>
      <c r="HD76" s="17"/>
      <c r="HE76" s="17"/>
      <c r="HF76" s="17"/>
      <c r="HG76" s="17"/>
      <c r="HH76" s="17">
        <f t="shared" si="508"/>
        <v>0</v>
      </c>
      <c r="HI76" s="17">
        <f t="shared" si="508"/>
        <v>0</v>
      </c>
      <c r="HJ76" s="17"/>
      <c r="HK76" s="17"/>
      <c r="HL76" s="17"/>
      <c r="HM76" s="17"/>
      <c r="HN76" s="17"/>
      <c r="HO76" s="17"/>
      <c r="HP76" s="17"/>
      <c r="HQ76" s="17"/>
      <c r="HR76" s="17">
        <f t="shared" si="509"/>
        <v>0</v>
      </c>
      <c r="HS76" s="17">
        <f t="shared" si="509"/>
        <v>0</v>
      </c>
      <c r="HT76" s="17"/>
      <c r="HU76" s="17"/>
      <c r="HV76" s="17"/>
      <c r="HW76" s="17"/>
      <c r="HX76" s="17"/>
      <c r="HY76" s="17"/>
      <c r="HZ76" s="17"/>
      <c r="IA76" s="17"/>
      <c r="IB76" s="17">
        <f t="shared" si="510"/>
        <v>0</v>
      </c>
      <c r="IC76" s="17">
        <f t="shared" si="510"/>
        <v>0</v>
      </c>
      <c r="ID76" s="17"/>
      <c r="IE76" s="17"/>
      <c r="IF76" s="17"/>
      <c r="IG76" s="17"/>
      <c r="IH76" s="17"/>
      <c r="II76" s="17"/>
      <c r="IJ76" s="17"/>
      <c r="IK76" s="17"/>
      <c r="IL76" s="17">
        <f t="shared" si="511"/>
        <v>0</v>
      </c>
      <c r="IM76" s="17">
        <f t="shared" si="511"/>
        <v>0</v>
      </c>
      <c r="IN76" s="17"/>
      <c r="IO76" s="17"/>
      <c r="IP76" s="17"/>
      <c r="IQ76" s="17"/>
      <c r="IR76" s="17"/>
      <c r="IS76" s="17"/>
      <c r="IT76" s="17"/>
      <c r="IU76" s="17"/>
      <c r="IV76" s="17">
        <f t="shared" si="512"/>
        <v>0</v>
      </c>
      <c r="IW76" s="17">
        <f t="shared" si="512"/>
        <v>0</v>
      </c>
      <c r="IX76" s="17"/>
      <c r="IY76" s="17"/>
      <c r="IZ76" s="17"/>
      <c r="JA76" s="17"/>
      <c r="JB76" s="17"/>
      <c r="JC76" s="17"/>
      <c r="JD76" s="17"/>
      <c r="JE76" s="17"/>
      <c r="JF76" s="17">
        <f t="shared" si="513"/>
        <v>0</v>
      </c>
      <c r="JG76" s="17">
        <f t="shared" si="513"/>
        <v>0</v>
      </c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>
        <v>162.22215</v>
      </c>
      <c r="JS76" s="17">
        <v>81.111069999999998</v>
      </c>
      <c r="JT76" s="17"/>
      <c r="JU76" s="17">
        <v>428.14091999999999</v>
      </c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</row>
    <row r="77" spans="1:304" ht="18" customHeight="1">
      <c r="A77" s="1" t="s">
        <v>106</v>
      </c>
      <c r="B77" s="17">
        <f t="shared" si="488"/>
        <v>428.14091999999999</v>
      </c>
      <c r="C77" s="17">
        <f t="shared" si="489"/>
        <v>0</v>
      </c>
      <c r="D77" s="17">
        <f t="shared" ref="D77:D78" si="514">C77/B77*100</f>
        <v>0</v>
      </c>
      <c r="E77" s="17"/>
      <c r="F77" s="17"/>
      <c r="G77" s="17"/>
      <c r="H77" s="17"/>
      <c r="I77" s="17">
        <f t="shared" si="490"/>
        <v>0</v>
      </c>
      <c r="J77" s="17">
        <f t="shared" si="490"/>
        <v>0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>
        <f t="shared" si="491"/>
        <v>0</v>
      </c>
      <c r="Z77" s="17">
        <f t="shared" si="491"/>
        <v>0</v>
      </c>
      <c r="AA77" s="17"/>
      <c r="AB77" s="17"/>
      <c r="AC77" s="17"/>
      <c r="AD77" s="17"/>
      <c r="AE77" s="17"/>
      <c r="AF77" s="17"/>
      <c r="AG77" s="17"/>
      <c r="AH77" s="17"/>
      <c r="AI77" s="17">
        <f t="shared" si="492"/>
        <v>0</v>
      </c>
      <c r="AJ77" s="17">
        <f t="shared" si="492"/>
        <v>0</v>
      </c>
      <c r="AK77" s="17"/>
      <c r="AL77" s="17"/>
      <c r="AM77" s="17"/>
      <c r="AN77" s="17"/>
      <c r="AO77" s="17"/>
      <c r="AP77" s="17"/>
      <c r="AQ77" s="17"/>
      <c r="AR77" s="17"/>
      <c r="AS77" s="17">
        <f t="shared" si="493"/>
        <v>0</v>
      </c>
      <c r="AT77" s="17">
        <f t="shared" si="493"/>
        <v>0</v>
      </c>
      <c r="AU77" s="17"/>
      <c r="AV77" s="17"/>
      <c r="AW77" s="17"/>
      <c r="AX77" s="17"/>
      <c r="AY77" s="17"/>
      <c r="AZ77" s="17"/>
      <c r="BA77" s="17"/>
      <c r="BB77" s="17"/>
      <c r="BC77" s="17">
        <f t="shared" si="494"/>
        <v>0</v>
      </c>
      <c r="BD77" s="17">
        <f t="shared" si="494"/>
        <v>0</v>
      </c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>
        <f t="shared" si="495"/>
        <v>0</v>
      </c>
      <c r="BW77" s="17">
        <f t="shared" si="495"/>
        <v>0</v>
      </c>
      <c r="BX77" s="17" t="e">
        <f>BW77/BV77*100</f>
        <v>#DIV/0!</v>
      </c>
      <c r="BY77" s="17"/>
      <c r="BZ77" s="17"/>
      <c r="CA77" s="17"/>
      <c r="CB77" s="17"/>
      <c r="CC77" s="17"/>
      <c r="CD77" s="17"/>
      <c r="CE77" s="17">
        <f t="shared" si="496"/>
        <v>0</v>
      </c>
      <c r="CF77" s="17">
        <f t="shared" si="496"/>
        <v>0</v>
      </c>
      <c r="CG77" s="17"/>
      <c r="CH77" s="17"/>
      <c r="CI77" s="17"/>
      <c r="CJ77" s="17"/>
      <c r="CK77" s="17"/>
      <c r="CL77" s="17"/>
      <c r="CM77" s="17"/>
      <c r="CN77" s="17"/>
      <c r="CO77" s="17">
        <f t="shared" si="497"/>
        <v>0</v>
      </c>
      <c r="CP77" s="17">
        <f t="shared" si="497"/>
        <v>0</v>
      </c>
      <c r="CQ77" s="17"/>
      <c r="CR77" s="17"/>
      <c r="CS77" s="17"/>
      <c r="CT77" s="17"/>
      <c r="CU77" s="17"/>
      <c r="CV77" s="17"/>
      <c r="CW77" s="17"/>
      <c r="CX77" s="17"/>
      <c r="CY77" s="17">
        <f t="shared" si="498"/>
        <v>0</v>
      </c>
      <c r="CZ77" s="17">
        <f t="shared" si="498"/>
        <v>0</v>
      </c>
      <c r="DA77" s="17"/>
      <c r="DB77" s="17"/>
      <c r="DC77" s="17"/>
      <c r="DD77" s="17"/>
      <c r="DE77" s="17"/>
      <c r="DF77" s="17"/>
      <c r="DG77" s="17"/>
      <c r="DH77" s="17"/>
      <c r="DI77" s="17">
        <f t="shared" si="499"/>
        <v>0</v>
      </c>
      <c r="DJ77" s="17">
        <f t="shared" si="499"/>
        <v>0</v>
      </c>
      <c r="DK77" s="17"/>
      <c r="DL77" s="17"/>
      <c r="DM77" s="17"/>
      <c r="DN77" s="17"/>
      <c r="DO77" s="17"/>
      <c r="DP77" s="17"/>
      <c r="DQ77" s="17"/>
      <c r="DR77" s="17"/>
      <c r="DS77" s="17">
        <f t="shared" si="500"/>
        <v>0</v>
      </c>
      <c r="DT77" s="17">
        <f t="shared" si="500"/>
        <v>0</v>
      </c>
      <c r="DU77" s="17"/>
      <c r="DV77" s="17"/>
      <c r="DW77" s="17"/>
      <c r="DX77" s="17"/>
      <c r="DY77" s="17"/>
      <c r="DZ77" s="17"/>
      <c r="EA77" s="17"/>
      <c r="EB77" s="17"/>
      <c r="EC77" s="17">
        <f t="shared" si="501"/>
        <v>0</v>
      </c>
      <c r="ED77" s="17">
        <f t="shared" si="501"/>
        <v>0</v>
      </c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>
        <f t="shared" si="502"/>
        <v>0</v>
      </c>
      <c r="EQ77" s="17">
        <f t="shared" si="502"/>
        <v>0</v>
      </c>
      <c r="ER77" s="17"/>
      <c r="ES77" s="17"/>
      <c r="ET77" s="17"/>
      <c r="EU77" s="17"/>
      <c r="EV77" s="17"/>
      <c r="EW77" s="17"/>
      <c r="EX77" s="17"/>
      <c r="EY77" s="17"/>
      <c r="EZ77" s="17">
        <f t="shared" si="503"/>
        <v>0</v>
      </c>
      <c r="FA77" s="17">
        <f t="shared" si="503"/>
        <v>0</v>
      </c>
      <c r="FB77" s="17"/>
      <c r="FC77" s="17"/>
      <c r="FD77" s="17"/>
      <c r="FE77" s="17"/>
      <c r="FF77" s="17"/>
      <c r="FG77" s="17"/>
      <c r="FH77" s="17"/>
      <c r="FI77" s="22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>
        <f t="shared" si="504"/>
        <v>0</v>
      </c>
      <c r="FU77" s="17">
        <f t="shared" si="504"/>
        <v>0</v>
      </c>
      <c r="FV77" s="17"/>
      <c r="FW77" s="17"/>
      <c r="FX77" s="17"/>
      <c r="FY77" s="17"/>
      <c r="FZ77" s="17"/>
      <c r="GA77" s="17"/>
      <c r="GB77" s="17"/>
      <c r="GC77" s="17"/>
      <c r="GD77" s="17">
        <f t="shared" si="505"/>
        <v>0</v>
      </c>
      <c r="GE77" s="17">
        <f t="shared" si="505"/>
        <v>0</v>
      </c>
      <c r="GF77" s="17"/>
      <c r="GG77" s="17"/>
      <c r="GH77" s="17"/>
      <c r="GI77" s="17"/>
      <c r="GJ77" s="17"/>
      <c r="GK77" s="17"/>
      <c r="GL77" s="17"/>
      <c r="GM77" s="17"/>
      <c r="GN77" s="17">
        <f t="shared" si="506"/>
        <v>0</v>
      </c>
      <c r="GO77" s="17">
        <f t="shared" si="506"/>
        <v>0</v>
      </c>
      <c r="GP77" s="17"/>
      <c r="GQ77" s="17"/>
      <c r="GR77" s="17"/>
      <c r="GS77" s="17"/>
      <c r="GT77" s="17"/>
      <c r="GU77" s="17"/>
      <c r="GV77" s="17"/>
      <c r="GW77" s="17"/>
      <c r="GX77" s="17">
        <f t="shared" si="507"/>
        <v>0</v>
      </c>
      <c r="GY77" s="17">
        <f t="shared" si="507"/>
        <v>0</v>
      </c>
      <c r="GZ77" s="17"/>
      <c r="HA77" s="17"/>
      <c r="HB77" s="17"/>
      <c r="HC77" s="17"/>
      <c r="HD77" s="17"/>
      <c r="HE77" s="17"/>
      <c r="HF77" s="17"/>
      <c r="HG77" s="17"/>
      <c r="HH77" s="17">
        <f t="shared" si="508"/>
        <v>0</v>
      </c>
      <c r="HI77" s="17">
        <f t="shared" si="508"/>
        <v>0</v>
      </c>
      <c r="HJ77" s="17"/>
      <c r="HK77" s="17"/>
      <c r="HL77" s="17"/>
      <c r="HM77" s="17"/>
      <c r="HN77" s="17"/>
      <c r="HO77" s="17"/>
      <c r="HP77" s="17"/>
      <c r="HQ77" s="17"/>
      <c r="HR77" s="17">
        <f t="shared" si="509"/>
        <v>0</v>
      </c>
      <c r="HS77" s="17">
        <f t="shared" si="509"/>
        <v>0</v>
      </c>
      <c r="HT77" s="17"/>
      <c r="HU77" s="17"/>
      <c r="HV77" s="17"/>
      <c r="HW77" s="17"/>
      <c r="HX77" s="17"/>
      <c r="HY77" s="17"/>
      <c r="HZ77" s="17"/>
      <c r="IA77" s="17"/>
      <c r="IB77" s="17">
        <f t="shared" si="510"/>
        <v>0</v>
      </c>
      <c r="IC77" s="17">
        <f t="shared" si="510"/>
        <v>0</v>
      </c>
      <c r="ID77" s="17"/>
      <c r="IE77" s="17"/>
      <c r="IF77" s="17"/>
      <c r="IG77" s="17"/>
      <c r="IH77" s="17"/>
      <c r="II77" s="17"/>
      <c r="IJ77" s="17"/>
      <c r="IK77" s="17"/>
      <c r="IL77" s="17">
        <f t="shared" si="511"/>
        <v>0</v>
      </c>
      <c r="IM77" s="17">
        <f t="shared" si="511"/>
        <v>0</v>
      </c>
      <c r="IN77" s="17"/>
      <c r="IO77" s="17"/>
      <c r="IP77" s="17"/>
      <c r="IQ77" s="17"/>
      <c r="IR77" s="17"/>
      <c r="IS77" s="17"/>
      <c r="IT77" s="17"/>
      <c r="IU77" s="17"/>
      <c r="IV77" s="17">
        <f t="shared" si="512"/>
        <v>0</v>
      </c>
      <c r="IW77" s="17">
        <f t="shared" si="512"/>
        <v>0</v>
      </c>
      <c r="IX77" s="17"/>
      <c r="IY77" s="17"/>
      <c r="IZ77" s="17"/>
      <c r="JA77" s="17"/>
      <c r="JB77" s="17"/>
      <c r="JC77" s="17"/>
      <c r="JD77" s="17"/>
      <c r="JE77" s="17"/>
      <c r="JF77" s="17">
        <f t="shared" si="513"/>
        <v>0</v>
      </c>
      <c r="JG77" s="17">
        <f t="shared" si="513"/>
        <v>0</v>
      </c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>
        <v>428.14091999999999</v>
      </c>
      <c r="JV77" s="17"/>
      <c r="JW77" s="17">
        <f>JV77/JU77*100</f>
        <v>0</v>
      </c>
      <c r="JX77" s="17"/>
      <c r="JY77" s="17"/>
      <c r="JZ77" s="17" t="e">
        <f>JY77/JX77*100</f>
        <v>#DIV/0!</v>
      </c>
      <c r="KA77" s="17"/>
      <c r="KB77" s="17"/>
      <c r="KC77" s="17" t="e">
        <f>KB77/KA77*100</f>
        <v>#DIV/0!</v>
      </c>
      <c r="KD77" s="17"/>
      <c r="KE77" s="17"/>
      <c r="KF77" s="17" t="e">
        <f>KE77/KD77*100</f>
        <v>#DIV/0!</v>
      </c>
      <c r="KG77" s="17"/>
      <c r="KH77" s="17"/>
      <c r="KI77" s="17" t="e">
        <f>KH77/KG77*100</f>
        <v>#DIV/0!</v>
      </c>
      <c r="KJ77" s="17"/>
      <c r="KK77" s="17"/>
      <c r="KL77" s="17" t="e">
        <f>KK77/KJ77*100</f>
        <v>#DIV/0!</v>
      </c>
      <c r="KM77" s="17"/>
      <c r="KN77" s="17"/>
      <c r="KO77" s="17"/>
      <c r="KP77" s="17"/>
      <c r="KQ77" s="17"/>
      <c r="KR77" s="17"/>
    </row>
    <row r="78" spans="1:304" ht="18" customHeight="1">
      <c r="A78" s="1" t="s">
        <v>73</v>
      </c>
      <c r="B78" s="17">
        <f t="shared" si="488"/>
        <v>2581.7453399999999</v>
      </c>
      <c r="C78" s="17">
        <f t="shared" si="489"/>
        <v>97.333290000000005</v>
      </c>
      <c r="D78" s="17">
        <f t="shared" si="514"/>
        <v>3.77005773931212</v>
      </c>
      <c r="E78" s="17"/>
      <c r="F78" s="17"/>
      <c r="G78" s="17"/>
      <c r="H78" s="17"/>
      <c r="I78" s="17">
        <f t="shared" si="490"/>
        <v>0</v>
      </c>
      <c r="J78" s="17">
        <f t="shared" si="490"/>
        <v>0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>
        <f t="shared" si="491"/>
        <v>0</v>
      </c>
      <c r="Z78" s="17">
        <f t="shared" si="491"/>
        <v>0</v>
      </c>
      <c r="AA78" s="17"/>
      <c r="AB78" s="17"/>
      <c r="AC78" s="17"/>
      <c r="AD78" s="17"/>
      <c r="AE78" s="17"/>
      <c r="AF78" s="17"/>
      <c r="AG78" s="17"/>
      <c r="AH78" s="17"/>
      <c r="AI78" s="17">
        <f t="shared" si="492"/>
        <v>0</v>
      </c>
      <c r="AJ78" s="17">
        <f t="shared" si="492"/>
        <v>0</v>
      </c>
      <c r="AK78" s="17"/>
      <c r="AL78" s="17"/>
      <c r="AM78" s="17"/>
      <c r="AN78" s="17"/>
      <c r="AO78" s="17"/>
      <c r="AP78" s="17"/>
      <c r="AQ78" s="17"/>
      <c r="AR78" s="17"/>
      <c r="AS78" s="17">
        <f t="shared" si="493"/>
        <v>0</v>
      </c>
      <c r="AT78" s="17">
        <f t="shared" si="493"/>
        <v>0</v>
      </c>
      <c r="AU78" s="17"/>
      <c r="AV78" s="17"/>
      <c r="AW78" s="17"/>
      <c r="AX78" s="17"/>
      <c r="AY78" s="17"/>
      <c r="AZ78" s="17"/>
      <c r="BA78" s="17"/>
      <c r="BB78" s="17"/>
      <c r="BC78" s="17">
        <f t="shared" si="494"/>
        <v>0</v>
      </c>
      <c r="BD78" s="17">
        <f t="shared" si="494"/>
        <v>0</v>
      </c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>
        <f t="shared" si="495"/>
        <v>1958.9378400000001</v>
      </c>
      <c r="BW78" s="17">
        <f t="shared" si="495"/>
        <v>0</v>
      </c>
      <c r="BX78" s="17">
        <f>BW78/BV78*100</f>
        <v>0</v>
      </c>
      <c r="BY78" s="17">
        <v>1958.9378400000001</v>
      </c>
      <c r="BZ78" s="17"/>
      <c r="CA78" s="17">
        <f>BZ78/BY78*100</f>
        <v>0</v>
      </c>
      <c r="CB78" s="17"/>
      <c r="CC78" s="17"/>
      <c r="CD78" s="17"/>
      <c r="CE78" s="17">
        <f t="shared" si="496"/>
        <v>0</v>
      </c>
      <c r="CF78" s="17">
        <f t="shared" si="496"/>
        <v>0</v>
      </c>
      <c r="CG78" s="17"/>
      <c r="CH78" s="17"/>
      <c r="CI78" s="17"/>
      <c r="CJ78" s="17"/>
      <c r="CK78" s="17"/>
      <c r="CL78" s="17"/>
      <c r="CM78" s="17"/>
      <c r="CN78" s="17"/>
      <c r="CO78" s="17">
        <f t="shared" si="497"/>
        <v>0</v>
      </c>
      <c r="CP78" s="17">
        <f t="shared" si="497"/>
        <v>0</v>
      </c>
      <c r="CQ78" s="17"/>
      <c r="CR78" s="17"/>
      <c r="CS78" s="17"/>
      <c r="CT78" s="17"/>
      <c r="CU78" s="17"/>
      <c r="CV78" s="17"/>
      <c r="CW78" s="17"/>
      <c r="CX78" s="17"/>
      <c r="CY78" s="17">
        <f t="shared" si="498"/>
        <v>0</v>
      </c>
      <c r="CZ78" s="17">
        <f t="shared" si="498"/>
        <v>0</v>
      </c>
      <c r="DA78" s="17"/>
      <c r="DB78" s="17"/>
      <c r="DC78" s="17"/>
      <c r="DD78" s="17"/>
      <c r="DE78" s="17"/>
      <c r="DF78" s="17"/>
      <c r="DG78" s="17"/>
      <c r="DH78" s="17"/>
      <c r="DI78" s="17">
        <f t="shared" si="499"/>
        <v>0</v>
      </c>
      <c r="DJ78" s="17">
        <f t="shared" si="499"/>
        <v>0</v>
      </c>
      <c r="DK78" s="17"/>
      <c r="DL78" s="17"/>
      <c r="DM78" s="17"/>
      <c r="DN78" s="17"/>
      <c r="DO78" s="17"/>
      <c r="DP78" s="17"/>
      <c r="DQ78" s="17"/>
      <c r="DR78" s="17"/>
      <c r="DS78" s="17">
        <f t="shared" si="500"/>
        <v>0</v>
      </c>
      <c r="DT78" s="17">
        <f t="shared" si="500"/>
        <v>0</v>
      </c>
      <c r="DU78" s="17"/>
      <c r="DV78" s="17"/>
      <c r="DW78" s="17"/>
      <c r="DX78" s="17"/>
      <c r="DY78" s="17"/>
      <c r="DZ78" s="17"/>
      <c r="EA78" s="17"/>
      <c r="EB78" s="17"/>
      <c r="EC78" s="17">
        <f t="shared" si="501"/>
        <v>0</v>
      </c>
      <c r="ED78" s="17">
        <f t="shared" si="501"/>
        <v>0</v>
      </c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>
        <f t="shared" si="502"/>
        <v>0</v>
      </c>
      <c r="EQ78" s="17">
        <f t="shared" si="502"/>
        <v>0</v>
      </c>
      <c r="ER78" s="17"/>
      <c r="ES78" s="17"/>
      <c r="ET78" s="17"/>
      <c r="EU78" s="17"/>
      <c r="EV78" s="17"/>
      <c r="EW78" s="17"/>
      <c r="EX78" s="17"/>
      <c r="EY78" s="17"/>
      <c r="EZ78" s="17">
        <f t="shared" si="503"/>
        <v>0</v>
      </c>
      <c r="FA78" s="17">
        <f t="shared" si="503"/>
        <v>0</v>
      </c>
      <c r="FB78" s="17"/>
      <c r="FC78" s="17"/>
      <c r="FD78" s="17"/>
      <c r="FE78" s="17"/>
      <c r="FF78" s="17"/>
      <c r="FG78" s="17"/>
      <c r="FH78" s="17"/>
      <c r="FI78" s="22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>
        <f t="shared" si="504"/>
        <v>0</v>
      </c>
      <c r="FU78" s="17">
        <f t="shared" si="504"/>
        <v>0</v>
      </c>
      <c r="FV78" s="17"/>
      <c r="FW78" s="17"/>
      <c r="FX78" s="17"/>
      <c r="FY78" s="17"/>
      <c r="FZ78" s="17"/>
      <c r="GA78" s="17"/>
      <c r="GB78" s="17"/>
      <c r="GC78" s="17"/>
      <c r="GD78" s="17">
        <f t="shared" si="505"/>
        <v>0</v>
      </c>
      <c r="GE78" s="17">
        <f t="shared" si="505"/>
        <v>0</v>
      </c>
      <c r="GF78" s="17"/>
      <c r="GG78" s="17"/>
      <c r="GH78" s="17"/>
      <c r="GI78" s="17"/>
      <c r="GJ78" s="17"/>
      <c r="GK78" s="17"/>
      <c r="GL78" s="17"/>
      <c r="GM78" s="17"/>
      <c r="GN78" s="17">
        <f t="shared" si="506"/>
        <v>0</v>
      </c>
      <c r="GO78" s="17">
        <f t="shared" si="506"/>
        <v>0</v>
      </c>
      <c r="GP78" s="17"/>
      <c r="GQ78" s="17"/>
      <c r="GR78" s="17"/>
      <c r="GS78" s="17"/>
      <c r="GT78" s="17"/>
      <c r="GU78" s="17"/>
      <c r="GV78" s="17"/>
      <c r="GW78" s="17"/>
      <c r="GX78" s="17">
        <f t="shared" si="507"/>
        <v>0</v>
      </c>
      <c r="GY78" s="17">
        <f t="shared" si="507"/>
        <v>0</v>
      </c>
      <c r="GZ78" s="17"/>
      <c r="HA78" s="17"/>
      <c r="HB78" s="17"/>
      <c r="HC78" s="17"/>
      <c r="HD78" s="17"/>
      <c r="HE78" s="17"/>
      <c r="HF78" s="17"/>
      <c r="HG78" s="17"/>
      <c r="HH78" s="17">
        <f t="shared" si="508"/>
        <v>0</v>
      </c>
      <c r="HI78" s="17">
        <f t="shared" si="508"/>
        <v>0</v>
      </c>
      <c r="HJ78" s="17"/>
      <c r="HK78" s="17"/>
      <c r="HL78" s="17"/>
      <c r="HM78" s="17"/>
      <c r="HN78" s="17"/>
      <c r="HO78" s="17"/>
      <c r="HP78" s="17"/>
      <c r="HQ78" s="17"/>
      <c r="HR78" s="17">
        <f t="shared" si="509"/>
        <v>0</v>
      </c>
      <c r="HS78" s="17">
        <f t="shared" si="509"/>
        <v>0</v>
      </c>
      <c r="HT78" s="17"/>
      <c r="HU78" s="17"/>
      <c r="HV78" s="17"/>
      <c r="HW78" s="17"/>
      <c r="HX78" s="17"/>
      <c r="HY78" s="17"/>
      <c r="HZ78" s="17"/>
      <c r="IA78" s="17"/>
      <c r="IB78" s="17">
        <f t="shared" si="510"/>
        <v>0</v>
      </c>
      <c r="IC78" s="17">
        <f t="shared" si="510"/>
        <v>0</v>
      </c>
      <c r="ID78" s="17"/>
      <c r="IE78" s="17"/>
      <c r="IF78" s="17"/>
      <c r="IG78" s="17"/>
      <c r="IH78" s="17"/>
      <c r="II78" s="17"/>
      <c r="IJ78" s="17"/>
      <c r="IK78" s="17"/>
      <c r="IL78" s="17">
        <f t="shared" si="511"/>
        <v>0</v>
      </c>
      <c r="IM78" s="17">
        <f t="shared" si="511"/>
        <v>0</v>
      </c>
      <c r="IN78" s="17"/>
      <c r="IO78" s="17"/>
      <c r="IP78" s="17"/>
      <c r="IQ78" s="17"/>
      <c r="IR78" s="17"/>
      <c r="IS78" s="17"/>
      <c r="IT78" s="17"/>
      <c r="IU78" s="17"/>
      <c r="IV78" s="17">
        <f t="shared" si="512"/>
        <v>0</v>
      </c>
      <c r="IW78" s="17">
        <f t="shared" si="512"/>
        <v>0</v>
      </c>
      <c r="IX78" s="17"/>
      <c r="IY78" s="17"/>
      <c r="IZ78" s="17"/>
      <c r="JA78" s="17"/>
      <c r="JB78" s="17"/>
      <c r="JC78" s="17"/>
      <c r="JD78" s="17"/>
      <c r="JE78" s="17"/>
      <c r="JF78" s="17">
        <f t="shared" si="513"/>
        <v>0</v>
      </c>
      <c r="JG78" s="17">
        <f t="shared" si="513"/>
        <v>0</v>
      </c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>
        <v>194.66658000000001</v>
      </c>
      <c r="JS78" s="17">
        <v>97.333290000000005</v>
      </c>
      <c r="JT78" s="17">
        <f>JS78/JR78*100</f>
        <v>50</v>
      </c>
      <c r="JU78" s="17">
        <v>428.14091999999999</v>
      </c>
      <c r="JV78" s="17"/>
      <c r="JW78" s="17">
        <f>JV78/JU78*100</f>
        <v>0</v>
      </c>
      <c r="JX78" s="17"/>
      <c r="JY78" s="17"/>
      <c r="JZ78" s="17" t="e">
        <f>JY78/JX78*100</f>
        <v>#DIV/0!</v>
      </c>
      <c r="KA78" s="17"/>
      <c r="KB78" s="17"/>
      <c r="KC78" s="17" t="e">
        <f>KB78/KA78*100</f>
        <v>#DIV/0!</v>
      </c>
      <c r="KD78" s="17"/>
      <c r="KE78" s="17"/>
      <c r="KF78" s="17" t="e">
        <f>KE78/KD78*100</f>
        <v>#DIV/0!</v>
      </c>
      <c r="KG78" s="17"/>
      <c r="KH78" s="17"/>
      <c r="KI78" s="17" t="e">
        <f>KH78/KG78*100</f>
        <v>#DIV/0!</v>
      </c>
      <c r="KJ78" s="17"/>
      <c r="KK78" s="17"/>
      <c r="KL78" s="17" t="e">
        <f>KK78/KJ78*100</f>
        <v>#DIV/0!</v>
      </c>
      <c r="KM78" s="17"/>
      <c r="KN78" s="17"/>
      <c r="KO78" s="17"/>
      <c r="KP78" s="17"/>
      <c r="KQ78" s="17"/>
      <c r="KR78" s="17"/>
    </row>
    <row r="79" spans="1:304" s="6" customFormat="1" ht="18" customHeight="1">
      <c r="A79" s="2" t="s">
        <v>148</v>
      </c>
      <c r="B79" s="23">
        <f>B81+B80</f>
        <v>569837.54452</v>
      </c>
      <c r="C79" s="23">
        <f>C81+C80</f>
        <v>214401.89542000002</v>
      </c>
      <c r="D79" s="23">
        <f t="shared" ref="D79:D111" si="515">C79/B79*100</f>
        <v>37.625091130244932</v>
      </c>
      <c r="E79" s="23">
        <f>E80+E81</f>
        <v>23125.7</v>
      </c>
      <c r="F79" s="23">
        <f>F80+F81</f>
        <v>13461.1</v>
      </c>
      <c r="G79" s="23">
        <f>F79/E79*100</f>
        <v>58.208400178156772</v>
      </c>
      <c r="H79" s="23">
        <f>H80+H81</f>
        <v>1131.2667099999999</v>
      </c>
      <c r="I79" s="23">
        <f>I80+I81</f>
        <v>1131.2667100000001</v>
      </c>
      <c r="J79" s="23">
        <f>J80+J81</f>
        <v>1131.2667100000001</v>
      </c>
      <c r="K79" s="23">
        <f>J79/I79*100</f>
        <v>100</v>
      </c>
      <c r="L79" s="23">
        <f>L80+L81</f>
        <v>1119.9540400000001</v>
      </c>
      <c r="M79" s="23">
        <f>M80+M81</f>
        <v>1119.9540400000001</v>
      </c>
      <c r="N79" s="23">
        <f>M79/L79*100</f>
        <v>100</v>
      </c>
      <c r="O79" s="23">
        <f>O80+O81</f>
        <v>11.312670000000001</v>
      </c>
      <c r="P79" s="23">
        <f>P80+P81</f>
        <v>11.312670000000001</v>
      </c>
      <c r="Q79" s="23">
        <f>P79/O79*100</f>
        <v>100</v>
      </c>
      <c r="R79" s="23">
        <f>R80+R81</f>
        <v>1662.4</v>
      </c>
      <c r="S79" s="23">
        <f>S80+S81</f>
        <v>1661.7345700000001</v>
      </c>
      <c r="T79" s="23">
        <f>S79/R79*100</f>
        <v>99.959971727622715</v>
      </c>
      <c r="U79" s="23">
        <f>U80+U81</f>
        <v>0</v>
      </c>
      <c r="V79" s="23">
        <f>V80+V81</f>
        <v>0</v>
      </c>
      <c r="W79" s="23" t="e">
        <f>V79/U79*100</f>
        <v>#DIV/0!</v>
      </c>
      <c r="X79" s="23">
        <f>X80+X81</f>
        <v>3209.5034999999998</v>
      </c>
      <c r="Y79" s="23">
        <f>Y80+Y81</f>
        <v>3209.5034999999998</v>
      </c>
      <c r="Z79" s="23">
        <f>Z80+Z81</f>
        <v>3209.5034999999998</v>
      </c>
      <c r="AA79" s="23">
        <f>Z79/Y79*100</f>
        <v>100</v>
      </c>
      <c r="AB79" s="23">
        <f>AB80+AB81</f>
        <v>2024.3987500000001</v>
      </c>
      <c r="AC79" s="23">
        <f>AC80+AC81</f>
        <v>2024.3987500000001</v>
      </c>
      <c r="AD79" s="23">
        <f>AC79/AB79*100</f>
        <v>100</v>
      </c>
      <c r="AE79" s="23">
        <f>AE80+AE81</f>
        <v>1185.10475</v>
      </c>
      <c r="AF79" s="23">
        <f>AF80+AF81</f>
        <v>1185.10475</v>
      </c>
      <c r="AG79" s="23">
        <f>AF79/AE79*100</f>
        <v>100</v>
      </c>
      <c r="AH79" s="23">
        <f>AH80+AH81</f>
        <v>0</v>
      </c>
      <c r="AI79" s="23">
        <f>AI80+AI81</f>
        <v>0</v>
      </c>
      <c r="AJ79" s="23">
        <f>AJ80+AJ81</f>
        <v>0</v>
      </c>
      <c r="AK79" s="23"/>
      <c r="AL79" s="23">
        <f>AL80+AL81</f>
        <v>0</v>
      </c>
      <c r="AM79" s="23">
        <f>AM80+AM81</f>
        <v>0</v>
      </c>
      <c r="AN79" s="23"/>
      <c r="AO79" s="23">
        <f>AO80+AO81</f>
        <v>0</v>
      </c>
      <c r="AP79" s="23">
        <f>AP80+AP81</f>
        <v>0</v>
      </c>
      <c r="AQ79" s="23"/>
      <c r="AR79" s="23">
        <f>AR80+AR81</f>
        <v>4390.2526699999999</v>
      </c>
      <c r="AS79" s="23">
        <f>AS80+AS81</f>
        <v>4390.2526699999999</v>
      </c>
      <c r="AT79" s="23">
        <f>AT80+AT81</f>
        <v>1358.5765100000001</v>
      </c>
      <c r="AU79" s="23"/>
      <c r="AV79" s="23">
        <f>AV80+AV81</f>
        <v>4302.4476199999999</v>
      </c>
      <c r="AW79" s="23">
        <f>AW80+AW81</f>
        <v>1331.40498</v>
      </c>
      <c r="AX79" s="23">
        <f>AW79/AV79*100</f>
        <v>30.945292019615572</v>
      </c>
      <c r="AY79" s="23">
        <f>AY80+AY81</f>
        <v>87.805049999999994</v>
      </c>
      <c r="AZ79" s="23">
        <f>AZ80+AZ81</f>
        <v>27.171530000000001</v>
      </c>
      <c r="BA79" s="23">
        <f>AZ79/AY79*100</f>
        <v>30.945293009912302</v>
      </c>
      <c r="BB79" s="23">
        <f>BB80+BB81</f>
        <v>4803.4523799999997</v>
      </c>
      <c r="BC79" s="23">
        <f>BC80+BC81</f>
        <v>4803.4523799999997</v>
      </c>
      <c r="BD79" s="23">
        <f>BD80+BD81</f>
        <v>3060.0050099999999</v>
      </c>
      <c r="BE79" s="23"/>
      <c r="BF79" s="23">
        <f>BF80+BF81</f>
        <v>4707.3833400000003</v>
      </c>
      <c r="BG79" s="23">
        <f>BG80+BG81</f>
        <v>2998.8049000000001</v>
      </c>
      <c r="BH79" s="23">
        <f>BG79/BF79*100</f>
        <v>63.704285022175398</v>
      </c>
      <c r="BI79" s="23">
        <f>BI80+BI81</f>
        <v>96.069040000000001</v>
      </c>
      <c r="BJ79" s="23">
        <f>BJ80+BJ81</f>
        <v>61.200110000000002</v>
      </c>
      <c r="BK79" s="23">
        <f>BJ79/BI79*100</f>
        <v>63.704300573837315</v>
      </c>
      <c r="BL79" s="23">
        <f>BL80+BL81</f>
        <v>20728.463840000004</v>
      </c>
      <c r="BM79" s="23">
        <f>BM80+BM81</f>
        <v>20728.463839999997</v>
      </c>
      <c r="BN79" s="23">
        <f>BN80+BN81</f>
        <v>8200.7708899999998</v>
      </c>
      <c r="BO79" s="23">
        <f>BN79/BM79*100</f>
        <v>39.562849197608472</v>
      </c>
      <c r="BP79" s="23">
        <f>BP80+BP81</f>
        <v>20313.894550000005</v>
      </c>
      <c r="BQ79" s="23">
        <f>BQ80+BQ81</f>
        <v>8036.7554799999998</v>
      </c>
      <c r="BR79" s="23">
        <f>BQ79/BP79*100</f>
        <v>39.562849261713815</v>
      </c>
      <c r="BS79" s="23">
        <f>BS80+BS81</f>
        <v>414.56929000000008</v>
      </c>
      <c r="BT79" s="23">
        <f>BT80+BT81</f>
        <v>164.01541</v>
      </c>
      <c r="BU79" s="23">
        <f>BT79/BS79*100</f>
        <v>39.562846056445707</v>
      </c>
      <c r="BV79" s="23">
        <f>BV80+BV81</f>
        <v>10314.186390000003</v>
      </c>
      <c r="BW79" s="23">
        <f>BW80+BW81</f>
        <v>3421.9002999999998</v>
      </c>
      <c r="BX79" s="23">
        <f>BW79/BV79*100</f>
        <v>33.176638181734461</v>
      </c>
      <c r="BY79" s="23">
        <f>BY80+BY81</f>
        <v>10314.186390000003</v>
      </c>
      <c r="BZ79" s="23">
        <f>BZ80+BZ81</f>
        <v>3421.9002999999998</v>
      </c>
      <c r="CA79" s="23">
        <f>BZ79/BY79*100</f>
        <v>33.176638181734461</v>
      </c>
      <c r="CB79" s="23">
        <f>CB80+CB81</f>
        <v>0</v>
      </c>
      <c r="CC79" s="23">
        <f>CC80+CC81</f>
        <v>0</v>
      </c>
      <c r="CD79" s="23"/>
      <c r="CE79" s="23">
        <f>CE80+CE81</f>
        <v>2259.3205800000001</v>
      </c>
      <c r="CF79" s="23">
        <f>CF80+CF81</f>
        <v>2118</v>
      </c>
      <c r="CG79" s="23"/>
      <c r="CH79" s="23">
        <f>CH80+CH81</f>
        <v>2073.1644200000001</v>
      </c>
      <c r="CI79" s="23">
        <f>CI80+CI81</f>
        <v>2073.1644200000001</v>
      </c>
      <c r="CJ79" s="23"/>
      <c r="CK79" s="23">
        <f>CK80+CK81</f>
        <v>186.15616</v>
      </c>
      <c r="CL79" s="23">
        <f>CL80+CL81</f>
        <v>44.83558</v>
      </c>
      <c r="CM79" s="23"/>
      <c r="CN79" s="23">
        <f>CN80+CN81</f>
        <v>0</v>
      </c>
      <c r="CO79" s="23">
        <f>CO80+CO81</f>
        <v>0</v>
      </c>
      <c r="CP79" s="23">
        <f>CP80+CP81</f>
        <v>0</v>
      </c>
      <c r="CQ79" s="23"/>
      <c r="CR79" s="23">
        <f>CR80+CR81</f>
        <v>0</v>
      </c>
      <c r="CS79" s="23">
        <f>CS80+CS81</f>
        <v>0</v>
      </c>
      <c r="CT79" s="23"/>
      <c r="CU79" s="23">
        <f>CU80+CU81</f>
        <v>0</v>
      </c>
      <c r="CV79" s="23">
        <f>CV80+CV81</f>
        <v>0</v>
      </c>
      <c r="CW79" s="23"/>
      <c r="CX79" s="23">
        <f>CX80+CX81</f>
        <v>34559.981659999998</v>
      </c>
      <c r="CY79" s="23">
        <f>CY80+CY81</f>
        <v>34559.981659999998</v>
      </c>
      <c r="CZ79" s="23">
        <f>CZ80+CZ81</f>
        <v>11845.81869</v>
      </c>
      <c r="DA79" s="23"/>
      <c r="DB79" s="23">
        <f>SUM(DB80:DB88)</f>
        <v>33868.699999999997</v>
      </c>
      <c r="DC79" s="23">
        <f>SUM(DC80:DC88)</f>
        <v>11608.87427</v>
      </c>
      <c r="DD79" s="23">
        <f>DC79/DB79*100</f>
        <v>34.276114140784856</v>
      </c>
      <c r="DE79" s="23">
        <f>SUM(DE80:DE88)</f>
        <v>691.28165999999999</v>
      </c>
      <c r="DF79" s="23">
        <f>SUM(DF80:DF88)</f>
        <v>236.94442000000001</v>
      </c>
      <c r="DG79" s="23">
        <f>DF79/DE79*100</f>
        <v>34.276103896637444</v>
      </c>
      <c r="DH79" s="23">
        <f>DH80+DH81</f>
        <v>0</v>
      </c>
      <c r="DI79" s="23">
        <f>DI80+DI81</f>
        <v>0</v>
      </c>
      <c r="DJ79" s="23">
        <f>DJ80+DJ81</f>
        <v>0</v>
      </c>
      <c r="DK79" s="23" t="e">
        <f>DJ79/DI79*100</f>
        <v>#DIV/0!</v>
      </c>
      <c r="DL79" s="23">
        <f>DL80+DL81</f>
        <v>0</v>
      </c>
      <c r="DM79" s="23">
        <f>DM80+DM81</f>
        <v>0</v>
      </c>
      <c r="DN79" s="23" t="e">
        <f>DM79/DL79*100</f>
        <v>#DIV/0!</v>
      </c>
      <c r="DO79" s="23">
        <f>DO80+DO81</f>
        <v>0</v>
      </c>
      <c r="DP79" s="23">
        <f>DP80+DP81</f>
        <v>0</v>
      </c>
      <c r="DQ79" s="23" t="e">
        <f>DP79/DO79*100</f>
        <v>#DIV/0!</v>
      </c>
      <c r="DR79" s="23">
        <v>0</v>
      </c>
      <c r="DS79" s="23">
        <v>0</v>
      </c>
      <c r="DT79" s="23">
        <v>0</v>
      </c>
      <c r="DU79" s="23"/>
      <c r="DV79" s="23">
        <v>0</v>
      </c>
      <c r="DW79" s="23">
        <v>0</v>
      </c>
      <c r="DX79" s="23"/>
      <c r="DY79" s="23">
        <v>0</v>
      </c>
      <c r="DZ79" s="23">
        <v>0</v>
      </c>
      <c r="EA79" s="23"/>
      <c r="EB79" s="23">
        <f>EB80+EB81</f>
        <v>56718.36735</v>
      </c>
      <c r="EC79" s="23">
        <f>EC80+EC81</f>
        <v>56718.36735</v>
      </c>
      <c r="ED79" s="23">
        <f>ED80+ED81</f>
        <v>56718.36735</v>
      </c>
      <c r="EE79" s="23">
        <f>ED79/EC79*100</f>
        <v>100</v>
      </c>
      <c r="EF79" s="23">
        <f>EF80+EF81</f>
        <v>55584</v>
      </c>
      <c r="EG79" s="23">
        <f>EG80+EG81</f>
        <v>55584</v>
      </c>
      <c r="EH79" s="23">
        <f>EG79/EF79*100</f>
        <v>100</v>
      </c>
      <c r="EI79" s="23">
        <f>EI80+EI81</f>
        <v>1134.36735</v>
      </c>
      <c r="EJ79" s="23">
        <f>EJ80+EJ81</f>
        <v>1134.36735</v>
      </c>
      <c r="EK79" s="23">
        <f>EJ79/EI79*100</f>
        <v>100</v>
      </c>
      <c r="EL79" s="23">
        <f>EL80+EL81</f>
        <v>191947.31734000001</v>
      </c>
      <c r="EM79" s="23">
        <f>EM80+EM81</f>
        <v>18989.187760000001</v>
      </c>
      <c r="EN79" s="23">
        <f>EM79/EL79*100</f>
        <v>9.8929164643463512</v>
      </c>
      <c r="EO79" s="23">
        <f>EO80+EO81</f>
        <v>22007.182000000001</v>
      </c>
      <c r="EP79" s="23">
        <f>EP80+EP81</f>
        <v>22007.182000000001</v>
      </c>
      <c r="EQ79" s="23">
        <f>EQ80+EQ81</f>
        <v>0</v>
      </c>
      <c r="ER79" s="23">
        <f>EQ79/EP79*100</f>
        <v>0</v>
      </c>
      <c r="ES79" s="23">
        <f>ES80+ES81</f>
        <v>22007.182000000001</v>
      </c>
      <c r="ET79" s="23">
        <f>ET80+ET81</f>
        <v>0</v>
      </c>
      <c r="EU79" s="23">
        <f>ET79/ES79*100</f>
        <v>0</v>
      </c>
      <c r="EV79" s="23">
        <f>EV80+EV81</f>
        <v>0</v>
      </c>
      <c r="EW79" s="23">
        <f>EW80+EW81</f>
        <v>0</v>
      </c>
      <c r="EX79" s="23"/>
      <c r="EY79" s="23">
        <v>0</v>
      </c>
      <c r="EZ79" s="23">
        <f>EZ80+EZ81</f>
        <v>2023.1204900000002</v>
      </c>
      <c r="FA79" s="23">
        <f>FA80+FA81</f>
        <v>2023.12049</v>
      </c>
      <c r="FB79" s="23"/>
      <c r="FC79" s="23">
        <f>FC80+FC81</f>
        <v>1982.6580800000002</v>
      </c>
      <c r="FD79" s="23">
        <f>FD80+FD81</f>
        <v>1982.6580799999999</v>
      </c>
      <c r="FE79" s="23">
        <f>FD79/FC79*100</f>
        <v>99.999999999999986</v>
      </c>
      <c r="FF79" s="23">
        <f>FF80+FF81</f>
        <v>40.462410000000006</v>
      </c>
      <c r="FG79" s="23">
        <f>FG80+FG81</f>
        <v>40.462409999999998</v>
      </c>
      <c r="FH79" s="23"/>
      <c r="FI79" s="23">
        <f>FI80+FI81</f>
        <v>51345.121109999993</v>
      </c>
      <c r="FJ79" s="23">
        <f>FJ80+FJ81</f>
        <v>51345.12111</v>
      </c>
      <c r="FK79" s="23">
        <f>FK80+FK81</f>
        <v>24077.528129999999</v>
      </c>
      <c r="FL79" s="23">
        <f>FK79/FJ79*100</f>
        <v>46.893507327438456</v>
      </c>
      <c r="FM79" s="23">
        <f>FM80+FM81</f>
        <v>50321.487240000002</v>
      </c>
      <c r="FN79" s="23">
        <f>FN80+FN81</f>
        <v>23596.753440671899</v>
      </c>
      <c r="FO79" s="23">
        <f>FN79/FM79*100</f>
        <v>46.892003267175092</v>
      </c>
      <c r="FP79" s="23">
        <f>FP80+FP81</f>
        <v>1023.63387</v>
      </c>
      <c r="FQ79" s="23">
        <f>FQ80+FQ81</f>
        <v>480.77468932810007</v>
      </c>
      <c r="FR79" s="23">
        <f>FQ79/FP79*100</f>
        <v>46.967446410121234</v>
      </c>
      <c r="FS79" s="23">
        <v>0</v>
      </c>
      <c r="FT79" s="23">
        <v>0</v>
      </c>
      <c r="FU79" s="23">
        <v>0</v>
      </c>
      <c r="FV79" s="23"/>
      <c r="FW79" s="23">
        <f>FW80+FW81</f>
        <v>0</v>
      </c>
      <c r="FX79" s="23">
        <f>FX80+FX81</f>
        <v>0</v>
      </c>
      <c r="FY79" s="23" t="e">
        <f>FX79/FW79*100</f>
        <v>#DIV/0!</v>
      </c>
      <c r="FZ79" s="23">
        <f>FZ80+FZ81</f>
        <v>0</v>
      </c>
      <c r="GA79" s="23">
        <f>GA80+GA81</f>
        <v>0</v>
      </c>
      <c r="GB79" s="23" t="e">
        <f>GA79/FZ79*100</f>
        <v>#DIV/0!</v>
      </c>
      <c r="GC79" s="23">
        <f>GC80+GC81</f>
        <v>0</v>
      </c>
      <c r="GD79" s="23">
        <f>GD80+GD81</f>
        <v>0</v>
      </c>
      <c r="GE79" s="23">
        <f>GE80+GE81</f>
        <v>0</v>
      </c>
      <c r="GF79" s="23" t="e">
        <f>GE79/GC79*100</f>
        <v>#DIV/0!</v>
      </c>
      <c r="GG79" s="23">
        <f>GG80+GG81</f>
        <v>0</v>
      </c>
      <c r="GH79" s="23">
        <f>GH80+GH81</f>
        <v>0</v>
      </c>
      <c r="GI79" s="23" t="e">
        <f>GH79/GG79*100</f>
        <v>#DIV/0!</v>
      </c>
      <c r="GJ79" s="23">
        <f>GJ80+GJ81</f>
        <v>0</v>
      </c>
      <c r="GK79" s="23">
        <f>GK80+GK81</f>
        <v>0</v>
      </c>
      <c r="GL79" s="23" t="e">
        <f>GK79/GJ79*100</f>
        <v>#DIV/0!</v>
      </c>
      <c r="GM79" s="23">
        <f>GM80+GM81</f>
        <v>52208.368950000004</v>
      </c>
      <c r="GN79" s="23">
        <f>GN80+GN81</f>
        <v>52208.368949999996</v>
      </c>
      <c r="GO79" s="23">
        <f>GO80+GO81</f>
        <v>26754.537810000002</v>
      </c>
      <c r="GP79" s="23">
        <f>GO79/GM79*100</f>
        <v>51.245687900387857</v>
      </c>
      <c r="GQ79" s="23">
        <f>GQ80+GQ81</f>
        <v>51686.285259999997</v>
      </c>
      <c r="GR79" s="23">
        <f>GR80+GR81</f>
        <v>26486.992429999998</v>
      </c>
      <c r="GS79" s="23">
        <f>GR79/GQ79*100</f>
        <v>51.245687897207567</v>
      </c>
      <c r="GT79" s="23">
        <f>GT80+GT81</f>
        <v>522.08369000000005</v>
      </c>
      <c r="GU79" s="23">
        <f>GU80+GU81</f>
        <v>267.54538000000321</v>
      </c>
      <c r="GV79" s="23">
        <f>GU79/GT79*100</f>
        <v>51.245688215236754</v>
      </c>
      <c r="GW79" s="23">
        <v>0</v>
      </c>
      <c r="GX79" s="23">
        <f>GX80+GX81</f>
        <v>0</v>
      </c>
      <c r="GY79" s="23">
        <f>GY80+GY81</f>
        <v>0</v>
      </c>
      <c r="GZ79" s="23"/>
      <c r="HA79" s="23">
        <f>HA80+HA81</f>
        <v>0</v>
      </c>
      <c r="HB79" s="23">
        <f>HB80+HB81</f>
        <v>0</v>
      </c>
      <c r="HC79" s="23" t="e">
        <f>HB79/HA79*100</f>
        <v>#DIV/0!</v>
      </c>
      <c r="HD79" s="23">
        <f>HD80+HD81</f>
        <v>0</v>
      </c>
      <c r="HE79" s="23">
        <f>HE80+HE81</f>
        <v>0</v>
      </c>
      <c r="HF79" s="23" t="e">
        <f>HE79/HD79*100</f>
        <v>#DIV/0!</v>
      </c>
      <c r="HG79" s="23">
        <f>HG80+HG81</f>
        <v>0</v>
      </c>
      <c r="HH79" s="23">
        <f>HH80+HH81</f>
        <v>0</v>
      </c>
      <c r="HI79" s="23">
        <f>HI80+HI81</f>
        <v>0</v>
      </c>
      <c r="HJ79" s="23" t="e">
        <f>HI79/HG79*100</f>
        <v>#DIV/0!</v>
      </c>
      <c r="HK79" s="23">
        <f>HK80+HK81</f>
        <v>0</v>
      </c>
      <c r="HL79" s="23">
        <f>HL80+HL81</f>
        <v>0</v>
      </c>
      <c r="HM79" s="23" t="e">
        <f>HL79/HK79*100</f>
        <v>#DIV/0!</v>
      </c>
      <c r="HN79" s="23">
        <f>HN80+HN81</f>
        <v>0</v>
      </c>
      <c r="HO79" s="23">
        <f>HO80+HO81</f>
        <v>0</v>
      </c>
      <c r="HP79" s="23" t="e">
        <f>HO79/HN79*100</f>
        <v>#DIV/0!</v>
      </c>
      <c r="HQ79" s="23">
        <v>0</v>
      </c>
      <c r="HR79" s="23">
        <f>HR80+HR81</f>
        <v>26960.1332</v>
      </c>
      <c r="HS79" s="23">
        <f>HS80+HS81</f>
        <v>5009.03611</v>
      </c>
      <c r="HT79" s="23"/>
      <c r="HU79" s="23">
        <f>HU80+HU81</f>
        <v>0</v>
      </c>
      <c r="HV79" s="23">
        <f>HV80+HV81</f>
        <v>0</v>
      </c>
      <c r="HW79" s="23" t="e">
        <f>HV79/HU79*100</f>
        <v>#DIV/0!</v>
      </c>
      <c r="HX79" s="23">
        <f>HX80+HX81</f>
        <v>26960.1332</v>
      </c>
      <c r="HY79" s="23">
        <f>HY80+HY81</f>
        <v>5009.03611</v>
      </c>
      <c r="HZ79" s="23">
        <f>HY79/HX79*100</f>
        <v>18.579418999309691</v>
      </c>
      <c r="IA79" s="23">
        <f>IA80+IA81</f>
        <v>0</v>
      </c>
      <c r="IB79" s="23">
        <f>IB80+IB81</f>
        <v>0</v>
      </c>
      <c r="IC79" s="23">
        <f>IC80+IC81</f>
        <v>0</v>
      </c>
      <c r="ID79" s="23" t="e">
        <f>IC79/IA79*100</f>
        <v>#DIV/0!</v>
      </c>
      <c r="IE79" s="23">
        <f>IE80+IE81</f>
        <v>0</v>
      </c>
      <c r="IF79" s="23">
        <f>IF80+IF81</f>
        <v>0</v>
      </c>
      <c r="IG79" s="23" t="e">
        <f>IF79/IE79*100</f>
        <v>#DIV/0!</v>
      </c>
      <c r="IH79" s="23">
        <f>IH80+IH81</f>
        <v>0</v>
      </c>
      <c r="II79" s="23">
        <f>II80+II81</f>
        <v>0</v>
      </c>
      <c r="IJ79" s="23" t="e">
        <f>II79/IH79*100</f>
        <v>#DIV/0!</v>
      </c>
      <c r="IK79" s="23">
        <f>IK80+IK81</f>
        <v>575.51019999999994</v>
      </c>
      <c r="IL79" s="23">
        <f>IL80+IL81</f>
        <v>575.51020000000005</v>
      </c>
      <c r="IM79" s="23">
        <f>IM80+IM81</f>
        <v>575.51019999999994</v>
      </c>
      <c r="IN79" s="23">
        <f t="shared" ref="IN79" si="516">IM79/IL79*100</f>
        <v>99.999999999999972</v>
      </c>
      <c r="IO79" s="23">
        <f>IO80+IO81</f>
        <v>564</v>
      </c>
      <c r="IP79" s="23">
        <f>IP80+IP81</f>
        <v>564.09799999999996</v>
      </c>
      <c r="IQ79" s="23">
        <f>IP79/IO79*100</f>
        <v>100.01737588652482</v>
      </c>
      <c r="IR79" s="23">
        <f>IR80+IR81</f>
        <v>11.510199999999999</v>
      </c>
      <c r="IS79" s="23">
        <f>IS80+IS81</f>
        <v>11.4122</v>
      </c>
      <c r="IT79" s="23">
        <f>IS79/IR79*100</f>
        <v>99.148581258362157</v>
      </c>
      <c r="IU79" s="23">
        <f>IU80+IU81</f>
        <v>28771.866600000001</v>
      </c>
      <c r="IV79" s="23">
        <f>IV80+IV81</f>
        <v>28771.866600000001</v>
      </c>
      <c r="IW79" s="23">
        <f>IW80+IW81</f>
        <v>5918.2958200000003</v>
      </c>
      <c r="IX79" s="23">
        <f t="shared" ref="IX79:IX80" si="517">IW79/IV79*100</f>
        <v>20.569731892194994</v>
      </c>
      <c r="IY79" s="23">
        <f>IY80+IY81</f>
        <v>28196.429270000001</v>
      </c>
      <c r="IZ79" s="23">
        <f>IZ80+IZ81</f>
        <v>5799.9299000000001</v>
      </c>
      <c r="JA79" s="23">
        <f>IZ79/IY79*100</f>
        <v>20.56973187796839</v>
      </c>
      <c r="JB79" s="23">
        <f>JB80+JB81</f>
        <v>575.43732999999997</v>
      </c>
      <c r="JC79" s="23">
        <f>JC80+JC81</f>
        <v>118.36592</v>
      </c>
      <c r="JD79" s="23">
        <f>JC79/JB79*100</f>
        <v>20.569732589298649</v>
      </c>
      <c r="JE79" s="23">
        <f>JE80+JE81</f>
        <v>0</v>
      </c>
      <c r="JF79" s="23">
        <f>JF80+JF81</f>
        <v>0</v>
      </c>
      <c r="JG79" s="23">
        <f>JG80+JG81</f>
        <v>0</v>
      </c>
      <c r="JH79" s="23"/>
      <c r="JI79" s="23">
        <f>JI80+JI81</f>
        <v>0</v>
      </c>
      <c r="JJ79" s="23">
        <f>JJ80+JJ81</f>
        <v>0</v>
      </c>
      <c r="JK79" s="23"/>
      <c r="JL79" s="23">
        <f>JL80+JL81</f>
        <v>0</v>
      </c>
      <c r="JM79" s="23">
        <f>JM80+JM81</f>
        <v>0</v>
      </c>
      <c r="JN79" s="23"/>
      <c r="JO79" s="23">
        <f>JO80+JO81</f>
        <v>100</v>
      </c>
      <c r="JP79" s="23">
        <f>JP80+JP81</f>
        <v>100</v>
      </c>
      <c r="JQ79" s="23">
        <f>JP79/JO79*100</f>
        <v>100</v>
      </c>
      <c r="JR79" s="23">
        <f>JR80+JR81</f>
        <v>982.94793000000016</v>
      </c>
      <c r="JS79" s="23">
        <f>JS80+JS81</f>
        <v>491.47395</v>
      </c>
      <c r="JT79" s="23">
        <f t="shared" ref="JT79" si="518">JS79/JR79*100</f>
        <v>49.999998473978167</v>
      </c>
      <c r="JU79" s="23">
        <f>JU80+JU81</f>
        <v>5736.920000000001</v>
      </c>
      <c r="JV79" s="23">
        <f>JV80+JV81</f>
        <v>0</v>
      </c>
      <c r="JW79" s="23">
        <f t="shared" ref="JW79" si="519">JV79/JU79*100</f>
        <v>0</v>
      </c>
      <c r="JX79" s="23">
        <f>JX80+JX81</f>
        <v>0</v>
      </c>
      <c r="JY79" s="23">
        <f>JY80+JY81</f>
        <v>0</v>
      </c>
      <c r="JZ79" s="23" t="e">
        <f t="shared" ref="JZ79" si="520">JY79/JX79*100</f>
        <v>#DIV/0!</v>
      </c>
      <c r="KA79" s="23">
        <f>KA80+KA81</f>
        <v>0</v>
      </c>
      <c r="KB79" s="23">
        <f>KB80+KB81</f>
        <v>0</v>
      </c>
      <c r="KC79" s="23" t="e">
        <f t="shared" ref="KC79" si="521">KB79/KA79*100</f>
        <v>#DIV/0!</v>
      </c>
      <c r="KD79" s="23">
        <f>KD80+KD81</f>
        <v>0</v>
      </c>
      <c r="KE79" s="23">
        <f>KE80+KE81</f>
        <v>0</v>
      </c>
      <c r="KF79" s="23" t="e">
        <f t="shared" ref="KF79" si="522">KE79/KD79*100</f>
        <v>#DIV/0!</v>
      </c>
      <c r="KG79" s="23">
        <f>KG80+KG81</f>
        <v>0</v>
      </c>
      <c r="KH79" s="23">
        <f>KH80+KH81</f>
        <v>0</v>
      </c>
      <c r="KI79" s="23" t="e">
        <f t="shared" ref="KI79" si="523">KH79/KG79*100</f>
        <v>#DIV/0!</v>
      </c>
      <c r="KJ79" s="23">
        <f>KJ80+KJ81</f>
        <v>0</v>
      </c>
      <c r="KK79" s="23">
        <f>KK80+KK81</f>
        <v>0</v>
      </c>
      <c r="KL79" s="23" t="e">
        <f t="shared" ref="KL79" si="524">KK79/KJ79*100</f>
        <v>#DIV/0!</v>
      </c>
      <c r="KM79" s="23">
        <f>KM80+KM81</f>
        <v>0</v>
      </c>
      <c r="KN79" s="23">
        <f>KN80+KN81</f>
        <v>0</v>
      </c>
      <c r="KO79" s="23" t="e">
        <f t="shared" ref="KO79" si="525">KN79/KM79*100</f>
        <v>#DIV/0!</v>
      </c>
      <c r="KP79" s="23">
        <f>KP80+KP81</f>
        <v>24276.161620000003</v>
      </c>
      <c r="KQ79" s="23">
        <f>KQ80+KQ81</f>
        <v>24276.161619999999</v>
      </c>
      <c r="KR79" s="23">
        <f t="shared" ref="KR79" si="526">KQ79/KP79*100</f>
        <v>99.999999999999986</v>
      </c>
    </row>
    <row r="80" spans="1:304">
      <c r="A80" s="1" t="s">
        <v>153</v>
      </c>
      <c r="B80" s="17">
        <f>H80+R80+U80+X80+AH80+AR80+BB80+BL80+BV80+CE80+CN80+CX80+DH80+DR80+EB80+EO80+E80+EY80+FI80+FS80+GC80+GM80+GW80+HG80+HQ80+IA80+IK80+IU80+JE80+JO80+EL80+JR80+JU80+JX80+KA80+KD80+KG80+KJ80+KM80+KP80</f>
        <v>501824.00598000002</v>
      </c>
      <c r="C80" s="17">
        <f>J80+S80+V80+Z80+AJ80+AT80+BD80+BN80+BW80+CF80+CP80+CZ80+DJ80+DT80+ED80+EQ80+F80+FA80+FK80+FU80+GE80+GO80+GY80+HI80+HS80+IC80+IM80+IW80+JG80+JP80+EM80+JS80+JV80+JY80+KB80+KE80+KH80+KK80+KN80+KQ80</f>
        <v>195731.27436000001</v>
      </c>
      <c r="D80" s="17">
        <f t="shared" si="515"/>
        <v>39.003967930502071</v>
      </c>
      <c r="E80" s="19">
        <v>23125.7</v>
      </c>
      <c r="F80" s="17">
        <v>13461.1</v>
      </c>
      <c r="G80" s="17">
        <f>F80/E80*100</f>
        <v>58.208400178156772</v>
      </c>
      <c r="H80" s="17">
        <v>1131.2667099999999</v>
      </c>
      <c r="I80" s="17">
        <f>L80+O80</f>
        <v>1131.2667100000001</v>
      </c>
      <c r="J80" s="17">
        <f>M80+P80</f>
        <v>1131.2667100000001</v>
      </c>
      <c r="K80" s="17">
        <f>J80/I80*100</f>
        <v>100</v>
      </c>
      <c r="L80" s="17">
        <v>1119.9540400000001</v>
      </c>
      <c r="M80" s="17">
        <v>1119.9540400000001</v>
      </c>
      <c r="N80" s="17">
        <f>M80/L80*100</f>
        <v>100</v>
      </c>
      <c r="O80" s="17">
        <v>11.312670000000001</v>
      </c>
      <c r="P80" s="17">
        <v>11.312670000000001</v>
      </c>
      <c r="Q80" s="17">
        <f>P80/O80*100</f>
        <v>100</v>
      </c>
      <c r="R80" s="17">
        <v>1662.4</v>
      </c>
      <c r="S80" s="17">
        <v>1661.7345700000001</v>
      </c>
      <c r="T80" s="17">
        <v>0</v>
      </c>
      <c r="U80" s="17"/>
      <c r="V80" s="17"/>
      <c r="W80" s="17"/>
      <c r="X80" s="17">
        <v>3209.5034999999998</v>
      </c>
      <c r="Y80" s="17">
        <f>AB80+AE80</f>
        <v>3209.5034999999998</v>
      </c>
      <c r="Z80" s="17">
        <f>AC80+AF80</f>
        <v>3209.5034999999998</v>
      </c>
      <c r="AA80" s="17">
        <f>AA81+AA82</f>
        <v>0</v>
      </c>
      <c r="AB80" s="17">
        <f>2249.33194-224.93319</f>
        <v>2024.3987500000001</v>
      </c>
      <c r="AC80" s="17">
        <v>2024.3987500000001</v>
      </c>
      <c r="AD80" s="17">
        <f>AC80/AB80*100</f>
        <v>100</v>
      </c>
      <c r="AE80" s="17">
        <f>1316.78306-131.67831</f>
        <v>1185.10475</v>
      </c>
      <c r="AF80" s="17">
        <v>1185.10475</v>
      </c>
      <c r="AG80" s="17">
        <f>AF80/AE80*100</f>
        <v>100</v>
      </c>
      <c r="AH80" s="17"/>
      <c r="AI80" s="17">
        <f>AL80+AO80</f>
        <v>0</v>
      </c>
      <c r="AJ80" s="17">
        <f>AM80+AP80</f>
        <v>0</v>
      </c>
      <c r="AK80" s="17"/>
      <c r="AL80" s="17"/>
      <c r="AM80" s="17"/>
      <c r="AN80" s="17"/>
      <c r="AO80" s="17"/>
      <c r="AP80" s="17"/>
      <c r="AQ80" s="17"/>
      <c r="AR80" s="17">
        <v>4390.2526699999999</v>
      </c>
      <c r="AS80" s="17">
        <f>AV80+AY80</f>
        <v>4390.2526699999999</v>
      </c>
      <c r="AT80" s="17">
        <f>AW80+AZ80</f>
        <v>1358.5765100000001</v>
      </c>
      <c r="AU80" s="17"/>
      <c r="AV80" s="17">
        <v>4302.4476199999999</v>
      </c>
      <c r="AW80" s="17">
        <v>1331.40498</v>
      </c>
      <c r="AX80" s="17">
        <f>AW80/AV80*100</f>
        <v>30.945292019615572</v>
      </c>
      <c r="AY80" s="17">
        <v>87.805049999999994</v>
      </c>
      <c r="AZ80" s="17">
        <v>27.171530000000001</v>
      </c>
      <c r="BA80" s="17">
        <f>AZ80/AY80*100</f>
        <v>30.945293009912302</v>
      </c>
      <c r="BB80" s="19">
        <v>1512.5652</v>
      </c>
      <c r="BC80" s="17">
        <f>BF80+BI80</f>
        <v>1512.5652</v>
      </c>
      <c r="BD80" s="17">
        <f>BG80+BJ80</f>
        <v>1512.5652</v>
      </c>
      <c r="BE80" s="17"/>
      <c r="BF80" s="17">
        <v>1482.3138899999999</v>
      </c>
      <c r="BG80" s="17">
        <v>1482.3138899999999</v>
      </c>
      <c r="BH80" s="17">
        <f>BG80/BF80*100</f>
        <v>100</v>
      </c>
      <c r="BI80" s="17">
        <v>30.25131</v>
      </c>
      <c r="BJ80" s="17">
        <v>30.25131</v>
      </c>
      <c r="BK80" s="17">
        <f>BJ80/BI80*100</f>
        <v>100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>
        <f>BY80+CB80</f>
        <v>0</v>
      </c>
      <c r="BW80" s="17">
        <f>BZ80+CC80</f>
        <v>0</v>
      </c>
      <c r="BX80" s="17"/>
      <c r="BY80" s="17"/>
      <c r="BZ80" s="17"/>
      <c r="CA80" s="17"/>
      <c r="CB80" s="17"/>
      <c r="CC80" s="17"/>
      <c r="CD80" s="17"/>
      <c r="CE80" s="17">
        <f>CH80+CK80</f>
        <v>2259.3205800000001</v>
      </c>
      <c r="CF80" s="17">
        <f>CI80+CL80</f>
        <v>2118</v>
      </c>
      <c r="CG80" s="17">
        <f>CF80/CE80*100</f>
        <v>93.744996559983534</v>
      </c>
      <c r="CH80" s="17">
        <v>2073.1644200000001</v>
      </c>
      <c r="CI80" s="17">
        <v>2073.1644200000001</v>
      </c>
      <c r="CJ80" s="17">
        <f>CI80/CH80*100</f>
        <v>100</v>
      </c>
      <c r="CK80" s="17">
        <v>186.15616</v>
      </c>
      <c r="CL80" s="17">
        <v>44.83558</v>
      </c>
      <c r="CM80" s="17">
        <f>CL80/CK80*100</f>
        <v>24.084929555916926</v>
      </c>
      <c r="CN80" s="17"/>
      <c r="CO80" s="17">
        <v>0</v>
      </c>
      <c r="CP80" s="17">
        <v>0</v>
      </c>
      <c r="CQ80" s="17"/>
      <c r="CR80" s="17"/>
      <c r="CS80" s="17"/>
      <c r="CT80" s="17"/>
      <c r="CU80" s="17"/>
      <c r="CV80" s="17"/>
      <c r="CW80" s="17"/>
      <c r="CX80" s="17">
        <v>34559.981659999998</v>
      </c>
      <c r="CY80" s="17">
        <f>DB80+DE80</f>
        <v>34559.981659999998</v>
      </c>
      <c r="CZ80" s="17">
        <f>DC80+DF80</f>
        <v>11845.81869</v>
      </c>
      <c r="DA80" s="17">
        <f>CZ80/CY80*100</f>
        <v>34.276113935877596</v>
      </c>
      <c r="DB80" s="17">
        <f>23588.6+10280.1</f>
        <v>33868.699999999997</v>
      </c>
      <c r="DC80" s="17">
        <v>11608.87427</v>
      </c>
      <c r="DD80" s="17"/>
      <c r="DE80" s="17">
        <f>481.42522+209.85644</f>
        <v>691.28165999999999</v>
      </c>
      <c r="DF80" s="17">
        <v>236.94442000000001</v>
      </c>
      <c r="DG80" s="17"/>
      <c r="DH80" s="17"/>
      <c r="DI80" s="17">
        <v>0</v>
      </c>
      <c r="DJ80" s="17">
        <v>0</v>
      </c>
      <c r="DK80" s="17"/>
      <c r="DL80" s="17"/>
      <c r="DM80" s="17"/>
      <c r="DN80" s="17"/>
      <c r="DO80" s="17"/>
      <c r="DP80" s="17"/>
      <c r="DQ80" s="17"/>
      <c r="DR80" s="17"/>
      <c r="DS80" s="17">
        <v>0</v>
      </c>
      <c r="DT80" s="17">
        <v>0</v>
      </c>
      <c r="DU80" s="17"/>
      <c r="DV80" s="17"/>
      <c r="DW80" s="17"/>
      <c r="DX80" s="17"/>
      <c r="DY80" s="17"/>
      <c r="DZ80" s="17"/>
      <c r="EA80" s="17"/>
      <c r="EB80" s="17">
        <f>56718.36735</f>
        <v>56718.36735</v>
      </c>
      <c r="EC80" s="17">
        <f>EF80+EI80</f>
        <v>56718.36735</v>
      </c>
      <c r="ED80" s="17">
        <f>EG80+EJ80</f>
        <v>56718.36735</v>
      </c>
      <c r="EE80" s="17">
        <f>ED80/EC80*100</f>
        <v>100</v>
      </c>
      <c r="EF80" s="17">
        <v>55584</v>
      </c>
      <c r="EG80" s="17">
        <v>55584</v>
      </c>
      <c r="EH80" s="17">
        <f>EG80/EF80*100</f>
        <v>100</v>
      </c>
      <c r="EI80" s="17">
        <v>1134.36735</v>
      </c>
      <c r="EJ80" s="17">
        <v>1134.36735</v>
      </c>
      <c r="EK80" s="17">
        <f>EJ80/EI80*100</f>
        <v>100</v>
      </c>
      <c r="EL80" s="17">
        <v>191947.31734000001</v>
      </c>
      <c r="EM80" s="17">
        <v>18989.187760000001</v>
      </c>
      <c r="EN80" s="17">
        <f>EM80/EL80*100</f>
        <v>9.8929164643463512</v>
      </c>
      <c r="EO80" s="17">
        <v>22007.182000000001</v>
      </c>
      <c r="EP80" s="17">
        <f>ES80+EV80</f>
        <v>22007.182000000001</v>
      </c>
      <c r="EQ80" s="17">
        <f>ET80+EW80</f>
        <v>0</v>
      </c>
      <c r="ER80" s="23">
        <f>EQ80/EP80*100</f>
        <v>0</v>
      </c>
      <c r="ES80" s="17">
        <v>22007.182000000001</v>
      </c>
      <c r="ET80" s="17"/>
      <c r="EU80" s="17"/>
      <c r="EV80" s="17"/>
      <c r="EW80" s="17"/>
      <c r="EX80" s="17"/>
      <c r="EY80" s="17">
        <v>2023.12049</v>
      </c>
      <c r="EZ80" s="17">
        <f>FC80+FF80</f>
        <v>2023.1204900000002</v>
      </c>
      <c r="FA80" s="17">
        <f>FD80+FG80</f>
        <v>2023.12049</v>
      </c>
      <c r="FB80" s="17"/>
      <c r="FC80" s="17">
        <f>2912.4-929.74192</f>
        <v>1982.6580800000002</v>
      </c>
      <c r="FD80" s="17">
        <v>1982.6580799999999</v>
      </c>
      <c r="FE80" s="17">
        <f>FD80/FC80*100</f>
        <v>99.999999999999986</v>
      </c>
      <c r="FF80" s="17">
        <f>59.43674-18.97433</f>
        <v>40.462410000000006</v>
      </c>
      <c r="FG80" s="17">
        <v>40.462409999999998</v>
      </c>
      <c r="FH80" s="17"/>
      <c r="FI80" s="22">
        <f>51.02041+50967.2449+326.8558</f>
        <v>51345.121109999993</v>
      </c>
      <c r="FJ80" s="17">
        <f>FM80+FP80</f>
        <v>51345.12111</v>
      </c>
      <c r="FK80" s="17">
        <f>FN80+FQ80</f>
        <v>24077.528129999999</v>
      </c>
      <c r="FL80" s="17">
        <f>FK80/FJ80*100</f>
        <v>46.893507327438456</v>
      </c>
      <c r="FM80" s="17">
        <v>50321.487240000002</v>
      </c>
      <c r="FN80" s="17">
        <f>11871.3377806719+73.48993+11651.92573</f>
        <v>23596.753440671899</v>
      </c>
      <c r="FO80" s="17">
        <f>FN80/FM80*100</f>
        <v>46.892003267175092</v>
      </c>
      <c r="FP80" s="17">
        <v>1023.63387</v>
      </c>
      <c r="FQ80" s="17">
        <f>24077.52813-FN80</f>
        <v>480.77468932810007</v>
      </c>
      <c r="FR80" s="17">
        <f>FQ80/FP80*100</f>
        <v>46.967446410121234</v>
      </c>
      <c r="FS80" s="17"/>
      <c r="FT80" s="17">
        <f>FW80+FZ80</f>
        <v>0</v>
      </c>
      <c r="FU80" s="17">
        <f>FX80+GA80</f>
        <v>0</v>
      </c>
      <c r="FV80" s="17"/>
      <c r="FW80" s="17"/>
      <c r="FX80" s="17"/>
      <c r="FY80" s="17" t="e">
        <f>FX80/FW80*100</f>
        <v>#DIV/0!</v>
      </c>
      <c r="FZ80" s="17"/>
      <c r="GA80" s="17"/>
      <c r="GB80" s="17" t="e">
        <f>GA80/FZ80*100</f>
        <v>#DIV/0!</v>
      </c>
      <c r="GC80" s="17"/>
      <c r="GD80" s="17">
        <f>GG80+GJ80</f>
        <v>0</v>
      </c>
      <c r="GE80" s="17">
        <f>GH80+GK80</f>
        <v>0</v>
      </c>
      <c r="GF80" s="17" t="e">
        <f>GE80/GC80*100</f>
        <v>#DIV/0!</v>
      </c>
      <c r="GG80" s="17"/>
      <c r="GH80" s="17"/>
      <c r="GI80" s="17" t="e">
        <f>GH80/GG80*100</f>
        <v>#DIV/0!</v>
      </c>
      <c r="GJ80" s="17"/>
      <c r="GK80" s="17"/>
      <c r="GL80" s="17" t="e">
        <f>GK80/GJ80*100</f>
        <v>#DIV/0!</v>
      </c>
      <c r="GM80" s="17">
        <v>52208.368950000004</v>
      </c>
      <c r="GN80" s="17">
        <f>GQ80+GT80</f>
        <v>52208.368949999996</v>
      </c>
      <c r="GO80" s="17">
        <f>GR80+GU80</f>
        <v>26754.537810000002</v>
      </c>
      <c r="GP80" s="17">
        <f>GO80/GM80*100</f>
        <v>51.245687900387857</v>
      </c>
      <c r="GQ80" s="17">
        <v>51686.285259999997</v>
      </c>
      <c r="GR80" s="17">
        <v>26486.992429999998</v>
      </c>
      <c r="GS80" s="17">
        <f>GR80/GQ80*100</f>
        <v>51.245687897207567</v>
      </c>
      <c r="GT80" s="17">
        <v>522.08369000000005</v>
      </c>
      <c r="GU80" s="17">
        <f>26754.53781-GR80</f>
        <v>267.54538000000321</v>
      </c>
      <c r="GV80" s="17">
        <f>GU80/GT80*100</f>
        <v>51.245688215236754</v>
      </c>
      <c r="GW80" s="17"/>
      <c r="GX80" s="17">
        <f>HA80+HD80</f>
        <v>0</v>
      </c>
      <c r="GY80" s="17">
        <f>HB80+HE80</f>
        <v>0</v>
      </c>
      <c r="GZ80" s="17"/>
      <c r="HA80" s="17"/>
      <c r="HB80" s="17"/>
      <c r="HC80" s="17" t="e">
        <f>HB80/HA80*100</f>
        <v>#DIV/0!</v>
      </c>
      <c r="HD80" s="17"/>
      <c r="HE80" s="17"/>
      <c r="HF80" s="17" t="e">
        <f>HE80/HD80*100</f>
        <v>#DIV/0!</v>
      </c>
      <c r="HG80" s="17"/>
      <c r="HH80" s="17">
        <f>HK80+HN80</f>
        <v>0</v>
      </c>
      <c r="HI80" s="17">
        <f>HL80+HO80</f>
        <v>0</v>
      </c>
      <c r="HJ80" s="17" t="e">
        <f>HI80/HG80*100</f>
        <v>#DIV/0!</v>
      </c>
      <c r="HK80" s="17"/>
      <c r="HL80" s="17"/>
      <c r="HM80" s="17" t="e">
        <f>HL80/HK80*100</f>
        <v>#DIV/0!</v>
      </c>
      <c r="HN80" s="17"/>
      <c r="HO80" s="17"/>
      <c r="HP80" s="17" t="e">
        <f>HO80/HN80*100</f>
        <v>#DIV/0!</v>
      </c>
      <c r="HQ80" s="17"/>
      <c r="HR80" s="17">
        <f>HU80+HX80</f>
        <v>0</v>
      </c>
      <c r="HS80" s="17">
        <f>HV80+HY80</f>
        <v>0</v>
      </c>
      <c r="HT80" s="17"/>
      <c r="HU80" s="17"/>
      <c r="HV80" s="17"/>
      <c r="HW80" s="17" t="e">
        <f>HV80/HU80*100</f>
        <v>#DIV/0!</v>
      </c>
      <c r="HX80" s="17"/>
      <c r="HY80" s="17"/>
      <c r="HZ80" s="17" t="e">
        <f>HY80/HX80*100</f>
        <v>#DIV/0!</v>
      </c>
      <c r="IA80" s="17"/>
      <c r="IB80" s="17">
        <f>IE80+IH80</f>
        <v>0</v>
      </c>
      <c r="IC80" s="17">
        <f>IF80+II80</f>
        <v>0</v>
      </c>
      <c r="ID80" s="17"/>
      <c r="IE80" s="17"/>
      <c r="IF80" s="17"/>
      <c r="IG80" s="17" t="e">
        <f>IF80/IE80*100</f>
        <v>#DIV/0!</v>
      </c>
      <c r="IH80" s="17"/>
      <c r="II80" s="17"/>
      <c r="IJ80" s="17" t="e">
        <f>II80/IH80*100</f>
        <v>#DIV/0!</v>
      </c>
      <c r="IK80" s="17">
        <v>575.51019999999994</v>
      </c>
      <c r="IL80" s="17">
        <f>IO80+IR80</f>
        <v>575.51020000000005</v>
      </c>
      <c r="IM80" s="17">
        <f>IP80+IS80</f>
        <v>575.51019999999994</v>
      </c>
      <c r="IN80" s="17">
        <f>IM80/IL80*100</f>
        <v>99.999999999999972</v>
      </c>
      <c r="IO80" s="17">
        <v>564</v>
      </c>
      <c r="IP80" s="17">
        <v>564.09799999999996</v>
      </c>
      <c r="IQ80" s="17">
        <f>IP80/IO80*100</f>
        <v>100.01737588652482</v>
      </c>
      <c r="IR80" s="17">
        <v>11.510199999999999</v>
      </c>
      <c r="IS80" s="17">
        <v>11.4122</v>
      </c>
      <c r="IT80" s="17">
        <f>IS80/IR80*100</f>
        <v>99.148581258362157</v>
      </c>
      <c r="IU80" s="17">
        <v>28771.866600000001</v>
      </c>
      <c r="IV80" s="17">
        <f>IY80+JB80</f>
        <v>28771.866600000001</v>
      </c>
      <c r="IW80" s="17">
        <f>IZ80+JC80</f>
        <v>5918.2958200000003</v>
      </c>
      <c r="IX80" s="17">
        <f t="shared" si="517"/>
        <v>20.569731892194994</v>
      </c>
      <c r="IY80" s="17">
        <v>28196.429270000001</v>
      </c>
      <c r="IZ80" s="17">
        <v>5799.9299000000001</v>
      </c>
      <c r="JA80" s="17">
        <f>IZ80/IY80*100</f>
        <v>20.56973187796839</v>
      </c>
      <c r="JB80" s="17">
        <v>575.43732999999997</v>
      </c>
      <c r="JC80" s="17">
        <v>118.36592</v>
      </c>
      <c r="JD80" s="17">
        <f>JC80/JB80*100</f>
        <v>20.569732589298649</v>
      </c>
      <c r="JE80" s="17"/>
      <c r="JF80" s="17">
        <f>JI80+JL80</f>
        <v>0</v>
      </c>
      <c r="JG80" s="17">
        <f>JJ80+JM80</f>
        <v>0</v>
      </c>
      <c r="JH80" s="17"/>
      <c r="JI80" s="17"/>
      <c r="JJ80" s="17"/>
      <c r="JK80" s="17"/>
      <c r="JL80" s="17"/>
      <c r="JM80" s="17"/>
      <c r="JN80" s="17"/>
      <c r="JO80" s="17">
        <v>100</v>
      </c>
      <c r="JP80" s="17">
        <v>100</v>
      </c>
      <c r="JQ80" s="17">
        <f>JP80/JO80*100</f>
        <v>100</v>
      </c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>
        <v>24276.161620000003</v>
      </c>
      <c r="KQ80" s="17">
        <v>24276.161619999999</v>
      </c>
      <c r="KR80" s="17"/>
    </row>
    <row r="81" spans="1:304" s="6" customFormat="1" ht="17.25" customHeight="1">
      <c r="A81" s="2" t="s">
        <v>160</v>
      </c>
      <c r="B81" s="23">
        <f>SUM(B82:B99)</f>
        <v>68013.538540000009</v>
      </c>
      <c r="C81" s="23">
        <f>SUM(C82:C99)</f>
        <v>18670.621060000001</v>
      </c>
      <c r="D81" s="23">
        <f t="shared" si="515"/>
        <v>27.451330221584435</v>
      </c>
      <c r="E81" s="23">
        <f>SUM(E82:E99)</f>
        <v>0</v>
      </c>
      <c r="F81" s="23">
        <f>SUM(F82:F99)</f>
        <v>0</v>
      </c>
      <c r="G81" s="23"/>
      <c r="H81" s="23">
        <f>SUM(H82:H99)</f>
        <v>0</v>
      </c>
      <c r="I81" s="23">
        <f>SUM(I82:I99)</f>
        <v>0</v>
      </c>
      <c r="J81" s="23">
        <f>SUM(J82:J99)</f>
        <v>0</v>
      </c>
      <c r="K81" s="23"/>
      <c r="L81" s="23">
        <f>SUM(L82:L99)</f>
        <v>0</v>
      </c>
      <c r="M81" s="23">
        <f>SUM(M82:M99)</f>
        <v>0</v>
      </c>
      <c r="N81" s="23"/>
      <c r="O81" s="23">
        <f>SUM(O82:O99)</f>
        <v>0</v>
      </c>
      <c r="P81" s="23">
        <f>SUM(P82:P99)</f>
        <v>0</v>
      </c>
      <c r="Q81" s="23"/>
      <c r="R81" s="23">
        <f>SUM(R82:R99)</f>
        <v>0</v>
      </c>
      <c r="S81" s="23">
        <f>SUM(S82:S99)</f>
        <v>0</v>
      </c>
      <c r="T81" s="23"/>
      <c r="U81" s="23">
        <f>SUM(U82:U99)</f>
        <v>0</v>
      </c>
      <c r="V81" s="23">
        <f>SUM(V82:V99)</f>
        <v>0</v>
      </c>
      <c r="W81" s="23"/>
      <c r="X81" s="23">
        <f>SUM(X82:X99)</f>
        <v>0</v>
      </c>
      <c r="Y81" s="23">
        <f>SUM(Y82:Y99)</f>
        <v>0</v>
      </c>
      <c r="Z81" s="23">
        <f>SUM(Z82:Z99)</f>
        <v>0</v>
      </c>
      <c r="AA81" s="23"/>
      <c r="AB81" s="23">
        <f>SUM(AB82:AB99)</f>
        <v>0</v>
      </c>
      <c r="AC81" s="23">
        <f>SUM(AC82:AC99)</f>
        <v>0</v>
      </c>
      <c r="AD81" s="23"/>
      <c r="AE81" s="23">
        <f>SUM(AE82:AE99)</f>
        <v>0</v>
      </c>
      <c r="AF81" s="23">
        <f>SUM(AF82:AF99)</f>
        <v>0</v>
      </c>
      <c r="AG81" s="23"/>
      <c r="AH81" s="23">
        <f>SUM(AH82:AH99)</f>
        <v>0</v>
      </c>
      <c r="AI81" s="23">
        <f>SUM(AI82:AI99)</f>
        <v>0</v>
      </c>
      <c r="AJ81" s="23">
        <f>SUM(AJ82:AJ99)</f>
        <v>0</v>
      </c>
      <c r="AK81" s="23"/>
      <c r="AL81" s="23">
        <f>SUM(AL82:AL99)</f>
        <v>0</v>
      </c>
      <c r="AM81" s="23">
        <f>SUM(AM82:AM99)</f>
        <v>0</v>
      </c>
      <c r="AN81" s="23"/>
      <c r="AO81" s="23">
        <f>SUM(AO82:AO99)</f>
        <v>0</v>
      </c>
      <c r="AP81" s="23">
        <f>SUM(AP82:AP99)</f>
        <v>0</v>
      </c>
      <c r="AQ81" s="23"/>
      <c r="AR81" s="23">
        <f>SUM(AR82:AR99)</f>
        <v>0</v>
      </c>
      <c r="AS81" s="23">
        <f>SUM(AS82:AS99)</f>
        <v>0</v>
      </c>
      <c r="AT81" s="23">
        <f>SUM(AT82:AT99)</f>
        <v>0</v>
      </c>
      <c r="AU81" s="23"/>
      <c r="AV81" s="23">
        <f>SUM(AV82:AV99)</f>
        <v>0</v>
      </c>
      <c r="AW81" s="23">
        <f>SUM(AW82:AW99)</f>
        <v>0</v>
      </c>
      <c r="AX81" s="23"/>
      <c r="AY81" s="23">
        <f>SUM(AY82:AY99)</f>
        <v>0</v>
      </c>
      <c r="AZ81" s="23">
        <f>SUM(AZ82:AZ99)</f>
        <v>0</v>
      </c>
      <c r="BA81" s="23"/>
      <c r="BB81" s="23">
        <f>SUM(BB82:BB99)</f>
        <v>3290.8871799999997</v>
      </c>
      <c r="BC81" s="23">
        <f>SUM(BC82:BC99)</f>
        <v>3290.8871799999997</v>
      </c>
      <c r="BD81" s="23">
        <f>SUM(BD82:BD99)</f>
        <v>1547.4398099999999</v>
      </c>
      <c r="BE81" s="23"/>
      <c r="BF81" s="23">
        <f>SUM(BF82:BF99)</f>
        <v>3225.06945</v>
      </c>
      <c r="BG81" s="23">
        <f>SUM(BG82:BG99)</f>
        <v>1516.49101</v>
      </c>
      <c r="BH81" s="23">
        <f>BG81/BF81*100</f>
        <v>47.021964441726979</v>
      </c>
      <c r="BI81" s="23">
        <f>SUM(BI82:BI99)</f>
        <v>65.817729999999997</v>
      </c>
      <c r="BJ81" s="23">
        <f>SUM(BJ82:BJ99)</f>
        <v>30.948800000000002</v>
      </c>
      <c r="BK81" s="23">
        <f>BJ81/BI81*100</f>
        <v>47.021980247571591</v>
      </c>
      <c r="BL81" s="23">
        <f>SUM(BL82:BL99)</f>
        <v>20728.463840000004</v>
      </c>
      <c r="BM81" s="23">
        <f>SUM(BM82:BM99)</f>
        <v>20728.463839999997</v>
      </c>
      <c r="BN81" s="23">
        <f>SUM(BN82:BN99)</f>
        <v>8200.7708899999998</v>
      </c>
      <c r="BO81" s="23">
        <f t="shared" ref="BO81:BO97" si="527">BN81/BM81*100</f>
        <v>39.562849197608472</v>
      </c>
      <c r="BP81" s="23">
        <f>SUM(BP82:BP99)</f>
        <v>20313.894550000005</v>
      </c>
      <c r="BQ81" s="23">
        <f>SUM(BQ82:BQ99)</f>
        <v>8036.7554799999998</v>
      </c>
      <c r="BR81" s="23">
        <f>BQ81/BP81*100</f>
        <v>39.562849261713815</v>
      </c>
      <c r="BS81" s="23">
        <f>SUM(BS82:BS99)</f>
        <v>414.56929000000008</v>
      </c>
      <c r="BT81" s="23">
        <f>SUM(BT82:BT99)</f>
        <v>164.01541</v>
      </c>
      <c r="BU81" s="23">
        <f>BT81/BS81*100</f>
        <v>39.562846056445707</v>
      </c>
      <c r="BV81" s="23">
        <f>SUM(BV82:BV99)</f>
        <v>10314.186390000003</v>
      </c>
      <c r="BW81" s="23">
        <f>SUM(BW82:BW99)</f>
        <v>3421.9002999999998</v>
      </c>
      <c r="BX81" s="23">
        <f>BW81/BV81*100</f>
        <v>33.176638181734461</v>
      </c>
      <c r="BY81" s="23">
        <f>SUM(BY82:BY99)</f>
        <v>10314.186390000003</v>
      </c>
      <c r="BZ81" s="23">
        <f>SUM(BZ82:BZ99)</f>
        <v>3421.9002999999998</v>
      </c>
      <c r="CA81" s="23">
        <f t="shared" ref="CA81:CA86" si="528">BZ81/BY81*100</f>
        <v>33.176638181734461</v>
      </c>
      <c r="CB81" s="23">
        <f>SUM(CB82:CB99)</f>
        <v>0</v>
      </c>
      <c r="CC81" s="23">
        <f>SUM(CC82:CC99)</f>
        <v>0</v>
      </c>
      <c r="CD81" s="23"/>
      <c r="CE81" s="23">
        <f>SUM(CE82:CE99)</f>
        <v>0</v>
      </c>
      <c r="CF81" s="23">
        <f>SUM(CF82:CF99)</f>
        <v>0</v>
      </c>
      <c r="CG81" s="23"/>
      <c r="CH81" s="23">
        <f>SUM(CH82:CH99)</f>
        <v>0</v>
      </c>
      <c r="CI81" s="23">
        <f>SUM(CI82:CI99)</f>
        <v>0</v>
      </c>
      <c r="CJ81" s="23"/>
      <c r="CK81" s="23">
        <f>SUM(CK82:CK99)</f>
        <v>0</v>
      </c>
      <c r="CL81" s="23">
        <f>SUM(CL82:CL99)</f>
        <v>0</v>
      </c>
      <c r="CM81" s="23"/>
      <c r="CN81" s="23">
        <f>SUM(CN82:CN99)</f>
        <v>0</v>
      </c>
      <c r="CO81" s="23">
        <f>SUM(CO82:CO99)</f>
        <v>0</v>
      </c>
      <c r="CP81" s="23">
        <f>SUM(CP82:CP99)</f>
        <v>0</v>
      </c>
      <c r="CQ81" s="23"/>
      <c r="CR81" s="23">
        <f>SUM(CR82:CR99)</f>
        <v>0</v>
      </c>
      <c r="CS81" s="23">
        <f>SUM(CS82:CS99)</f>
        <v>0</v>
      </c>
      <c r="CT81" s="23"/>
      <c r="CU81" s="23">
        <f>SUM(CU82:CU99)</f>
        <v>0</v>
      </c>
      <c r="CV81" s="23">
        <f>SUM(CV82:CV99)</f>
        <v>0</v>
      </c>
      <c r="CW81" s="23"/>
      <c r="CX81" s="23">
        <f>SUM(CX82:CX99)</f>
        <v>0</v>
      </c>
      <c r="CY81" s="23">
        <f>SUM(CY82:CY99)</f>
        <v>0</v>
      </c>
      <c r="CZ81" s="23">
        <f>SUM(CZ82:CZ99)</f>
        <v>0</v>
      </c>
      <c r="DA81" s="23"/>
      <c r="DB81" s="23">
        <f>SUM(DB82:DB99)</f>
        <v>0</v>
      </c>
      <c r="DC81" s="23">
        <f>SUM(DC82:DC99)</f>
        <v>0</v>
      </c>
      <c r="DD81" s="23"/>
      <c r="DE81" s="23">
        <f>SUM(DE82:DE99)</f>
        <v>0</v>
      </c>
      <c r="DF81" s="23">
        <f>SUM(DF82:DF99)</f>
        <v>0</v>
      </c>
      <c r="DG81" s="23"/>
      <c r="DH81" s="23">
        <f>SUM(DH82:DH99)</f>
        <v>0</v>
      </c>
      <c r="DI81" s="23">
        <f>SUM(DI82:DI99)</f>
        <v>0</v>
      </c>
      <c r="DJ81" s="23">
        <f>SUM(DJ82:DJ99)</f>
        <v>0</v>
      </c>
      <c r="DK81" s="23" t="e">
        <f>DJ81/DI81*100</f>
        <v>#DIV/0!</v>
      </c>
      <c r="DL81" s="23">
        <f>SUM(DL82:DL99)</f>
        <v>0</v>
      </c>
      <c r="DM81" s="23">
        <f>SUM(DM82:DM99)</f>
        <v>0</v>
      </c>
      <c r="DN81" s="23" t="e">
        <f>DM81/DL81*100</f>
        <v>#DIV/0!</v>
      </c>
      <c r="DO81" s="23">
        <f>SUM(DO82:DO99)</f>
        <v>0</v>
      </c>
      <c r="DP81" s="23">
        <f>SUM(DP82:DP99)</f>
        <v>0</v>
      </c>
      <c r="DQ81" s="23" t="e">
        <f>DP81/DO81*100</f>
        <v>#DIV/0!</v>
      </c>
      <c r="DR81" s="23">
        <f>SUM(DR82:DR99)</f>
        <v>0</v>
      </c>
      <c r="DS81" s="23">
        <f>SUM(DS82:DS99)</f>
        <v>0</v>
      </c>
      <c r="DT81" s="23">
        <f>SUM(DT82:DT99)</f>
        <v>0</v>
      </c>
      <c r="DU81" s="23"/>
      <c r="DV81" s="23">
        <f>SUM(DV82:DV99)</f>
        <v>0</v>
      </c>
      <c r="DW81" s="23">
        <f>SUM(DW82:DW99)</f>
        <v>0</v>
      </c>
      <c r="DX81" s="23"/>
      <c r="DY81" s="23">
        <f>SUM(DY82:DY99)</f>
        <v>0</v>
      </c>
      <c r="DZ81" s="23">
        <f>SUM(DZ82:DZ99)</f>
        <v>0</v>
      </c>
      <c r="EA81" s="23"/>
      <c r="EB81" s="23">
        <f>SUM(EB82:EB99)</f>
        <v>0</v>
      </c>
      <c r="EC81" s="23">
        <f>SUM(EC82:EC99)</f>
        <v>0</v>
      </c>
      <c r="ED81" s="23">
        <f>SUM(ED82:ED99)</f>
        <v>0</v>
      </c>
      <c r="EE81" s="23"/>
      <c r="EF81" s="23">
        <f>SUM(EF82:EF99)</f>
        <v>0</v>
      </c>
      <c r="EG81" s="23">
        <f>SUM(EG82:EG99)</f>
        <v>0</v>
      </c>
      <c r="EH81" s="23"/>
      <c r="EI81" s="23">
        <f>SUM(EI82:EI99)</f>
        <v>0</v>
      </c>
      <c r="EJ81" s="23">
        <f>SUM(EJ82:EJ99)</f>
        <v>0</v>
      </c>
      <c r="EK81" s="23"/>
      <c r="EL81" s="23">
        <f>SUM(EL82:EL99)</f>
        <v>0</v>
      </c>
      <c r="EM81" s="23">
        <f>SUM(EM82:EM99)</f>
        <v>0</v>
      </c>
      <c r="EN81" s="23"/>
      <c r="EO81" s="23">
        <f>SUM(EO82:EO99)</f>
        <v>0</v>
      </c>
      <c r="EP81" s="23">
        <f>SUM(EP82:EP99)</f>
        <v>0</v>
      </c>
      <c r="EQ81" s="23">
        <f>SUM(EQ82:EQ99)</f>
        <v>0</v>
      </c>
      <c r="ER81" s="23" t="e">
        <f>EQ81/EP81*100</f>
        <v>#DIV/0!</v>
      </c>
      <c r="ES81" s="23">
        <f>SUM(ES82:ES99)</f>
        <v>0</v>
      </c>
      <c r="ET81" s="23">
        <f>SUM(ET82:ET99)</f>
        <v>0</v>
      </c>
      <c r="EU81" s="23" t="e">
        <f>ET81/ES81*100</f>
        <v>#DIV/0!</v>
      </c>
      <c r="EV81" s="23">
        <f>SUM(EV82:EV99)</f>
        <v>0</v>
      </c>
      <c r="EW81" s="23">
        <f>SUM(EW82:EW99)</f>
        <v>0</v>
      </c>
      <c r="EX81" s="23"/>
      <c r="EY81" s="23">
        <f>SUM(EY82:EY99)</f>
        <v>0</v>
      </c>
      <c r="EZ81" s="23">
        <f>SUM(EZ82:EZ99)</f>
        <v>0</v>
      </c>
      <c r="FA81" s="23">
        <f>SUM(FA82:FA99)</f>
        <v>0</v>
      </c>
      <c r="FB81" s="23"/>
      <c r="FC81" s="23">
        <f>SUM(FC82:FC99)</f>
        <v>0</v>
      </c>
      <c r="FD81" s="23">
        <f>SUM(FD82:FD99)</f>
        <v>0</v>
      </c>
      <c r="FE81" s="23"/>
      <c r="FF81" s="23">
        <f>SUM(FF82:FF99)</f>
        <v>0</v>
      </c>
      <c r="FG81" s="23">
        <f>SUM(FG82:FG99)</f>
        <v>0</v>
      </c>
      <c r="FH81" s="23"/>
      <c r="FI81" s="23">
        <f>SUM(FI82:FI99)</f>
        <v>0</v>
      </c>
      <c r="FJ81" s="23">
        <f>SUM(FJ82:FJ99)</f>
        <v>0</v>
      </c>
      <c r="FK81" s="23">
        <f>SUM(FK82:FK99)</f>
        <v>0</v>
      </c>
      <c r="FL81" s="23"/>
      <c r="FM81" s="23">
        <f>SUM(FM82:FM99)</f>
        <v>0</v>
      </c>
      <c r="FN81" s="23">
        <f>SUM(FN82:FN99)</f>
        <v>0</v>
      </c>
      <c r="FO81" s="23"/>
      <c r="FP81" s="23">
        <f>SUM(FP82:FP99)</f>
        <v>0</v>
      </c>
      <c r="FQ81" s="23">
        <f>SUM(FQ82:FQ99)</f>
        <v>0</v>
      </c>
      <c r="FR81" s="23"/>
      <c r="FS81" s="23">
        <f>SUM(FS82:FS99)</f>
        <v>0</v>
      </c>
      <c r="FT81" s="23">
        <f>SUM(FT82:FT99)</f>
        <v>0</v>
      </c>
      <c r="FU81" s="23">
        <f>SUM(FU82:FU99)</f>
        <v>0</v>
      </c>
      <c r="FV81" s="23"/>
      <c r="FW81" s="23">
        <f>SUM(FW82:FW99)</f>
        <v>0</v>
      </c>
      <c r="FX81" s="23">
        <f>SUM(FX82:FX99)</f>
        <v>0</v>
      </c>
      <c r="FY81" s="23"/>
      <c r="FZ81" s="23">
        <f>SUM(FZ82:FZ99)</f>
        <v>0</v>
      </c>
      <c r="GA81" s="23">
        <f>SUM(GA82:GA99)</f>
        <v>0</v>
      </c>
      <c r="GB81" s="23"/>
      <c r="GC81" s="23">
        <f>SUM(GC82:GC99)</f>
        <v>0</v>
      </c>
      <c r="GD81" s="23">
        <f>SUM(GD82:GD99)</f>
        <v>0</v>
      </c>
      <c r="GE81" s="23">
        <f>SUM(GE82:GE99)</f>
        <v>0</v>
      </c>
      <c r="GF81" s="23"/>
      <c r="GG81" s="23">
        <f>SUM(GG82:GG99)</f>
        <v>0</v>
      </c>
      <c r="GH81" s="23">
        <f>SUM(GH82:GH99)</f>
        <v>0</v>
      </c>
      <c r="GI81" s="23"/>
      <c r="GJ81" s="23">
        <f>SUM(GJ82:GJ99)</f>
        <v>0</v>
      </c>
      <c r="GK81" s="23">
        <f>SUM(GK82:GK99)</f>
        <v>0</v>
      </c>
      <c r="GL81" s="23"/>
      <c r="GM81" s="23">
        <f>SUM(GM82:GM99)</f>
        <v>0</v>
      </c>
      <c r="GN81" s="23">
        <f>SUM(GN82:GN99)</f>
        <v>0</v>
      </c>
      <c r="GO81" s="23">
        <f>SUM(GO82:GO99)</f>
        <v>0</v>
      </c>
      <c r="GP81" s="23"/>
      <c r="GQ81" s="23">
        <f>SUM(GQ82:GQ99)</f>
        <v>0</v>
      </c>
      <c r="GR81" s="23">
        <f>SUM(GR82:GR99)</f>
        <v>0</v>
      </c>
      <c r="GS81" s="23"/>
      <c r="GT81" s="23">
        <f>SUM(GT82:GT99)</f>
        <v>0</v>
      </c>
      <c r="GU81" s="23">
        <f>SUM(GU82:GU99)</f>
        <v>0</v>
      </c>
      <c r="GV81" s="23"/>
      <c r="GW81" s="23">
        <f>SUM(GW82:GW99)</f>
        <v>0</v>
      </c>
      <c r="GX81" s="23">
        <f>SUM(GX82:GX99)</f>
        <v>0</v>
      </c>
      <c r="GY81" s="23">
        <f>SUM(GY82:GY99)</f>
        <v>0</v>
      </c>
      <c r="GZ81" s="23"/>
      <c r="HA81" s="23">
        <f>SUM(HA82:HA99)</f>
        <v>0</v>
      </c>
      <c r="HB81" s="23">
        <f>SUM(HB82:HB99)</f>
        <v>0</v>
      </c>
      <c r="HC81" s="23"/>
      <c r="HD81" s="23">
        <f>SUM(HD82:HD99)</f>
        <v>0</v>
      </c>
      <c r="HE81" s="23">
        <f>SUM(HE82:HE99)</f>
        <v>0</v>
      </c>
      <c r="HF81" s="23"/>
      <c r="HG81" s="23">
        <f>SUM(HG82:HG99)</f>
        <v>0</v>
      </c>
      <c r="HH81" s="23">
        <f>SUM(HH82:HH99)</f>
        <v>0</v>
      </c>
      <c r="HI81" s="23">
        <f>SUM(HI82:HI99)</f>
        <v>0</v>
      </c>
      <c r="HJ81" s="23"/>
      <c r="HK81" s="23">
        <f>SUM(HK82:HK99)</f>
        <v>0</v>
      </c>
      <c r="HL81" s="23">
        <f>SUM(HL82:HL99)</f>
        <v>0</v>
      </c>
      <c r="HM81" s="23"/>
      <c r="HN81" s="23">
        <f>SUM(HN82:HN99)</f>
        <v>0</v>
      </c>
      <c r="HO81" s="23">
        <f>SUM(HO82:HO99)</f>
        <v>0</v>
      </c>
      <c r="HP81" s="23"/>
      <c r="HQ81" s="23">
        <f>SUM(HQ82:HQ99)</f>
        <v>26960.1332</v>
      </c>
      <c r="HR81" s="23">
        <f>SUM(HR82:HR99)</f>
        <v>26960.1332</v>
      </c>
      <c r="HS81" s="23">
        <f>SUM(HS82:HS99)</f>
        <v>5009.03611</v>
      </c>
      <c r="HT81" s="23"/>
      <c r="HU81" s="23">
        <f>SUM(HU82:HU99)</f>
        <v>0</v>
      </c>
      <c r="HV81" s="23">
        <f>SUM(HV82:HV99)</f>
        <v>0</v>
      </c>
      <c r="HW81" s="23"/>
      <c r="HX81" s="23">
        <f>SUM(HX82:HX99)</f>
        <v>26960.1332</v>
      </c>
      <c r="HY81" s="23">
        <f>SUM(HY82:HY99)</f>
        <v>5009.03611</v>
      </c>
      <c r="HZ81" s="23"/>
      <c r="IA81" s="23">
        <f>SUM(IA82:IA99)</f>
        <v>0</v>
      </c>
      <c r="IB81" s="23">
        <f>SUM(IB82:IB99)</f>
        <v>0</v>
      </c>
      <c r="IC81" s="23">
        <f>SUM(IC82:IC99)</f>
        <v>0</v>
      </c>
      <c r="ID81" s="23" t="e">
        <f>IC81/IA81*100</f>
        <v>#DIV/0!</v>
      </c>
      <c r="IE81" s="23">
        <f>SUM(IE82:IE99)</f>
        <v>0</v>
      </c>
      <c r="IF81" s="23">
        <f>SUM(IF82:IF99)</f>
        <v>0</v>
      </c>
      <c r="IG81" s="23"/>
      <c r="IH81" s="23">
        <f>SUM(IH82:IH99)</f>
        <v>0</v>
      </c>
      <c r="II81" s="23">
        <f>SUM(II82:II99)</f>
        <v>0</v>
      </c>
      <c r="IJ81" s="23"/>
      <c r="IK81" s="23">
        <f>SUM(IK82:IK99)</f>
        <v>0</v>
      </c>
      <c r="IL81" s="23">
        <f>SUM(IL82:IL99)</f>
        <v>0</v>
      </c>
      <c r="IM81" s="23">
        <f>SUM(IM82:IM99)</f>
        <v>0</v>
      </c>
      <c r="IN81" s="23" t="e">
        <f>IM81/IK81*100</f>
        <v>#DIV/0!</v>
      </c>
      <c r="IO81" s="23">
        <f>SUM(IO82:IO99)</f>
        <v>0</v>
      </c>
      <c r="IP81" s="23">
        <f>SUM(IP82:IP99)</f>
        <v>0</v>
      </c>
      <c r="IQ81" s="23"/>
      <c r="IR81" s="23">
        <f>SUM(IR82:IR99)</f>
        <v>0</v>
      </c>
      <c r="IS81" s="23">
        <f>SUM(IS82:IS99)</f>
        <v>0</v>
      </c>
      <c r="IT81" s="23"/>
      <c r="IU81" s="23">
        <f>SUM(IU82:IU99)</f>
        <v>0</v>
      </c>
      <c r="IV81" s="23">
        <f>SUM(IV82:IV99)</f>
        <v>0</v>
      </c>
      <c r="IW81" s="23">
        <f t="shared" ref="IW81" si="529">SUM(IW82:IW99)</f>
        <v>0</v>
      </c>
      <c r="IX81" s="23" t="e">
        <f>IW81/IU81*100</f>
        <v>#DIV/0!</v>
      </c>
      <c r="IY81" s="23">
        <f t="shared" ref="IY81:IZ81" si="530">SUM(IY82:IY99)</f>
        <v>0</v>
      </c>
      <c r="IZ81" s="23">
        <f t="shared" si="530"/>
        <v>0</v>
      </c>
      <c r="JA81" s="23"/>
      <c r="JB81" s="23">
        <f t="shared" ref="JB81:JC81" si="531">SUM(JB82:JB99)</f>
        <v>0</v>
      </c>
      <c r="JC81" s="23">
        <f t="shared" si="531"/>
        <v>0</v>
      </c>
      <c r="JD81" s="23"/>
      <c r="JE81" s="23">
        <f>SUM(JE82:JE99)</f>
        <v>0</v>
      </c>
      <c r="JF81" s="23">
        <f t="shared" ref="JF81:JG81" si="532">SUM(JF82:JF99)</f>
        <v>0</v>
      </c>
      <c r="JG81" s="23">
        <f t="shared" si="532"/>
        <v>0</v>
      </c>
      <c r="JH81" s="23"/>
      <c r="JI81" s="23">
        <f t="shared" ref="JI81:JJ81" si="533">SUM(JI82:JI99)</f>
        <v>0</v>
      </c>
      <c r="JJ81" s="23">
        <f t="shared" si="533"/>
        <v>0</v>
      </c>
      <c r="JK81" s="23"/>
      <c r="JL81" s="23">
        <f t="shared" ref="JL81:JM81" si="534">SUM(JL82:JL99)</f>
        <v>0</v>
      </c>
      <c r="JM81" s="23">
        <f t="shared" si="534"/>
        <v>0</v>
      </c>
      <c r="JN81" s="23"/>
      <c r="JO81" s="23">
        <f t="shared" ref="JO81:JP81" si="535">SUM(JO82:JO99)</f>
        <v>0</v>
      </c>
      <c r="JP81" s="23">
        <f t="shared" si="535"/>
        <v>0</v>
      </c>
      <c r="JQ81" s="23"/>
      <c r="JR81" s="23">
        <f t="shared" ref="JR81:JS81" si="536">SUM(JR82:JR99)</f>
        <v>982.94793000000016</v>
      </c>
      <c r="JS81" s="23">
        <f t="shared" si="536"/>
        <v>491.47395</v>
      </c>
      <c r="JT81" s="23">
        <f t="shared" ref="JT81:JT95" si="537">JS81/JR81*100</f>
        <v>49.999998473978167</v>
      </c>
      <c r="JU81" s="23">
        <f t="shared" ref="JU81:JV81" si="538">SUM(JU82:JU99)</f>
        <v>5736.920000000001</v>
      </c>
      <c r="JV81" s="23">
        <f t="shared" si="538"/>
        <v>0</v>
      </c>
      <c r="JW81" s="23">
        <f t="shared" ref="JW81:JW99" si="539">JV81/JU81*100</f>
        <v>0</v>
      </c>
      <c r="JX81" s="23">
        <f t="shared" ref="JX81:JY81" si="540">SUM(JX82:JX99)</f>
        <v>0</v>
      </c>
      <c r="JY81" s="23">
        <f t="shared" si="540"/>
        <v>0</v>
      </c>
      <c r="JZ81" s="23" t="e">
        <f t="shared" ref="JZ81:JZ86" si="541">JY81/JX81*100</f>
        <v>#DIV/0!</v>
      </c>
      <c r="KA81" s="23">
        <f t="shared" ref="KA81:KB81" si="542">SUM(KA82:KA99)</f>
        <v>0</v>
      </c>
      <c r="KB81" s="23">
        <f t="shared" si="542"/>
        <v>0</v>
      </c>
      <c r="KC81" s="23" t="e">
        <f t="shared" ref="KC81:KC86" si="543">KB81/KA81*100</f>
        <v>#DIV/0!</v>
      </c>
      <c r="KD81" s="23">
        <f t="shared" ref="KD81:KE81" si="544">SUM(KD82:KD99)</f>
        <v>0</v>
      </c>
      <c r="KE81" s="23">
        <f t="shared" si="544"/>
        <v>0</v>
      </c>
      <c r="KF81" s="23" t="e">
        <f t="shared" ref="KF81:KF86" si="545">KE81/KD81*100</f>
        <v>#DIV/0!</v>
      </c>
      <c r="KG81" s="23">
        <f t="shared" ref="KG81:KH81" si="546">SUM(KG82:KG99)</f>
        <v>0</v>
      </c>
      <c r="KH81" s="23">
        <f t="shared" si="546"/>
        <v>0</v>
      </c>
      <c r="KI81" s="23" t="e">
        <f t="shared" ref="KI81:KI86" si="547">KH81/KG81*100</f>
        <v>#DIV/0!</v>
      </c>
      <c r="KJ81" s="23">
        <f t="shared" ref="KJ81:KK81" si="548">SUM(KJ82:KJ99)</f>
        <v>0</v>
      </c>
      <c r="KK81" s="23">
        <f t="shared" si="548"/>
        <v>0</v>
      </c>
      <c r="KL81" s="23" t="e">
        <f t="shared" ref="KL81:KL86" si="549">KK81/KJ81*100</f>
        <v>#DIV/0!</v>
      </c>
      <c r="KM81" s="23">
        <f t="shared" ref="KM81:KN81" si="550">SUM(KM82:KM99)</f>
        <v>0</v>
      </c>
      <c r="KN81" s="23">
        <f t="shared" si="550"/>
        <v>0</v>
      </c>
      <c r="KO81" s="23" t="e">
        <f t="shared" ref="KO81" si="551">KN81/KM81*100</f>
        <v>#DIV/0!</v>
      </c>
      <c r="KP81" s="23">
        <f t="shared" ref="KP81:KQ81" si="552">SUM(KP82:KP99)</f>
        <v>0</v>
      </c>
      <c r="KQ81" s="23">
        <f t="shared" si="552"/>
        <v>0</v>
      </c>
      <c r="KR81" s="23" t="e">
        <f t="shared" ref="KR81" si="553">KQ81/KP81*100</f>
        <v>#DIV/0!</v>
      </c>
    </row>
    <row r="82" spans="1:304">
      <c r="A82" s="1" t="s">
        <v>15</v>
      </c>
      <c r="B82" s="17">
        <f t="shared" ref="B82:B99" si="554">H82+R82+U82+X82+AH82+AR82+BB82+BL82+BV82+CE82+CN82+CX82+DH82+DR82+EB82+EO82+E82+EY82+FI82+FS82+GC82+GM82+GW82+HG82+HQ82+IA82+IK82+IU82+JE82+JO82+EL82+JR82+JU82+JX82+KA82+KD82+KG82+KJ82+KM82+KP82</f>
        <v>1313.3944300000001</v>
      </c>
      <c r="C82" s="17">
        <f t="shared" ref="C82:C99" si="555">J82+S82+V82+Z82+AJ82+AT82+BD82+BN82+BW82+CF82+CP82+CZ82+DJ82+DT82+ED82+EQ82+F82+FA82+FK82+FU82+GE82+GO82+GY82+HI82+HS82+IC82+IM82+IW82+JG82+JP82+EM82+JS82+JV82+JY82+KB82+KE82+KH82+KK82+KN82+KQ82</f>
        <v>611.04314999999997</v>
      </c>
      <c r="D82" s="17">
        <f t="shared" si="515"/>
        <v>46.523963863620153</v>
      </c>
      <c r="E82" s="17"/>
      <c r="F82" s="17"/>
      <c r="G82" s="17"/>
      <c r="H82" s="17"/>
      <c r="I82" s="17">
        <v>0</v>
      </c>
      <c r="J82" s="17">
        <v>0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>
        <v>0</v>
      </c>
      <c r="Z82" s="17">
        <v>0</v>
      </c>
      <c r="AA82" s="17"/>
      <c r="AB82" s="17"/>
      <c r="AC82" s="17"/>
      <c r="AD82" s="17"/>
      <c r="AE82" s="17"/>
      <c r="AF82" s="17"/>
      <c r="AG82" s="17"/>
      <c r="AH82" s="17"/>
      <c r="AI82" s="17">
        <v>0</v>
      </c>
      <c r="AJ82" s="17">
        <v>0</v>
      </c>
      <c r="AK82" s="17"/>
      <c r="AL82" s="17"/>
      <c r="AM82" s="17"/>
      <c r="AN82" s="17"/>
      <c r="AO82" s="17"/>
      <c r="AP82" s="17"/>
      <c r="AQ82" s="17"/>
      <c r="AR82" s="17"/>
      <c r="AS82" s="17">
        <v>0</v>
      </c>
      <c r="AT82" s="17">
        <v>0</v>
      </c>
      <c r="AU82" s="17"/>
      <c r="AV82" s="17"/>
      <c r="AW82" s="17"/>
      <c r="AX82" s="17"/>
      <c r="AY82" s="17"/>
      <c r="AZ82" s="17"/>
      <c r="BA82" s="17"/>
      <c r="BB82" s="17"/>
      <c r="BC82" s="17">
        <f>BF82+BI82</f>
        <v>0</v>
      </c>
      <c r="BD82" s="17">
        <f>BG82+BJ82</f>
        <v>0</v>
      </c>
      <c r="BE82" s="17"/>
      <c r="BF82" s="17"/>
      <c r="BG82" s="17"/>
      <c r="BH82" s="17"/>
      <c r="BI82" s="17"/>
      <c r="BJ82" s="17"/>
      <c r="BK82" s="17"/>
      <c r="BL82" s="17">
        <v>611.04314999999997</v>
      </c>
      <c r="BM82" s="17">
        <f>BP82+BS82</f>
        <v>611.04314999999997</v>
      </c>
      <c r="BN82" s="17">
        <f>BQ82+BT82</f>
        <v>611.04314999999997</v>
      </c>
      <c r="BO82" s="17">
        <f t="shared" si="527"/>
        <v>100</v>
      </c>
      <c r="BP82" s="17">
        <v>598.82228999999995</v>
      </c>
      <c r="BQ82" s="17">
        <v>598.82228999999995</v>
      </c>
      <c r="BR82" s="17">
        <f t="shared" ref="BR82:BR97" si="556">BQ82/BP82*100</f>
        <v>100</v>
      </c>
      <c r="BS82" s="17">
        <v>12.22086</v>
      </c>
      <c r="BT82" s="17">
        <v>12.22086</v>
      </c>
      <c r="BU82" s="17">
        <f t="shared" ref="BU82:BU97" si="557">BT82/BS82*100</f>
        <v>100</v>
      </c>
      <c r="BV82" s="17">
        <f t="shared" ref="BV82:BW99" si="558">BY82+CB82</f>
        <v>381.89128000000005</v>
      </c>
      <c r="BW82" s="17">
        <f t="shared" si="558"/>
        <v>0</v>
      </c>
      <c r="BX82" s="17">
        <f>BW82/BV82*100</f>
        <v>0</v>
      </c>
      <c r="BY82" s="17">
        <v>381.89128000000005</v>
      </c>
      <c r="BZ82" s="17"/>
      <c r="CA82" s="17">
        <f t="shared" si="528"/>
        <v>0</v>
      </c>
      <c r="CB82" s="17"/>
      <c r="CC82" s="17"/>
      <c r="CD82" s="17"/>
      <c r="CE82" s="17">
        <f t="shared" ref="CE82:CF99" si="559">CH82+CK82</f>
        <v>0</v>
      </c>
      <c r="CF82" s="17">
        <f t="shared" si="559"/>
        <v>0</v>
      </c>
      <c r="CG82" s="17"/>
      <c r="CH82" s="17"/>
      <c r="CI82" s="17"/>
      <c r="CJ82" s="17"/>
      <c r="CK82" s="17"/>
      <c r="CL82" s="17"/>
      <c r="CM82" s="17"/>
      <c r="CN82" s="17"/>
      <c r="CO82" s="17">
        <v>0</v>
      </c>
      <c r="CP82" s="17">
        <v>0</v>
      </c>
      <c r="CQ82" s="17"/>
      <c r="CR82" s="17"/>
      <c r="CS82" s="17"/>
      <c r="CT82" s="17"/>
      <c r="CU82" s="17"/>
      <c r="CV82" s="17"/>
      <c r="CW82" s="17"/>
      <c r="CX82" s="17"/>
      <c r="CY82" s="17">
        <f t="shared" ref="CY82:CZ99" si="560">DB82+DE82</f>
        <v>0</v>
      </c>
      <c r="CZ82" s="17">
        <f t="shared" si="560"/>
        <v>0</v>
      </c>
      <c r="DA82" s="17"/>
      <c r="DB82" s="17"/>
      <c r="DC82" s="17"/>
      <c r="DD82" s="17"/>
      <c r="DE82" s="17"/>
      <c r="DF82" s="17"/>
      <c r="DG82" s="17"/>
      <c r="DH82" s="17"/>
      <c r="DI82" s="17">
        <f t="shared" ref="DI82:DJ99" si="561">DL82+DO82</f>
        <v>0</v>
      </c>
      <c r="DJ82" s="17">
        <f t="shared" si="561"/>
        <v>0</v>
      </c>
      <c r="DK82" s="17"/>
      <c r="DL82" s="17"/>
      <c r="DM82" s="17"/>
      <c r="DN82" s="17"/>
      <c r="DO82" s="17"/>
      <c r="DP82" s="17"/>
      <c r="DQ82" s="17"/>
      <c r="DR82" s="17"/>
      <c r="DS82" s="17">
        <v>0</v>
      </c>
      <c r="DT82" s="17">
        <v>0</v>
      </c>
      <c r="DU82" s="17"/>
      <c r="DV82" s="17"/>
      <c r="DW82" s="17"/>
      <c r="DX82" s="17"/>
      <c r="DY82" s="17"/>
      <c r="DZ82" s="17"/>
      <c r="EA82" s="17"/>
      <c r="EB82" s="17"/>
      <c r="EC82" s="17">
        <v>0</v>
      </c>
      <c r="ED82" s="17">
        <v>0</v>
      </c>
      <c r="EE82" s="17"/>
      <c r="EF82" s="17"/>
      <c r="EG82" s="17"/>
      <c r="EH82" s="17"/>
      <c r="EI82" s="17"/>
      <c r="EJ82" s="17"/>
      <c r="EK82" s="17"/>
      <c r="EL82" s="17">
        <v>0</v>
      </c>
      <c r="EM82" s="17">
        <v>0</v>
      </c>
      <c r="EN82" s="17"/>
      <c r="EO82" s="17"/>
      <c r="EP82" s="17">
        <f t="shared" ref="EP82:EQ99" si="562">ES82+EV82</f>
        <v>0</v>
      </c>
      <c r="EQ82" s="17">
        <f t="shared" si="562"/>
        <v>0</v>
      </c>
      <c r="ER82" s="23"/>
      <c r="ES82" s="17"/>
      <c r="ET82" s="17"/>
      <c r="EU82" s="17" t="e">
        <f>ET82/ES82*100</f>
        <v>#DIV/0!</v>
      </c>
      <c r="EV82" s="17"/>
      <c r="EW82" s="17"/>
      <c r="EX82" s="17"/>
      <c r="EY82" s="17"/>
      <c r="EZ82" s="17">
        <f t="shared" ref="EZ82:FA99" si="563">FC82+FF82</f>
        <v>0</v>
      </c>
      <c r="FA82" s="17">
        <f t="shared" si="563"/>
        <v>0</v>
      </c>
      <c r="FB82" s="17"/>
      <c r="FC82" s="17"/>
      <c r="FD82" s="17"/>
      <c r="FE82" s="17"/>
      <c r="FF82" s="17"/>
      <c r="FG82" s="17"/>
      <c r="FH82" s="17"/>
      <c r="FI82" s="22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>
        <f t="shared" ref="FT82:FU99" si="564">FW82+FZ82</f>
        <v>0</v>
      </c>
      <c r="FU82" s="17">
        <f t="shared" si="564"/>
        <v>0</v>
      </c>
      <c r="FV82" s="17"/>
      <c r="FW82" s="17"/>
      <c r="FX82" s="17"/>
      <c r="FY82" s="17"/>
      <c r="FZ82" s="17"/>
      <c r="GA82" s="17"/>
      <c r="GB82" s="17"/>
      <c r="GC82" s="17"/>
      <c r="GD82" s="17">
        <f t="shared" ref="GD82:GE99" si="565">GG82+GJ82</f>
        <v>0</v>
      </c>
      <c r="GE82" s="17">
        <f t="shared" si="565"/>
        <v>0</v>
      </c>
      <c r="GF82" s="17"/>
      <c r="GG82" s="17"/>
      <c r="GH82" s="17"/>
      <c r="GI82" s="17"/>
      <c r="GJ82" s="17"/>
      <c r="GK82" s="17"/>
      <c r="GL82" s="17"/>
      <c r="GM82" s="17"/>
      <c r="GN82" s="17">
        <f t="shared" ref="GN82:GO99" si="566">GQ82+GT82</f>
        <v>0</v>
      </c>
      <c r="GO82" s="17">
        <f t="shared" si="566"/>
        <v>0</v>
      </c>
      <c r="GP82" s="17"/>
      <c r="GQ82" s="17"/>
      <c r="GR82" s="17"/>
      <c r="GS82" s="17"/>
      <c r="GT82" s="17"/>
      <c r="GU82" s="17"/>
      <c r="GV82" s="17"/>
      <c r="GW82" s="17"/>
      <c r="GX82" s="17">
        <f t="shared" ref="GX82:GY99" si="567">HA82+HD82</f>
        <v>0</v>
      </c>
      <c r="GY82" s="17">
        <f t="shared" si="567"/>
        <v>0</v>
      </c>
      <c r="GZ82" s="17"/>
      <c r="HA82" s="17"/>
      <c r="HB82" s="17"/>
      <c r="HC82" s="17"/>
      <c r="HD82" s="17"/>
      <c r="HE82" s="17"/>
      <c r="HF82" s="17"/>
      <c r="HG82" s="17"/>
      <c r="HH82" s="17">
        <f t="shared" ref="HH82:HI99" si="568">HK82+HN82</f>
        <v>0</v>
      </c>
      <c r="HI82" s="17">
        <f t="shared" si="568"/>
        <v>0</v>
      </c>
      <c r="HJ82" s="17"/>
      <c r="HK82" s="17"/>
      <c r="HL82" s="17"/>
      <c r="HM82" s="17"/>
      <c r="HN82" s="17"/>
      <c r="HO82" s="17"/>
      <c r="HP82" s="17"/>
      <c r="HQ82" s="17"/>
      <c r="HR82" s="17">
        <f t="shared" ref="HR82:HS99" si="569">HU82+HX82</f>
        <v>0</v>
      </c>
      <c r="HS82" s="17">
        <f t="shared" si="569"/>
        <v>0</v>
      </c>
      <c r="HT82" s="17"/>
      <c r="HU82" s="17"/>
      <c r="HV82" s="17"/>
      <c r="HW82" s="17"/>
      <c r="HX82" s="17"/>
      <c r="HY82" s="17"/>
      <c r="HZ82" s="17"/>
      <c r="IA82" s="17"/>
      <c r="IB82" s="17">
        <f t="shared" ref="IB82:IC99" si="570">IE82+IH82</f>
        <v>0</v>
      </c>
      <c r="IC82" s="17">
        <f t="shared" si="570"/>
        <v>0</v>
      </c>
      <c r="ID82" s="17"/>
      <c r="IE82" s="17"/>
      <c r="IF82" s="17"/>
      <c r="IG82" s="17"/>
      <c r="IH82" s="17"/>
      <c r="II82" s="17"/>
      <c r="IJ82" s="17"/>
      <c r="IK82" s="17"/>
      <c r="IL82" s="17">
        <f t="shared" ref="IL82:IM99" si="571">IO82+IR82</f>
        <v>0</v>
      </c>
      <c r="IM82" s="17">
        <f t="shared" si="571"/>
        <v>0</v>
      </c>
      <c r="IN82" s="17"/>
      <c r="IO82" s="17"/>
      <c r="IP82" s="17"/>
      <c r="IQ82" s="17"/>
      <c r="IR82" s="17"/>
      <c r="IS82" s="17"/>
      <c r="IT82" s="17"/>
      <c r="IU82" s="17"/>
      <c r="IV82" s="17">
        <f t="shared" ref="IV82:IW99" si="572">IY82+JB82</f>
        <v>0</v>
      </c>
      <c r="IW82" s="17">
        <f t="shared" si="572"/>
        <v>0</v>
      </c>
      <c r="IX82" s="17"/>
      <c r="IY82" s="17"/>
      <c r="IZ82" s="17"/>
      <c r="JA82" s="17"/>
      <c r="JB82" s="17"/>
      <c r="JC82" s="17"/>
      <c r="JD82" s="17"/>
      <c r="JE82" s="17"/>
      <c r="JF82" s="17">
        <v>0</v>
      </c>
      <c r="JG82" s="17">
        <v>0</v>
      </c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 t="e">
        <f t="shared" si="537"/>
        <v>#DIV/0!</v>
      </c>
      <c r="JU82" s="17">
        <v>320.45999999999998</v>
      </c>
      <c r="JV82" s="17"/>
      <c r="JW82" s="17">
        <f t="shared" si="539"/>
        <v>0</v>
      </c>
      <c r="JX82" s="17"/>
      <c r="JY82" s="17"/>
      <c r="JZ82" s="17" t="e">
        <f t="shared" si="541"/>
        <v>#DIV/0!</v>
      </c>
      <c r="KA82" s="17"/>
      <c r="KB82" s="17"/>
      <c r="KC82" s="17" t="e">
        <f t="shared" si="543"/>
        <v>#DIV/0!</v>
      </c>
      <c r="KD82" s="17"/>
      <c r="KE82" s="17"/>
      <c r="KF82" s="17" t="e">
        <f t="shared" si="545"/>
        <v>#DIV/0!</v>
      </c>
      <c r="KG82" s="17"/>
      <c r="KH82" s="17"/>
      <c r="KI82" s="17" t="e">
        <f t="shared" si="547"/>
        <v>#DIV/0!</v>
      </c>
      <c r="KJ82" s="17"/>
      <c r="KK82" s="17"/>
      <c r="KL82" s="17" t="e">
        <f t="shared" si="549"/>
        <v>#DIV/0!</v>
      </c>
      <c r="KM82" s="17"/>
      <c r="KN82" s="17"/>
      <c r="KO82" s="17"/>
      <c r="KP82" s="17"/>
      <c r="KQ82" s="17"/>
      <c r="KR82" s="17"/>
    </row>
    <row r="83" spans="1:304">
      <c r="A83" s="1" t="s">
        <v>74</v>
      </c>
      <c r="B83" s="17">
        <f t="shared" si="554"/>
        <v>872.37170999999989</v>
      </c>
      <c r="C83" s="17">
        <f t="shared" si="555"/>
        <v>6.9585100000000004</v>
      </c>
      <c r="D83" s="17">
        <f t="shared" si="515"/>
        <v>0.79765424763716852</v>
      </c>
      <c r="E83" s="17"/>
      <c r="F83" s="17"/>
      <c r="G83" s="17"/>
      <c r="H83" s="17"/>
      <c r="I83" s="17">
        <v>0</v>
      </c>
      <c r="J83" s="17">
        <v>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>
        <v>0</v>
      </c>
      <c r="Z83" s="17">
        <v>0</v>
      </c>
      <c r="AA83" s="17"/>
      <c r="AB83" s="17"/>
      <c r="AC83" s="17"/>
      <c r="AD83" s="17"/>
      <c r="AE83" s="17"/>
      <c r="AF83" s="17"/>
      <c r="AG83" s="17"/>
      <c r="AH83" s="17"/>
      <c r="AI83" s="17">
        <v>0</v>
      </c>
      <c r="AJ83" s="17">
        <v>0</v>
      </c>
      <c r="AK83" s="17"/>
      <c r="AL83" s="17"/>
      <c r="AM83" s="17"/>
      <c r="AN83" s="17"/>
      <c r="AO83" s="17"/>
      <c r="AP83" s="17"/>
      <c r="AQ83" s="17"/>
      <c r="AR83" s="17"/>
      <c r="AS83" s="17">
        <v>0</v>
      </c>
      <c r="AT83" s="17">
        <v>0</v>
      </c>
      <c r="AU83" s="17"/>
      <c r="AV83" s="17"/>
      <c r="AW83" s="17"/>
      <c r="AX83" s="17"/>
      <c r="AY83" s="17"/>
      <c r="AZ83" s="17"/>
      <c r="BA83" s="17"/>
      <c r="BB83" s="17"/>
      <c r="BC83" s="17">
        <f t="shared" ref="BC83:BD99" si="573">BF83+BI83</f>
        <v>0</v>
      </c>
      <c r="BD83" s="17">
        <f t="shared" si="573"/>
        <v>0</v>
      </c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>
        <f t="shared" si="558"/>
        <v>528.19468999999992</v>
      </c>
      <c r="BW83" s="17">
        <f t="shared" si="558"/>
        <v>0</v>
      </c>
      <c r="BX83" s="17"/>
      <c r="BY83" s="17">
        <v>528.19468999999992</v>
      </c>
      <c r="BZ83" s="17"/>
      <c r="CA83" s="17">
        <f t="shared" si="528"/>
        <v>0</v>
      </c>
      <c r="CB83" s="17"/>
      <c r="CC83" s="17"/>
      <c r="CD83" s="17"/>
      <c r="CE83" s="17">
        <f t="shared" si="559"/>
        <v>0</v>
      </c>
      <c r="CF83" s="17">
        <f t="shared" si="559"/>
        <v>0</v>
      </c>
      <c r="CG83" s="17"/>
      <c r="CH83" s="17"/>
      <c r="CI83" s="17"/>
      <c r="CJ83" s="17"/>
      <c r="CK83" s="17"/>
      <c r="CL83" s="17"/>
      <c r="CM83" s="17"/>
      <c r="CN83" s="17"/>
      <c r="CO83" s="17">
        <v>0</v>
      </c>
      <c r="CP83" s="17">
        <v>0</v>
      </c>
      <c r="CQ83" s="17"/>
      <c r="CR83" s="17"/>
      <c r="CS83" s="17"/>
      <c r="CT83" s="17"/>
      <c r="CU83" s="17"/>
      <c r="CV83" s="17"/>
      <c r="CW83" s="17"/>
      <c r="CX83" s="17"/>
      <c r="CY83" s="17">
        <f t="shared" si="560"/>
        <v>0</v>
      </c>
      <c r="CZ83" s="17">
        <f t="shared" si="560"/>
        <v>0</v>
      </c>
      <c r="DA83" s="17"/>
      <c r="DB83" s="17"/>
      <c r="DC83" s="17"/>
      <c r="DD83" s="17"/>
      <c r="DE83" s="17"/>
      <c r="DF83" s="17"/>
      <c r="DG83" s="17"/>
      <c r="DH83" s="17"/>
      <c r="DI83" s="17">
        <f t="shared" si="561"/>
        <v>0</v>
      </c>
      <c r="DJ83" s="17">
        <f t="shared" si="561"/>
        <v>0</v>
      </c>
      <c r="DK83" s="17" t="e">
        <f>DJ83/DI83*100</f>
        <v>#DIV/0!</v>
      </c>
      <c r="DL83" s="17"/>
      <c r="DM83" s="17"/>
      <c r="DN83" s="17" t="e">
        <f>DM83/DL83*100</f>
        <v>#DIV/0!</v>
      </c>
      <c r="DO83" s="17"/>
      <c r="DP83" s="17"/>
      <c r="DQ83" s="17" t="e">
        <f>DP83/DO83*100</f>
        <v>#DIV/0!</v>
      </c>
      <c r="DR83" s="17"/>
      <c r="DS83" s="17">
        <v>0</v>
      </c>
      <c r="DT83" s="17">
        <v>0</v>
      </c>
      <c r="DU83" s="17"/>
      <c r="DV83" s="17"/>
      <c r="DW83" s="17"/>
      <c r="DX83" s="17"/>
      <c r="DY83" s="17"/>
      <c r="DZ83" s="17"/>
      <c r="EA83" s="17"/>
      <c r="EB83" s="17"/>
      <c r="EC83" s="17">
        <v>0</v>
      </c>
      <c r="ED83" s="17">
        <v>0</v>
      </c>
      <c r="EE83" s="17"/>
      <c r="EF83" s="17"/>
      <c r="EG83" s="17"/>
      <c r="EH83" s="17"/>
      <c r="EI83" s="17"/>
      <c r="EJ83" s="17"/>
      <c r="EK83" s="17"/>
      <c r="EL83" s="17">
        <v>0</v>
      </c>
      <c r="EM83" s="17">
        <v>0</v>
      </c>
      <c r="EN83" s="17"/>
      <c r="EO83" s="17"/>
      <c r="EP83" s="17">
        <f t="shared" si="562"/>
        <v>0</v>
      </c>
      <c r="EQ83" s="17">
        <f t="shared" si="562"/>
        <v>0</v>
      </c>
      <c r="ER83" s="23"/>
      <c r="ES83" s="17"/>
      <c r="ET83" s="17"/>
      <c r="EU83" s="17"/>
      <c r="EV83" s="17"/>
      <c r="EW83" s="17"/>
      <c r="EX83" s="17"/>
      <c r="EY83" s="17"/>
      <c r="EZ83" s="17">
        <f t="shared" si="563"/>
        <v>0</v>
      </c>
      <c r="FA83" s="17">
        <f t="shared" si="563"/>
        <v>0</v>
      </c>
      <c r="FB83" s="17"/>
      <c r="FC83" s="17"/>
      <c r="FD83" s="17"/>
      <c r="FE83" s="17"/>
      <c r="FF83" s="17"/>
      <c r="FG83" s="17"/>
      <c r="FH83" s="17"/>
      <c r="FI83" s="22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>
        <f t="shared" si="564"/>
        <v>0</v>
      </c>
      <c r="FU83" s="17">
        <f t="shared" si="564"/>
        <v>0</v>
      </c>
      <c r="FV83" s="17"/>
      <c r="FW83" s="17"/>
      <c r="FX83" s="17"/>
      <c r="FY83" s="17"/>
      <c r="FZ83" s="17"/>
      <c r="GA83" s="17"/>
      <c r="GB83" s="17"/>
      <c r="GC83" s="17"/>
      <c r="GD83" s="17">
        <f t="shared" si="565"/>
        <v>0</v>
      </c>
      <c r="GE83" s="17">
        <f t="shared" si="565"/>
        <v>0</v>
      </c>
      <c r="GF83" s="17"/>
      <c r="GG83" s="17"/>
      <c r="GH83" s="17"/>
      <c r="GI83" s="17"/>
      <c r="GJ83" s="17"/>
      <c r="GK83" s="17"/>
      <c r="GL83" s="17"/>
      <c r="GM83" s="17"/>
      <c r="GN83" s="17">
        <f t="shared" si="566"/>
        <v>0</v>
      </c>
      <c r="GO83" s="17">
        <f t="shared" si="566"/>
        <v>0</v>
      </c>
      <c r="GP83" s="17"/>
      <c r="GQ83" s="17"/>
      <c r="GR83" s="17"/>
      <c r="GS83" s="17"/>
      <c r="GT83" s="17"/>
      <c r="GU83" s="17"/>
      <c r="GV83" s="17"/>
      <c r="GW83" s="17"/>
      <c r="GX83" s="17">
        <f t="shared" si="567"/>
        <v>0</v>
      </c>
      <c r="GY83" s="17">
        <f t="shared" si="567"/>
        <v>0</v>
      </c>
      <c r="GZ83" s="17"/>
      <c r="HA83" s="17"/>
      <c r="HB83" s="17"/>
      <c r="HC83" s="17"/>
      <c r="HD83" s="17"/>
      <c r="HE83" s="17"/>
      <c r="HF83" s="17"/>
      <c r="HG83" s="17"/>
      <c r="HH83" s="17">
        <f t="shared" si="568"/>
        <v>0</v>
      </c>
      <c r="HI83" s="17">
        <f t="shared" si="568"/>
        <v>0</v>
      </c>
      <c r="HJ83" s="17"/>
      <c r="HK83" s="17"/>
      <c r="HL83" s="17"/>
      <c r="HM83" s="17"/>
      <c r="HN83" s="17"/>
      <c r="HO83" s="17"/>
      <c r="HP83" s="17"/>
      <c r="HQ83" s="17"/>
      <c r="HR83" s="17">
        <f t="shared" si="569"/>
        <v>0</v>
      </c>
      <c r="HS83" s="17">
        <f t="shared" si="569"/>
        <v>0</v>
      </c>
      <c r="HT83" s="17"/>
      <c r="HU83" s="17"/>
      <c r="HV83" s="17"/>
      <c r="HW83" s="17"/>
      <c r="HX83" s="17"/>
      <c r="HY83" s="17"/>
      <c r="HZ83" s="17"/>
      <c r="IA83" s="17"/>
      <c r="IB83" s="17">
        <f t="shared" si="570"/>
        <v>0</v>
      </c>
      <c r="IC83" s="17">
        <f t="shared" si="570"/>
        <v>0</v>
      </c>
      <c r="ID83" s="17"/>
      <c r="IE83" s="17"/>
      <c r="IF83" s="17"/>
      <c r="IG83" s="17"/>
      <c r="IH83" s="17"/>
      <c r="II83" s="17"/>
      <c r="IJ83" s="17"/>
      <c r="IK83" s="17"/>
      <c r="IL83" s="17">
        <f t="shared" si="571"/>
        <v>0</v>
      </c>
      <c r="IM83" s="17">
        <f t="shared" si="571"/>
        <v>0</v>
      </c>
      <c r="IN83" s="17"/>
      <c r="IO83" s="17"/>
      <c r="IP83" s="17"/>
      <c r="IQ83" s="17"/>
      <c r="IR83" s="17"/>
      <c r="IS83" s="17"/>
      <c r="IT83" s="17"/>
      <c r="IU83" s="17"/>
      <c r="IV83" s="17">
        <f t="shared" si="572"/>
        <v>0</v>
      </c>
      <c r="IW83" s="17">
        <f t="shared" si="572"/>
        <v>0</v>
      </c>
      <c r="IX83" s="17"/>
      <c r="IY83" s="17"/>
      <c r="IZ83" s="17"/>
      <c r="JA83" s="17"/>
      <c r="JB83" s="17"/>
      <c r="JC83" s="17"/>
      <c r="JD83" s="17"/>
      <c r="JE83" s="17"/>
      <c r="JF83" s="17">
        <v>0</v>
      </c>
      <c r="JG83" s="17">
        <v>0</v>
      </c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>
        <v>13.917020000000001</v>
      </c>
      <c r="JS83" s="17">
        <v>6.9585100000000004</v>
      </c>
      <c r="JT83" s="17">
        <f t="shared" si="537"/>
        <v>50</v>
      </c>
      <c r="JU83" s="17">
        <v>330.26</v>
      </c>
      <c r="JV83" s="17"/>
      <c r="JW83" s="17">
        <f t="shared" si="539"/>
        <v>0</v>
      </c>
      <c r="JX83" s="17"/>
      <c r="JY83" s="17"/>
      <c r="JZ83" s="17" t="e">
        <f t="shared" si="541"/>
        <v>#DIV/0!</v>
      </c>
      <c r="KA83" s="17"/>
      <c r="KB83" s="17"/>
      <c r="KC83" s="17" t="e">
        <f t="shared" si="543"/>
        <v>#DIV/0!</v>
      </c>
      <c r="KD83" s="17"/>
      <c r="KE83" s="17"/>
      <c r="KF83" s="17" t="e">
        <f t="shared" si="545"/>
        <v>#DIV/0!</v>
      </c>
      <c r="KG83" s="17"/>
      <c r="KH83" s="17"/>
      <c r="KI83" s="17" t="e">
        <f t="shared" si="547"/>
        <v>#DIV/0!</v>
      </c>
      <c r="KJ83" s="17"/>
      <c r="KK83" s="17"/>
      <c r="KL83" s="17" t="e">
        <f t="shared" si="549"/>
        <v>#DIV/0!</v>
      </c>
      <c r="KM83" s="17"/>
      <c r="KN83" s="17"/>
      <c r="KO83" s="17"/>
      <c r="KP83" s="17"/>
      <c r="KQ83" s="17"/>
      <c r="KR83" s="17"/>
    </row>
    <row r="84" spans="1:304">
      <c r="A84" s="1" t="s">
        <v>12</v>
      </c>
      <c r="B84" s="17">
        <f t="shared" si="554"/>
        <v>36913.507059999996</v>
      </c>
      <c r="C84" s="17">
        <f t="shared" si="555"/>
        <v>5920.4198999999999</v>
      </c>
      <c r="D84" s="17">
        <f t="shared" si="515"/>
        <v>16.038627514792413</v>
      </c>
      <c r="E84" s="17"/>
      <c r="F84" s="17"/>
      <c r="G84" s="17"/>
      <c r="H84" s="17"/>
      <c r="I84" s="17">
        <v>0</v>
      </c>
      <c r="J84" s="17">
        <v>0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>
        <v>0</v>
      </c>
      <c r="Z84" s="17">
        <v>0</v>
      </c>
      <c r="AA84" s="17"/>
      <c r="AB84" s="17"/>
      <c r="AC84" s="17"/>
      <c r="AD84" s="17"/>
      <c r="AE84" s="17"/>
      <c r="AF84" s="17"/>
      <c r="AG84" s="17"/>
      <c r="AH84" s="17"/>
      <c r="AI84" s="17">
        <v>0</v>
      </c>
      <c r="AJ84" s="17">
        <v>0</v>
      </c>
      <c r="AK84" s="17"/>
      <c r="AL84" s="17"/>
      <c r="AM84" s="17"/>
      <c r="AN84" s="17"/>
      <c r="AO84" s="17"/>
      <c r="AP84" s="17"/>
      <c r="AQ84" s="17"/>
      <c r="AR84" s="17"/>
      <c r="AS84" s="17">
        <v>0</v>
      </c>
      <c r="AT84" s="17">
        <v>0</v>
      </c>
      <c r="AU84" s="17"/>
      <c r="AV84" s="17"/>
      <c r="AW84" s="17"/>
      <c r="AX84" s="17"/>
      <c r="AY84" s="17"/>
      <c r="AZ84" s="17"/>
      <c r="BA84" s="17"/>
      <c r="BB84" s="17"/>
      <c r="BC84" s="17">
        <f t="shared" si="573"/>
        <v>0</v>
      </c>
      <c r="BD84" s="17">
        <f t="shared" si="573"/>
        <v>0</v>
      </c>
      <c r="BE84" s="17"/>
      <c r="BF84" s="17"/>
      <c r="BG84" s="17"/>
      <c r="BH84" s="17"/>
      <c r="BI84" s="17"/>
      <c r="BJ84" s="17"/>
      <c r="BK84" s="17"/>
      <c r="BL84" s="17">
        <v>7661.5410700000002</v>
      </c>
      <c r="BM84" s="17">
        <f t="shared" ref="BM84:BN97" si="574">BP84+BS84</f>
        <v>7661.5410700000002</v>
      </c>
      <c r="BN84" s="17">
        <f t="shared" si="574"/>
        <v>170.05</v>
      </c>
      <c r="BO84" s="17">
        <f t="shared" si="527"/>
        <v>2.2195273567854152</v>
      </c>
      <c r="BP84" s="17">
        <v>7508.3102399999998</v>
      </c>
      <c r="BQ84" s="17">
        <v>166.649</v>
      </c>
      <c r="BR84" s="17">
        <f t="shared" si="556"/>
        <v>2.2195273593276563</v>
      </c>
      <c r="BS84" s="17">
        <v>153.23083</v>
      </c>
      <c r="BT84" s="17">
        <v>3.4009999999999998</v>
      </c>
      <c r="BU84" s="17">
        <f t="shared" si="557"/>
        <v>2.2195272322156057</v>
      </c>
      <c r="BV84" s="17">
        <f t="shared" si="558"/>
        <v>1706.77279</v>
      </c>
      <c r="BW84" s="17">
        <f t="shared" si="558"/>
        <v>741.33379000000002</v>
      </c>
      <c r="BX84" s="17"/>
      <c r="BY84" s="17">
        <v>1706.77279</v>
      </c>
      <c r="BZ84" s="17">
        <v>741.33379000000002</v>
      </c>
      <c r="CA84" s="17">
        <f t="shared" si="528"/>
        <v>43.434825909077212</v>
      </c>
      <c r="CB84" s="17"/>
      <c r="CC84" s="17"/>
      <c r="CD84" s="17"/>
      <c r="CE84" s="17">
        <f t="shared" si="559"/>
        <v>0</v>
      </c>
      <c r="CF84" s="17">
        <f t="shared" si="559"/>
        <v>0</v>
      </c>
      <c r="CG84" s="17"/>
      <c r="CH84" s="17"/>
      <c r="CI84" s="17"/>
      <c r="CJ84" s="17"/>
      <c r="CK84" s="17"/>
      <c r="CL84" s="17"/>
      <c r="CM84" s="17"/>
      <c r="CN84" s="17"/>
      <c r="CO84" s="17">
        <v>0</v>
      </c>
      <c r="CP84" s="17">
        <v>0</v>
      </c>
      <c r="CQ84" s="17"/>
      <c r="CR84" s="17"/>
      <c r="CS84" s="17"/>
      <c r="CT84" s="17"/>
      <c r="CU84" s="17"/>
      <c r="CV84" s="17"/>
      <c r="CW84" s="17"/>
      <c r="CX84" s="17"/>
      <c r="CY84" s="17">
        <f t="shared" si="560"/>
        <v>0</v>
      </c>
      <c r="CZ84" s="17">
        <f t="shared" si="560"/>
        <v>0</v>
      </c>
      <c r="DA84" s="17"/>
      <c r="DB84" s="17"/>
      <c r="DC84" s="17"/>
      <c r="DD84" s="17"/>
      <c r="DE84" s="17"/>
      <c r="DF84" s="17"/>
      <c r="DG84" s="17"/>
      <c r="DH84" s="17"/>
      <c r="DI84" s="17">
        <f t="shared" si="561"/>
        <v>0</v>
      </c>
      <c r="DJ84" s="17">
        <f t="shared" si="561"/>
        <v>0</v>
      </c>
      <c r="DK84" s="17"/>
      <c r="DL84" s="17"/>
      <c r="DM84" s="17"/>
      <c r="DN84" s="17"/>
      <c r="DO84" s="17"/>
      <c r="DP84" s="17"/>
      <c r="DQ84" s="17"/>
      <c r="DR84" s="17"/>
      <c r="DS84" s="17">
        <v>0</v>
      </c>
      <c r="DT84" s="17">
        <v>0</v>
      </c>
      <c r="DU84" s="17"/>
      <c r="DV84" s="17"/>
      <c r="DW84" s="17"/>
      <c r="DX84" s="17"/>
      <c r="DY84" s="17"/>
      <c r="DZ84" s="17"/>
      <c r="EA84" s="17"/>
      <c r="EB84" s="17"/>
      <c r="EC84" s="17">
        <v>0</v>
      </c>
      <c r="ED84" s="17">
        <v>0</v>
      </c>
      <c r="EE84" s="17"/>
      <c r="EF84" s="17"/>
      <c r="EG84" s="17"/>
      <c r="EH84" s="17"/>
      <c r="EI84" s="17"/>
      <c r="EJ84" s="17"/>
      <c r="EK84" s="17"/>
      <c r="EL84" s="17">
        <v>0</v>
      </c>
      <c r="EM84" s="17">
        <v>0</v>
      </c>
      <c r="EN84" s="17"/>
      <c r="EO84" s="17"/>
      <c r="EP84" s="17">
        <f t="shared" si="562"/>
        <v>0</v>
      </c>
      <c r="EQ84" s="17">
        <f t="shared" si="562"/>
        <v>0</v>
      </c>
      <c r="ER84" s="23"/>
      <c r="ES84" s="17"/>
      <c r="ET84" s="17"/>
      <c r="EU84" s="17"/>
      <c r="EV84" s="17"/>
      <c r="EW84" s="17"/>
      <c r="EX84" s="17"/>
      <c r="EY84" s="17"/>
      <c r="EZ84" s="17">
        <f t="shared" si="563"/>
        <v>0</v>
      </c>
      <c r="FA84" s="17">
        <f t="shared" si="563"/>
        <v>0</v>
      </c>
      <c r="FB84" s="17"/>
      <c r="FC84" s="17"/>
      <c r="FD84" s="17"/>
      <c r="FE84" s="17"/>
      <c r="FF84" s="17"/>
      <c r="FG84" s="17"/>
      <c r="FH84" s="17"/>
      <c r="FI84" s="22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>
        <f t="shared" si="564"/>
        <v>0</v>
      </c>
      <c r="FU84" s="17">
        <f t="shared" si="564"/>
        <v>0</v>
      </c>
      <c r="FV84" s="17"/>
      <c r="FW84" s="17"/>
      <c r="FX84" s="17"/>
      <c r="FY84" s="17"/>
      <c r="FZ84" s="17"/>
      <c r="GA84" s="17"/>
      <c r="GB84" s="17"/>
      <c r="GC84" s="17"/>
      <c r="GD84" s="17">
        <f t="shared" si="565"/>
        <v>0</v>
      </c>
      <c r="GE84" s="17">
        <f t="shared" si="565"/>
        <v>0</v>
      </c>
      <c r="GF84" s="17"/>
      <c r="GG84" s="17"/>
      <c r="GH84" s="17"/>
      <c r="GI84" s="17"/>
      <c r="GJ84" s="17"/>
      <c r="GK84" s="17"/>
      <c r="GL84" s="17"/>
      <c r="GM84" s="17"/>
      <c r="GN84" s="17">
        <f t="shared" si="566"/>
        <v>0</v>
      </c>
      <c r="GO84" s="17">
        <f t="shared" si="566"/>
        <v>0</v>
      </c>
      <c r="GP84" s="17"/>
      <c r="GQ84" s="17"/>
      <c r="GR84" s="17"/>
      <c r="GS84" s="17"/>
      <c r="GT84" s="17"/>
      <c r="GU84" s="17"/>
      <c r="GV84" s="17"/>
      <c r="GW84" s="17"/>
      <c r="GX84" s="17">
        <f t="shared" si="567"/>
        <v>0</v>
      </c>
      <c r="GY84" s="17">
        <f t="shared" si="567"/>
        <v>0</v>
      </c>
      <c r="GZ84" s="17"/>
      <c r="HA84" s="17"/>
      <c r="HB84" s="17"/>
      <c r="HC84" s="17"/>
      <c r="HD84" s="17"/>
      <c r="HE84" s="17"/>
      <c r="HF84" s="17"/>
      <c r="HG84" s="17"/>
      <c r="HH84" s="17">
        <f t="shared" si="568"/>
        <v>0</v>
      </c>
      <c r="HI84" s="17">
        <f t="shared" si="568"/>
        <v>0</v>
      </c>
      <c r="HJ84" s="17"/>
      <c r="HK84" s="17"/>
      <c r="HL84" s="17"/>
      <c r="HM84" s="17"/>
      <c r="HN84" s="17"/>
      <c r="HO84" s="17"/>
      <c r="HP84" s="17"/>
      <c r="HQ84" s="17">
        <v>26960.1332</v>
      </c>
      <c r="HR84" s="17">
        <f t="shared" si="569"/>
        <v>26960.1332</v>
      </c>
      <c r="HS84" s="17">
        <f t="shared" si="569"/>
        <v>5009.03611</v>
      </c>
      <c r="HT84" s="17"/>
      <c r="HU84" s="17"/>
      <c r="HV84" s="17"/>
      <c r="HW84" s="17"/>
      <c r="HX84" s="17">
        <v>26960.1332</v>
      </c>
      <c r="HY84" s="17">
        <v>5009.03611</v>
      </c>
      <c r="HZ84" s="17"/>
      <c r="IA84" s="17"/>
      <c r="IB84" s="17">
        <f t="shared" si="570"/>
        <v>0</v>
      </c>
      <c r="IC84" s="17">
        <f t="shared" si="570"/>
        <v>0</v>
      </c>
      <c r="ID84" s="17"/>
      <c r="IE84" s="17"/>
      <c r="IF84" s="17"/>
      <c r="IG84" s="17"/>
      <c r="IH84" s="17"/>
      <c r="II84" s="17"/>
      <c r="IJ84" s="17"/>
      <c r="IK84" s="17"/>
      <c r="IL84" s="17">
        <f t="shared" si="571"/>
        <v>0</v>
      </c>
      <c r="IM84" s="17">
        <f t="shared" si="571"/>
        <v>0</v>
      </c>
      <c r="IN84" s="17"/>
      <c r="IO84" s="17"/>
      <c r="IP84" s="17"/>
      <c r="IQ84" s="17"/>
      <c r="IR84" s="17"/>
      <c r="IS84" s="17"/>
      <c r="IT84" s="17"/>
      <c r="IU84" s="17"/>
      <c r="IV84" s="17">
        <f t="shared" si="572"/>
        <v>0</v>
      </c>
      <c r="IW84" s="17">
        <f t="shared" si="572"/>
        <v>0</v>
      </c>
      <c r="IX84" s="17"/>
      <c r="IY84" s="17"/>
      <c r="IZ84" s="17"/>
      <c r="JA84" s="17"/>
      <c r="JB84" s="17"/>
      <c r="JC84" s="17"/>
      <c r="JD84" s="17"/>
      <c r="JE84" s="17"/>
      <c r="JF84" s="17">
        <v>0</v>
      </c>
      <c r="JG84" s="17">
        <v>0</v>
      </c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>
        <v>585.05999999999995</v>
      </c>
      <c r="JV84" s="17"/>
      <c r="JW84" s="17">
        <f t="shared" si="539"/>
        <v>0</v>
      </c>
      <c r="JX84" s="17"/>
      <c r="JY84" s="17"/>
      <c r="JZ84" s="17" t="e">
        <f t="shared" si="541"/>
        <v>#DIV/0!</v>
      </c>
      <c r="KA84" s="17"/>
      <c r="KB84" s="17"/>
      <c r="KC84" s="17" t="e">
        <f t="shared" si="543"/>
        <v>#DIV/0!</v>
      </c>
      <c r="KD84" s="17"/>
      <c r="KE84" s="17"/>
      <c r="KF84" s="17" t="e">
        <f t="shared" si="545"/>
        <v>#DIV/0!</v>
      </c>
      <c r="KG84" s="17"/>
      <c r="KH84" s="17"/>
      <c r="KI84" s="17" t="e">
        <f t="shared" si="547"/>
        <v>#DIV/0!</v>
      </c>
      <c r="KJ84" s="17"/>
      <c r="KK84" s="17"/>
      <c r="KL84" s="17" t="e">
        <f t="shared" si="549"/>
        <v>#DIV/0!</v>
      </c>
      <c r="KM84" s="17"/>
      <c r="KN84" s="17"/>
      <c r="KO84" s="17"/>
      <c r="KP84" s="17"/>
      <c r="KQ84" s="17"/>
      <c r="KR84" s="17"/>
    </row>
    <row r="85" spans="1:304">
      <c r="A85" s="1" t="s">
        <v>22</v>
      </c>
      <c r="B85" s="17">
        <f t="shared" si="554"/>
        <v>2266.9709199999998</v>
      </c>
      <c r="C85" s="17">
        <f t="shared" si="555"/>
        <v>434.09512000000001</v>
      </c>
      <c r="D85" s="17">
        <f t="shared" si="515"/>
        <v>19.148684977397064</v>
      </c>
      <c r="E85" s="17"/>
      <c r="F85" s="17"/>
      <c r="G85" s="17"/>
      <c r="H85" s="17"/>
      <c r="I85" s="17">
        <v>0</v>
      </c>
      <c r="J85" s="17">
        <v>0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>
        <v>0</v>
      </c>
      <c r="Z85" s="17">
        <v>0</v>
      </c>
      <c r="AA85" s="17"/>
      <c r="AB85" s="17"/>
      <c r="AC85" s="17"/>
      <c r="AD85" s="17"/>
      <c r="AE85" s="17"/>
      <c r="AF85" s="17"/>
      <c r="AG85" s="17"/>
      <c r="AH85" s="17"/>
      <c r="AI85" s="17">
        <v>0</v>
      </c>
      <c r="AJ85" s="17">
        <v>0</v>
      </c>
      <c r="AK85" s="17"/>
      <c r="AL85" s="17"/>
      <c r="AM85" s="17"/>
      <c r="AN85" s="17"/>
      <c r="AO85" s="17"/>
      <c r="AP85" s="17"/>
      <c r="AQ85" s="17"/>
      <c r="AR85" s="17"/>
      <c r="AS85" s="17">
        <v>0</v>
      </c>
      <c r="AT85" s="17">
        <v>0</v>
      </c>
      <c r="AU85" s="17"/>
      <c r="AV85" s="17"/>
      <c r="AW85" s="17"/>
      <c r="AX85" s="17"/>
      <c r="AY85" s="17"/>
      <c r="AZ85" s="17"/>
      <c r="BA85" s="17"/>
      <c r="BB85" s="19">
        <v>1020.51811</v>
      </c>
      <c r="BC85" s="17">
        <f t="shared" si="573"/>
        <v>1020.51811</v>
      </c>
      <c r="BD85" s="17">
        <f t="shared" si="573"/>
        <v>0</v>
      </c>
      <c r="BE85" s="17"/>
      <c r="BF85" s="17">
        <f>1123.71739-123.60965</f>
        <v>1000.10774</v>
      </c>
      <c r="BG85" s="17"/>
      <c r="BH85" s="17">
        <f>BG85/BF85*100</f>
        <v>0</v>
      </c>
      <c r="BI85" s="17">
        <f>22.93301-2.52264</f>
        <v>20.41037</v>
      </c>
      <c r="BJ85" s="17"/>
      <c r="BK85" s="17">
        <f>BJ85/BI85*100</f>
        <v>0</v>
      </c>
      <c r="BL85" s="17">
        <v>564.03982999999994</v>
      </c>
      <c r="BM85" s="17">
        <f t="shared" si="574"/>
        <v>564.03983000000005</v>
      </c>
      <c r="BN85" s="17">
        <f t="shared" si="574"/>
        <v>80.091090000000008</v>
      </c>
      <c r="BO85" s="17">
        <f t="shared" si="527"/>
        <v>14.199545092409521</v>
      </c>
      <c r="BP85" s="17">
        <v>552.75903000000005</v>
      </c>
      <c r="BQ85" s="17">
        <v>78.489270000000005</v>
      </c>
      <c r="BR85" s="17">
        <f t="shared" si="556"/>
        <v>14.199545505389571</v>
      </c>
      <c r="BS85" s="17">
        <v>11.280799999999999</v>
      </c>
      <c r="BT85" s="17">
        <v>1.60182</v>
      </c>
      <c r="BU85" s="17">
        <f t="shared" si="557"/>
        <v>14.199524856393165</v>
      </c>
      <c r="BV85" s="17">
        <f t="shared" si="558"/>
        <v>346.05508000000003</v>
      </c>
      <c r="BW85" s="17">
        <f t="shared" si="558"/>
        <v>346.05507999999998</v>
      </c>
      <c r="BX85" s="17"/>
      <c r="BY85" s="17">
        <v>346.05508000000003</v>
      </c>
      <c r="BZ85" s="17">
        <v>346.05507999999998</v>
      </c>
      <c r="CA85" s="17">
        <f t="shared" si="528"/>
        <v>99.999999999999986</v>
      </c>
      <c r="CB85" s="17"/>
      <c r="CC85" s="17"/>
      <c r="CD85" s="17"/>
      <c r="CE85" s="17">
        <f t="shared" si="559"/>
        <v>0</v>
      </c>
      <c r="CF85" s="17">
        <f t="shared" si="559"/>
        <v>0</v>
      </c>
      <c r="CG85" s="17"/>
      <c r="CH85" s="17"/>
      <c r="CI85" s="17"/>
      <c r="CJ85" s="17"/>
      <c r="CK85" s="17"/>
      <c r="CL85" s="17"/>
      <c r="CM85" s="17"/>
      <c r="CN85" s="17"/>
      <c r="CO85" s="17">
        <v>0</v>
      </c>
      <c r="CP85" s="17">
        <v>0</v>
      </c>
      <c r="CQ85" s="17"/>
      <c r="CR85" s="17"/>
      <c r="CS85" s="17"/>
      <c r="CT85" s="17"/>
      <c r="CU85" s="17"/>
      <c r="CV85" s="17"/>
      <c r="CW85" s="17"/>
      <c r="CX85" s="17"/>
      <c r="CY85" s="17">
        <f t="shared" si="560"/>
        <v>0</v>
      </c>
      <c r="CZ85" s="17">
        <f t="shared" si="560"/>
        <v>0</v>
      </c>
      <c r="DA85" s="17"/>
      <c r="DB85" s="17"/>
      <c r="DC85" s="17"/>
      <c r="DD85" s="17"/>
      <c r="DE85" s="17"/>
      <c r="DF85" s="17"/>
      <c r="DG85" s="17"/>
      <c r="DH85" s="17"/>
      <c r="DI85" s="17">
        <f t="shared" si="561"/>
        <v>0</v>
      </c>
      <c r="DJ85" s="17">
        <f t="shared" si="561"/>
        <v>0</v>
      </c>
      <c r="DK85" s="17"/>
      <c r="DL85" s="17"/>
      <c r="DM85" s="17"/>
      <c r="DN85" s="17"/>
      <c r="DO85" s="17"/>
      <c r="DP85" s="17"/>
      <c r="DQ85" s="17"/>
      <c r="DR85" s="17"/>
      <c r="DS85" s="17">
        <v>0</v>
      </c>
      <c r="DT85" s="17">
        <v>0</v>
      </c>
      <c r="DU85" s="17"/>
      <c r="DV85" s="17"/>
      <c r="DW85" s="17"/>
      <c r="DX85" s="17"/>
      <c r="DY85" s="17"/>
      <c r="DZ85" s="17"/>
      <c r="EA85" s="17"/>
      <c r="EB85" s="17"/>
      <c r="EC85" s="17">
        <v>0</v>
      </c>
      <c r="ED85" s="17">
        <v>0</v>
      </c>
      <c r="EE85" s="17"/>
      <c r="EF85" s="17"/>
      <c r="EG85" s="17"/>
      <c r="EH85" s="17"/>
      <c r="EI85" s="17"/>
      <c r="EJ85" s="17"/>
      <c r="EK85" s="17"/>
      <c r="EL85" s="17">
        <v>0</v>
      </c>
      <c r="EM85" s="17">
        <v>0</v>
      </c>
      <c r="EN85" s="17"/>
      <c r="EO85" s="17"/>
      <c r="EP85" s="17">
        <f t="shared" si="562"/>
        <v>0</v>
      </c>
      <c r="EQ85" s="17">
        <f t="shared" si="562"/>
        <v>0</v>
      </c>
      <c r="ER85" s="23"/>
      <c r="ES85" s="17"/>
      <c r="ET85" s="17"/>
      <c r="EU85" s="17"/>
      <c r="EV85" s="17"/>
      <c r="EW85" s="17"/>
      <c r="EX85" s="17"/>
      <c r="EY85" s="17"/>
      <c r="EZ85" s="17">
        <f t="shared" si="563"/>
        <v>0</v>
      </c>
      <c r="FA85" s="17">
        <f t="shared" si="563"/>
        <v>0</v>
      </c>
      <c r="FB85" s="17"/>
      <c r="FC85" s="17"/>
      <c r="FD85" s="17"/>
      <c r="FE85" s="17"/>
      <c r="FF85" s="17"/>
      <c r="FG85" s="17"/>
      <c r="FH85" s="17"/>
      <c r="FI85" s="22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>
        <f t="shared" si="564"/>
        <v>0</v>
      </c>
      <c r="FU85" s="17">
        <f t="shared" si="564"/>
        <v>0</v>
      </c>
      <c r="FV85" s="17"/>
      <c r="FW85" s="17"/>
      <c r="FX85" s="17"/>
      <c r="FY85" s="17"/>
      <c r="FZ85" s="17"/>
      <c r="GA85" s="17"/>
      <c r="GB85" s="17"/>
      <c r="GC85" s="17"/>
      <c r="GD85" s="17">
        <f t="shared" si="565"/>
        <v>0</v>
      </c>
      <c r="GE85" s="17">
        <f t="shared" si="565"/>
        <v>0</v>
      </c>
      <c r="GF85" s="17"/>
      <c r="GG85" s="17"/>
      <c r="GH85" s="17"/>
      <c r="GI85" s="17"/>
      <c r="GJ85" s="17"/>
      <c r="GK85" s="17"/>
      <c r="GL85" s="17"/>
      <c r="GM85" s="17"/>
      <c r="GN85" s="17">
        <f t="shared" si="566"/>
        <v>0</v>
      </c>
      <c r="GO85" s="17">
        <f t="shared" si="566"/>
        <v>0</v>
      </c>
      <c r="GP85" s="17"/>
      <c r="GQ85" s="17"/>
      <c r="GR85" s="17"/>
      <c r="GS85" s="17"/>
      <c r="GT85" s="17"/>
      <c r="GU85" s="17"/>
      <c r="GV85" s="17"/>
      <c r="GW85" s="17"/>
      <c r="GX85" s="17">
        <f t="shared" si="567"/>
        <v>0</v>
      </c>
      <c r="GY85" s="17">
        <f t="shared" si="567"/>
        <v>0</v>
      </c>
      <c r="GZ85" s="17"/>
      <c r="HA85" s="17"/>
      <c r="HB85" s="17"/>
      <c r="HC85" s="17"/>
      <c r="HD85" s="17"/>
      <c r="HE85" s="17"/>
      <c r="HF85" s="17"/>
      <c r="HG85" s="17"/>
      <c r="HH85" s="17">
        <f t="shared" si="568"/>
        <v>0</v>
      </c>
      <c r="HI85" s="17">
        <f t="shared" si="568"/>
        <v>0</v>
      </c>
      <c r="HJ85" s="17"/>
      <c r="HK85" s="17"/>
      <c r="HL85" s="17"/>
      <c r="HM85" s="17"/>
      <c r="HN85" s="17"/>
      <c r="HO85" s="17"/>
      <c r="HP85" s="17"/>
      <c r="HQ85" s="17"/>
      <c r="HR85" s="17">
        <f t="shared" si="569"/>
        <v>0</v>
      </c>
      <c r="HS85" s="17">
        <f t="shared" si="569"/>
        <v>0</v>
      </c>
      <c r="HT85" s="17"/>
      <c r="HU85" s="17"/>
      <c r="HV85" s="17"/>
      <c r="HW85" s="17"/>
      <c r="HX85" s="17"/>
      <c r="HY85" s="17"/>
      <c r="HZ85" s="17"/>
      <c r="IA85" s="17"/>
      <c r="IB85" s="17">
        <f t="shared" si="570"/>
        <v>0</v>
      </c>
      <c r="IC85" s="17">
        <f t="shared" si="570"/>
        <v>0</v>
      </c>
      <c r="ID85" s="17"/>
      <c r="IE85" s="17"/>
      <c r="IF85" s="17"/>
      <c r="IG85" s="17"/>
      <c r="IH85" s="17"/>
      <c r="II85" s="17"/>
      <c r="IJ85" s="17"/>
      <c r="IK85" s="17"/>
      <c r="IL85" s="17">
        <f t="shared" si="571"/>
        <v>0</v>
      </c>
      <c r="IM85" s="17">
        <f t="shared" si="571"/>
        <v>0</v>
      </c>
      <c r="IN85" s="17"/>
      <c r="IO85" s="17"/>
      <c r="IP85" s="17"/>
      <c r="IQ85" s="17"/>
      <c r="IR85" s="17"/>
      <c r="IS85" s="17"/>
      <c r="IT85" s="17"/>
      <c r="IU85" s="17"/>
      <c r="IV85" s="17">
        <f t="shared" si="572"/>
        <v>0</v>
      </c>
      <c r="IW85" s="17">
        <f t="shared" si="572"/>
        <v>0</v>
      </c>
      <c r="IX85" s="17"/>
      <c r="IY85" s="17"/>
      <c r="IZ85" s="17"/>
      <c r="JA85" s="17"/>
      <c r="JB85" s="17"/>
      <c r="JC85" s="17"/>
      <c r="JD85" s="17"/>
      <c r="JE85" s="17"/>
      <c r="JF85" s="17">
        <v>0</v>
      </c>
      <c r="JG85" s="17">
        <v>0</v>
      </c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>
        <v>15.8979</v>
      </c>
      <c r="JS85" s="17">
        <v>7.94895</v>
      </c>
      <c r="JT85" s="17">
        <f t="shared" si="537"/>
        <v>50</v>
      </c>
      <c r="JU85" s="17">
        <v>320.45999999999998</v>
      </c>
      <c r="JV85" s="17"/>
      <c r="JW85" s="17">
        <f t="shared" si="539"/>
        <v>0</v>
      </c>
      <c r="JX85" s="17"/>
      <c r="JY85" s="17"/>
      <c r="JZ85" s="17" t="e">
        <f t="shared" si="541"/>
        <v>#DIV/0!</v>
      </c>
      <c r="KA85" s="17"/>
      <c r="KB85" s="17"/>
      <c r="KC85" s="17" t="e">
        <f t="shared" si="543"/>
        <v>#DIV/0!</v>
      </c>
      <c r="KD85" s="17"/>
      <c r="KE85" s="17"/>
      <c r="KF85" s="17" t="e">
        <f t="shared" si="545"/>
        <v>#DIV/0!</v>
      </c>
      <c r="KG85" s="17"/>
      <c r="KH85" s="17"/>
      <c r="KI85" s="17" t="e">
        <f t="shared" si="547"/>
        <v>#DIV/0!</v>
      </c>
      <c r="KJ85" s="17"/>
      <c r="KK85" s="17"/>
      <c r="KL85" s="17" t="e">
        <f t="shared" si="549"/>
        <v>#DIV/0!</v>
      </c>
      <c r="KM85" s="17"/>
      <c r="KN85" s="17"/>
      <c r="KO85" s="17"/>
      <c r="KP85" s="17"/>
      <c r="KQ85" s="17"/>
      <c r="KR85" s="17"/>
    </row>
    <row r="86" spans="1:304">
      <c r="A86" s="1" t="s">
        <v>25</v>
      </c>
      <c r="B86" s="17">
        <f t="shared" si="554"/>
        <v>2560.5460800000001</v>
      </c>
      <c r="C86" s="17">
        <f t="shared" si="555"/>
        <v>1551.1095299999999</v>
      </c>
      <c r="D86" s="17">
        <f t="shared" si="515"/>
        <v>60.577294121572692</v>
      </c>
      <c r="E86" s="17"/>
      <c r="F86" s="17"/>
      <c r="G86" s="17"/>
      <c r="H86" s="17"/>
      <c r="I86" s="17">
        <v>0</v>
      </c>
      <c r="J86" s="17">
        <v>0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>
        <v>0</v>
      </c>
      <c r="Z86" s="17">
        <v>0</v>
      </c>
      <c r="AA86" s="17"/>
      <c r="AB86" s="17"/>
      <c r="AC86" s="17"/>
      <c r="AD86" s="17"/>
      <c r="AE86" s="17"/>
      <c r="AF86" s="17"/>
      <c r="AG86" s="17"/>
      <c r="AH86" s="17"/>
      <c r="AI86" s="17">
        <v>0</v>
      </c>
      <c r="AJ86" s="17">
        <v>0</v>
      </c>
      <c r="AK86" s="17"/>
      <c r="AL86" s="17"/>
      <c r="AM86" s="17"/>
      <c r="AN86" s="17"/>
      <c r="AO86" s="17"/>
      <c r="AP86" s="17"/>
      <c r="AQ86" s="17"/>
      <c r="AR86" s="17"/>
      <c r="AS86" s="17">
        <v>0</v>
      </c>
      <c r="AT86" s="17">
        <v>0</v>
      </c>
      <c r="AU86" s="17"/>
      <c r="AV86" s="17"/>
      <c r="AW86" s="17"/>
      <c r="AX86" s="17"/>
      <c r="AY86" s="17"/>
      <c r="AZ86" s="17"/>
      <c r="BA86" s="17"/>
      <c r="BB86" s="17"/>
      <c r="BC86" s="17">
        <f t="shared" si="573"/>
        <v>0</v>
      </c>
      <c r="BD86" s="17">
        <f t="shared" si="573"/>
        <v>0</v>
      </c>
      <c r="BE86" s="17"/>
      <c r="BF86" s="17"/>
      <c r="BG86" s="17"/>
      <c r="BH86" s="17"/>
      <c r="BI86" s="17"/>
      <c r="BJ86" s="17"/>
      <c r="BK86" s="17"/>
      <c r="BL86" s="17">
        <v>1551.1095299999999</v>
      </c>
      <c r="BM86" s="17">
        <f t="shared" si="574"/>
        <v>1551.1095299999999</v>
      </c>
      <c r="BN86" s="17">
        <f t="shared" si="574"/>
        <v>1551.1095299999999</v>
      </c>
      <c r="BO86" s="17">
        <f t="shared" si="527"/>
        <v>100</v>
      </c>
      <c r="BP86" s="17">
        <v>1520.08734</v>
      </c>
      <c r="BQ86" s="17">
        <v>1520.08734</v>
      </c>
      <c r="BR86" s="17">
        <f t="shared" si="556"/>
        <v>100</v>
      </c>
      <c r="BS86" s="17">
        <v>31.022189999999998</v>
      </c>
      <c r="BT86" s="17">
        <v>31.022189999999998</v>
      </c>
      <c r="BU86" s="17">
        <f t="shared" si="557"/>
        <v>100</v>
      </c>
      <c r="BV86" s="17">
        <f t="shared" si="558"/>
        <v>439.07655</v>
      </c>
      <c r="BW86" s="17">
        <f t="shared" si="558"/>
        <v>0</v>
      </c>
      <c r="BX86" s="17"/>
      <c r="BY86" s="17">
        <v>439.07655</v>
      </c>
      <c r="BZ86" s="17"/>
      <c r="CA86" s="17">
        <f t="shared" si="528"/>
        <v>0</v>
      </c>
      <c r="CB86" s="17"/>
      <c r="CC86" s="17"/>
      <c r="CD86" s="17"/>
      <c r="CE86" s="17">
        <f t="shared" si="559"/>
        <v>0</v>
      </c>
      <c r="CF86" s="17">
        <f t="shared" si="559"/>
        <v>0</v>
      </c>
      <c r="CG86" s="17"/>
      <c r="CH86" s="17"/>
      <c r="CI86" s="17"/>
      <c r="CJ86" s="17"/>
      <c r="CK86" s="17"/>
      <c r="CL86" s="17"/>
      <c r="CM86" s="17"/>
      <c r="CN86" s="17"/>
      <c r="CO86" s="17">
        <v>0</v>
      </c>
      <c r="CP86" s="17">
        <v>0</v>
      </c>
      <c r="CQ86" s="17"/>
      <c r="CR86" s="17"/>
      <c r="CS86" s="17"/>
      <c r="CT86" s="17"/>
      <c r="CU86" s="17"/>
      <c r="CV86" s="17"/>
      <c r="CW86" s="17"/>
      <c r="CX86" s="17"/>
      <c r="CY86" s="17">
        <f t="shared" si="560"/>
        <v>0</v>
      </c>
      <c r="CZ86" s="17">
        <f t="shared" si="560"/>
        <v>0</v>
      </c>
      <c r="DA86" s="17"/>
      <c r="DB86" s="17"/>
      <c r="DC86" s="17"/>
      <c r="DD86" s="17"/>
      <c r="DE86" s="17"/>
      <c r="DF86" s="17"/>
      <c r="DG86" s="17"/>
      <c r="DH86" s="17"/>
      <c r="DI86" s="17">
        <f t="shared" si="561"/>
        <v>0</v>
      </c>
      <c r="DJ86" s="17">
        <f t="shared" si="561"/>
        <v>0</v>
      </c>
      <c r="DK86" s="17"/>
      <c r="DL86" s="17"/>
      <c r="DM86" s="17"/>
      <c r="DN86" s="17"/>
      <c r="DO86" s="17"/>
      <c r="DP86" s="17"/>
      <c r="DQ86" s="17"/>
      <c r="DR86" s="17"/>
      <c r="DS86" s="17">
        <v>0</v>
      </c>
      <c r="DT86" s="17">
        <v>0</v>
      </c>
      <c r="DU86" s="17"/>
      <c r="DV86" s="17"/>
      <c r="DW86" s="17"/>
      <c r="DX86" s="17"/>
      <c r="DY86" s="17"/>
      <c r="DZ86" s="17"/>
      <c r="EA86" s="17"/>
      <c r="EB86" s="17"/>
      <c r="EC86" s="17">
        <v>0</v>
      </c>
      <c r="ED86" s="17">
        <v>0</v>
      </c>
      <c r="EE86" s="17"/>
      <c r="EF86" s="17"/>
      <c r="EG86" s="17"/>
      <c r="EH86" s="17"/>
      <c r="EI86" s="17"/>
      <c r="EJ86" s="17"/>
      <c r="EK86" s="17"/>
      <c r="EL86" s="17">
        <v>0</v>
      </c>
      <c r="EM86" s="17">
        <v>0</v>
      </c>
      <c r="EN86" s="17"/>
      <c r="EO86" s="17"/>
      <c r="EP86" s="17">
        <f t="shared" si="562"/>
        <v>0</v>
      </c>
      <c r="EQ86" s="17">
        <f t="shared" si="562"/>
        <v>0</v>
      </c>
      <c r="ER86" s="23"/>
      <c r="ES86" s="17"/>
      <c r="ET86" s="17"/>
      <c r="EU86" s="17"/>
      <c r="EV86" s="17"/>
      <c r="EW86" s="17"/>
      <c r="EX86" s="17"/>
      <c r="EY86" s="17"/>
      <c r="EZ86" s="17">
        <f t="shared" si="563"/>
        <v>0</v>
      </c>
      <c r="FA86" s="17">
        <f t="shared" si="563"/>
        <v>0</v>
      </c>
      <c r="FB86" s="17"/>
      <c r="FC86" s="17"/>
      <c r="FD86" s="17"/>
      <c r="FE86" s="17"/>
      <c r="FF86" s="17"/>
      <c r="FG86" s="17"/>
      <c r="FH86" s="17"/>
      <c r="FI86" s="22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>
        <f t="shared" si="564"/>
        <v>0</v>
      </c>
      <c r="FU86" s="17">
        <f t="shared" si="564"/>
        <v>0</v>
      </c>
      <c r="FV86" s="17"/>
      <c r="FW86" s="17"/>
      <c r="FX86" s="17"/>
      <c r="FY86" s="17"/>
      <c r="FZ86" s="17"/>
      <c r="GA86" s="17"/>
      <c r="GB86" s="17"/>
      <c r="GC86" s="17"/>
      <c r="GD86" s="17">
        <f t="shared" si="565"/>
        <v>0</v>
      </c>
      <c r="GE86" s="17">
        <f t="shared" si="565"/>
        <v>0</v>
      </c>
      <c r="GF86" s="17"/>
      <c r="GG86" s="17"/>
      <c r="GH86" s="17"/>
      <c r="GI86" s="17"/>
      <c r="GJ86" s="17"/>
      <c r="GK86" s="17"/>
      <c r="GL86" s="17"/>
      <c r="GM86" s="17"/>
      <c r="GN86" s="17">
        <f t="shared" si="566"/>
        <v>0</v>
      </c>
      <c r="GO86" s="17">
        <f t="shared" si="566"/>
        <v>0</v>
      </c>
      <c r="GP86" s="17"/>
      <c r="GQ86" s="17"/>
      <c r="GR86" s="17"/>
      <c r="GS86" s="17"/>
      <c r="GT86" s="17"/>
      <c r="GU86" s="17"/>
      <c r="GV86" s="17"/>
      <c r="GW86" s="17"/>
      <c r="GX86" s="17">
        <f t="shared" si="567"/>
        <v>0</v>
      </c>
      <c r="GY86" s="17">
        <f t="shared" si="567"/>
        <v>0</v>
      </c>
      <c r="GZ86" s="17"/>
      <c r="HA86" s="17"/>
      <c r="HB86" s="17"/>
      <c r="HC86" s="17"/>
      <c r="HD86" s="17"/>
      <c r="HE86" s="17"/>
      <c r="HF86" s="17"/>
      <c r="HG86" s="17"/>
      <c r="HH86" s="17">
        <f t="shared" si="568"/>
        <v>0</v>
      </c>
      <c r="HI86" s="17">
        <f t="shared" si="568"/>
        <v>0</v>
      </c>
      <c r="HJ86" s="17"/>
      <c r="HK86" s="17"/>
      <c r="HL86" s="17"/>
      <c r="HM86" s="17"/>
      <c r="HN86" s="17"/>
      <c r="HO86" s="17"/>
      <c r="HP86" s="17"/>
      <c r="HQ86" s="17"/>
      <c r="HR86" s="17">
        <f t="shared" si="569"/>
        <v>0</v>
      </c>
      <c r="HS86" s="17">
        <f t="shared" si="569"/>
        <v>0</v>
      </c>
      <c r="HT86" s="17"/>
      <c r="HU86" s="17"/>
      <c r="HV86" s="17"/>
      <c r="HW86" s="17"/>
      <c r="HX86" s="17"/>
      <c r="HY86" s="17"/>
      <c r="HZ86" s="17"/>
      <c r="IA86" s="17"/>
      <c r="IB86" s="17">
        <f t="shared" si="570"/>
        <v>0</v>
      </c>
      <c r="IC86" s="17">
        <f t="shared" si="570"/>
        <v>0</v>
      </c>
      <c r="ID86" s="17"/>
      <c r="IE86" s="17"/>
      <c r="IF86" s="17"/>
      <c r="IG86" s="17"/>
      <c r="IH86" s="17"/>
      <c r="II86" s="17"/>
      <c r="IJ86" s="17"/>
      <c r="IK86" s="17"/>
      <c r="IL86" s="17">
        <f t="shared" si="571"/>
        <v>0</v>
      </c>
      <c r="IM86" s="17">
        <f t="shared" si="571"/>
        <v>0</v>
      </c>
      <c r="IN86" s="17"/>
      <c r="IO86" s="17"/>
      <c r="IP86" s="17"/>
      <c r="IQ86" s="17"/>
      <c r="IR86" s="17"/>
      <c r="IS86" s="17"/>
      <c r="IT86" s="17"/>
      <c r="IU86" s="17"/>
      <c r="IV86" s="17">
        <f t="shared" si="572"/>
        <v>0</v>
      </c>
      <c r="IW86" s="17">
        <f t="shared" si="572"/>
        <v>0</v>
      </c>
      <c r="IX86" s="17"/>
      <c r="IY86" s="17"/>
      <c r="IZ86" s="17"/>
      <c r="JA86" s="17"/>
      <c r="JB86" s="17"/>
      <c r="JC86" s="17"/>
      <c r="JD86" s="17"/>
      <c r="JE86" s="17"/>
      <c r="JF86" s="17">
        <v>0</v>
      </c>
      <c r="JG86" s="17">
        <v>0</v>
      </c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>
        <v>570.36</v>
      </c>
      <c r="JV86" s="17"/>
      <c r="JW86" s="17">
        <f t="shared" si="539"/>
        <v>0</v>
      </c>
      <c r="JX86" s="17"/>
      <c r="JY86" s="17"/>
      <c r="JZ86" s="17" t="e">
        <f t="shared" si="541"/>
        <v>#DIV/0!</v>
      </c>
      <c r="KA86" s="17"/>
      <c r="KB86" s="17"/>
      <c r="KC86" s="17" t="e">
        <f t="shared" si="543"/>
        <v>#DIV/0!</v>
      </c>
      <c r="KD86" s="17"/>
      <c r="KE86" s="17"/>
      <c r="KF86" s="17" t="e">
        <f t="shared" si="545"/>
        <v>#DIV/0!</v>
      </c>
      <c r="KG86" s="17"/>
      <c r="KH86" s="17"/>
      <c r="KI86" s="17" t="e">
        <f t="shared" si="547"/>
        <v>#DIV/0!</v>
      </c>
      <c r="KJ86" s="17"/>
      <c r="KK86" s="17"/>
      <c r="KL86" s="17" t="e">
        <f t="shared" si="549"/>
        <v>#DIV/0!</v>
      </c>
      <c r="KM86" s="17"/>
      <c r="KN86" s="17"/>
      <c r="KO86" s="17"/>
      <c r="KP86" s="17"/>
      <c r="KQ86" s="17"/>
      <c r="KR86" s="17"/>
    </row>
    <row r="87" spans="1:304">
      <c r="A87" s="1" t="s">
        <v>26</v>
      </c>
      <c r="B87" s="17">
        <f t="shared" si="554"/>
        <v>1665.07926</v>
      </c>
      <c r="C87" s="17">
        <f t="shared" si="555"/>
        <v>1373.0777999999998</v>
      </c>
      <c r="D87" s="17">
        <f t="shared" si="515"/>
        <v>82.463209589193966</v>
      </c>
      <c r="E87" s="17"/>
      <c r="F87" s="17"/>
      <c r="G87" s="17"/>
      <c r="H87" s="17"/>
      <c r="I87" s="17">
        <v>0</v>
      </c>
      <c r="J87" s="17">
        <v>0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>
        <v>0</v>
      </c>
      <c r="Z87" s="17">
        <v>0</v>
      </c>
      <c r="AA87" s="17"/>
      <c r="AB87" s="17"/>
      <c r="AC87" s="17"/>
      <c r="AD87" s="17"/>
      <c r="AE87" s="17"/>
      <c r="AF87" s="17"/>
      <c r="AG87" s="17"/>
      <c r="AH87" s="17"/>
      <c r="AI87" s="17">
        <v>0</v>
      </c>
      <c r="AJ87" s="17">
        <v>0</v>
      </c>
      <c r="AK87" s="17"/>
      <c r="AL87" s="17"/>
      <c r="AM87" s="17"/>
      <c r="AN87" s="17"/>
      <c r="AO87" s="17"/>
      <c r="AP87" s="17"/>
      <c r="AQ87" s="17"/>
      <c r="AR87" s="17"/>
      <c r="AS87" s="17">
        <v>0</v>
      </c>
      <c r="AT87" s="17">
        <v>0</v>
      </c>
      <c r="AU87" s="17"/>
      <c r="AV87" s="17"/>
      <c r="AW87" s="17"/>
      <c r="AX87" s="17"/>
      <c r="AY87" s="17"/>
      <c r="AZ87" s="17"/>
      <c r="BA87" s="17"/>
      <c r="BB87" s="17"/>
      <c r="BC87" s="17">
        <f t="shared" si="573"/>
        <v>0</v>
      </c>
      <c r="BD87" s="17">
        <f t="shared" si="573"/>
        <v>0</v>
      </c>
      <c r="BE87" s="17"/>
      <c r="BF87" s="17"/>
      <c r="BG87" s="17"/>
      <c r="BH87" s="17"/>
      <c r="BI87" s="17"/>
      <c r="BJ87" s="17"/>
      <c r="BK87" s="17"/>
      <c r="BL87" s="17">
        <v>1081.07635</v>
      </c>
      <c r="BM87" s="17">
        <f t="shared" si="574"/>
        <v>1081.0763499999998</v>
      </c>
      <c r="BN87" s="17">
        <f t="shared" si="574"/>
        <v>1081.0763499999998</v>
      </c>
      <c r="BO87" s="17">
        <f t="shared" si="527"/>
        <v>100</v>
      </c>
      <c r="BP87" s="17">
        <v>1059.4548199999999</v>
      </c>
      <c r="BQ87" s="17">
        <v>1059.4548199999999</v>
      </c>
      <c r="BR87" s="17">
        <f t="shared" si="556"/>
        <v>100</v>
      </c>
      <c r="BS87" s="17">
        <v>21.62153</v>
      </c>
      <c r="BT87" s="17">
        <v>21.62153</v>
      </c>
      <c r="BU87" s="17">
        <f t="shared" si="557"/>
        <v>100</v>
      </c>
      <c r="BV87" s="17">
        <f t="shared" si="558"/>
        <v>0</v>
      </c>
      <c r="BW87" s="17">
        <f t="shared" si="558"/>
        <v>0</v>
      </c>
      <c r="BX87" s="17" t="e">
        <f>BW87/BV87*100</f>
        <v>#DIV/0!</v>
      </c>
      <c r="BY87" s="17"/>
      <c r="BZ87" s="17"/>
      <c r="CA87" s="17"/>
      <c r="CB87" s="17"/>
      <c r="CC87" s="17"/>
      <c r="CD87" s="17"/>
      <c r="CE87" s="17">
        <f t="shared" si="559"/>
        <v>0</v>
      </c>
      <c r="CF87" s="17">
        <f t="shared" si="559"/>
        <v>0</v>
      </c>
      <c r="CG87" s="17"/>
      <c r="CH87" s="17"/>
      <c r="CI87" s="17"/>
      <c r="CJ87" s="17"/>
      <c r="CK87" s="17"/>
      <c r="CL87" s="17"/>
      <c r="CM87" s="17"/>
      <c r="CN87" s="17"/>
      <c r="CO87" s="17">
        <v>0</v>
      </c>
      <c r="CP87" s="17">
        <v>0</v>
      </c>
      <c r="CQ87" s="17"/>
      <c r="CR87" s="17"/>
      <c r="CS87" s="17"/>
      <c r="CT87" s="17"/>
      <c r="CU87" s="17"/>
      <c r="CV87" s="17"/>
      <c r="CW87" s="17"/>
      <c r="CX87" s="17"/>
      <c r="CY87" s="17">
        <f t="shared" si="560"/>
        <v>0</v>
      </c>
      <c r="CZ87" s="17">
        <f t="shared" si="560"/>
        <v>0</v>
      </c>
      <c r="DA87" s="17"/>
      <c r="DB87" s="17"/>
      <c r="DC87" s="17"/>
      <c r="DD87" s="17"/>
      <c r="DE87" s="17"/>
      <c r="DF87" s="17"/>
      <c r="DG87" s="17"/>
      <c r="DH87" s="17"/>
      <c r="DI87" s="17">
        <f t="shared" si="561"/>
        <v>0</v>
      </c>
      <c r="DJ87" s="17">
        <f t="shared" si="561"/>
        <v>0</v>
      </c>
      <c r="DK87" s="17" t="e">
        <f>DJ87/DI87*100</f>
        <v>#DIV/0!</v>
      </c>
      <c r="DL87" s="17"/>
      <c r="DM87" s="17"/>
      <c r="DN87" s="17" t="e">
        <f>DM87/DL87*100</f>
        <v>#DIV/0!</v>
      </c>
      <c r="DO87" s="17"/>
      <c r="DP87" s="17"/>
      <c r="DQ87" s="17" t="e">
        <f>DP87/DO87*100</f>
        <v>#DIV/0!</v>
      </c>
      <c r="DR87" s="17"/>
      <c r="DS87" s="17">
        <v>0</v>
      </c>
      <c r="DT87" s="17">
        <v>0</v>
      </c>
      <c r="DU87" s="17"/>
      <c r="DV87" s="17"/>
      <c r="DW87" s="17"/>
      <c r="DX87" s="17"/>
      <c r="DY87" s="17"/>
      <c r="DZ87" s="17"/>
      <c r="EA87" s="17"/>
      <c r="EB87" s="17"/>
      <c r="EC87" s="17">
        <v>0</v>
      </c>
      <c r="ED87" s="17">
        <v>0</v>
      </c>
      <c r="EE87" s="17"/>
      <c r="EF87" s="17"/>
      <c r="EG87" s="17"/>
      <c r="EH87" s="17"/>
      <c r="EI87" s="17"/>
      <c r="EJ87" s="17"/>
      <c r="EK87" s="17"/>
      <c r="EL87" s="17">
        <v>0</v>
      </c>
      <c r="EM87" s="17">
        <v>0</v>
      </c>
      <c r="EN87" s="17"/>
      <c r="EO87" s="17"/>
      <c r="EP87" s="17">
        <f t="shared" si="562"/>
        <v>0</v>
      </c>
      <c r="EQ87" s="17">
        <f t="shared" si="562"/>
        <v>0</v>
      </c>
      <c r="ER87" s="23"/>
      <c r="ES87" s="17"/>
      <c r="ET87" s="17"/>
      <c r="EU87" s="17" t="e">
        <f>ET87/ES87*100</f>
        <v>#DIV/0!</v>
      </c>
      <c r="EV87" s="17"/>
      <c r="EW87" s="17"/>
      <c r="EX87" s="17"/>
      <c r="EY87" s="17"/>
      <c r="EZ87" s="17">
        <f t="shared" si="563"/>
        <v>0</v>
      </c>
      <c r="FA87" s="17">
        <f t="shared" si="563"/>
        <v>0</v>
      </c>
      <c r="FB87" s="17"/>
      <c r="FC87" s="17"/>
      <c r="FD87" s="17"/>
      <c r="FE87" s="17"/>
      <c r="FF87" s="17"/>
      <c r="FG87" s="17"/>
      <c r="FH87" s="17"/>
      <c r="FI87" s="22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>
        <f t="shared" si="564"/>
        <v>0</v>
      </c>
      <c r="FU87" s="17">
        <f t="shared" si="564"/>
        <v>0</v>
      </c>
      <c r="FV87" s="17"/>
      <c r="FW87" s="17"/>
      <c r="FX87" s="17"/>
      <c r="FY87" s="17"/>
      <c r="FZ87" s="17"/>
      <c r="GA87" s="17"/>
      <c r="GB87" s="17"/>
      <c r="GC87" s="17"/>
      <c r="GD87" s="17">
        <f t="shared" si="565"/>
        <v>0</v>
      </c>
      <c r="GE87" s="17">
        <f t="shared" si="565"/>
        <v>0</v>
      </c>
      <c r="GF87" s="17"/>
      <c r="GG87" s="17"/>
      <c r="GH87" s="17"/>
      <c r="GI87" s="17"/>
      <c r="GJ87" s="17"/>
      <c r="GK87" s="17"/>
      <c r="GL87" s="17"/>
      <c r="GM87" s="17"/>
      <c r="GN87" s="17">
        <f t="shared" si="566"/>
        <v>0</v>
      </c>
      <c r="GO87" s="17">
        <f t="shared" si="566"/>
        <v>0</v>
      </c>
      <c r="GP87" s="17"/>
      <c r="GQ87" s="17"/>
      <c r="GR87" s="17"/>
      <c r="GS87" s="17"/>
      <c r="GT87" s="17"/>
      <c r="GU87" s="17"/>
      <c r="GV87" s="17"/>
      <c r="GW87" s="17"/>
      <c r="GX87" s="17">
        <f t="shared" si="567"/>
        <v>0</v>
      </c>
      <c r="GY87" s="17">
        <f t="shared" si="567"/>
        <v>0</v>
      </c>
      <c r="GZ87" s="17"/>
      <c r="HA87" s="17"/>
      <c r="HB87" s="17"/>
      <c r="HC87" s="17"/>
      <c r="HD87" s="17"/>
      <c r="HE87" s="17"/>
      <c r="HF87" s="17"/>
      <c r="HG87" s="17"/>
      <c r="HH87" s="17">
        <f t="shared" si="568"/>
        <v>0</v>
      </c>
      <c r="HI87" s="17">
        <f t="shared" si="568"/>
        <v>0</v>
      </c>
      <c r="HJ87" s="17"/>
      <c r="HK87" s="17"/>
      <c r="HL87" s="17"/>
      <c r="HM87" s="17"/>
      <c r="HN87" s="17"/>
      <c r="HO87" s="17"/>
      <c r="HP87" s="17"/>
      <c r="HQ87" s="17"/>
      <c r="HR87" s="17">
        <f t="shared" si="569"/>
        <v>0</v>
      </c>
      <c r="HS87" s="17">
        <f t="shared" si="569"/>
        <v>0</v>
      </c>
      <c r="HT87" s="17"/>
      <c r="HU87" s="17"/>
      <c r="HV87" s="17"/>
      <c r="HW87" s="17"/>
      <c r="HX87" s="17"/>
      <c r="HY87" s="17"/>
      <c r="HZ87" s="17"/>
      <c r="IA87" s="17"/>
      <c r="IB87" s="17">
        <f t="shared" si="570"/>
        <v>0</v>
      </c>
      <c r="IC87" s="17">
        <f t="shared" si="570"/>
        <v>0</v>
      </c>
      <c r="ID87" s="17"/>
      <c r="IE87" s="17"/>
      <c r="IF87" s="17"/>
      <c r="IG87" s="17"/>
      <c r="IH87" s="17"/>
      <c r="II87" s="17"/>
      <c r="IJ87" s="17"/>
      <c r="IK87" s="17"/>
      <c r="IL87" s="17">
        <f t="shared" si="571"/>
        <v>0</v>
      </c>
      <c r="IM87" s="17">
        <f t="shared" si="571"/>
        <v>0</v>
      </c>
      <c r="IN87" s="17"/>
      <c r="IO87" s="17"/>
      <c r="IP87" s="17"/>
      <c r="IQ87" s="17"/>
      <c r="IR87" s="17"/>
      <c r="IS87" s="17"/>
      <c r="IT87" s="17"/>
      <c r="IU87" s="17"/>
      <c r="IV87" s="17">
        <f t="shared" si="572"/>
        <v>0</v>
      </c>
      <c r="IW87" s="17">
        <f t="shared" si="572"/>
        <v>0</v>
      </c>
      <c r="IX87" s="17"/>
      <c r="IY87" s="17"/>
      <c r="IZ87" s="17"/>
      <c r="JA87" s="17"/>
      <c r="JB87" s="17"/>
      <c r="JC87" s="17"/>
      <c r="JD87" s="17"/>
      <c r="JE87" s="17"/>
      <c r="JF87" s="17">
        <v>0</v>
      </c>
      <c r="JG87" s="17">
        <v>0</v>
      </c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>
        <v>584.00291000000004</v>
      </c>
      <c r="JS87" s="17">
        <v>292.00144999999998</v>
      </c>
      <c r="JT87" s="17">
        <f t="shared" si="537"/>
        <v>49.999999143839872</v>
      </c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</row>
    <row r="88" spans="1:304">
      <c r="A88" s="1" t="s">
        <v>27</v>
      </c>
      <c r="B88" s="17">
        <f t="shared" si="554"/>
        <v>2602.1727000000001</v>
      </c>
      <c r="C88" s="17">
        <f t="shared" si="555"/>
        <v>1276.1584699999999</v>
      </c>
      <c r="D88" s="17">
        <f t="shared" si="515"/>
        <v>49.042035910990833</v>
      </c>
      <c r="E88" s="17"/>
      <c r="F88" s="17"/>
      <c r="G88" s="17"/>
      <c r="H88" s="17"/>
      <c r="I88" s="17">
        <v>0</v>
      </c>
      <c r="J88" s="17">
        <v>0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>
        <v>0</v>
      </c>
      <c r="Z88" s="17">
        <v>0</v>
      </c>
      <c r="AA88" s="17"/>
      <c r="AB88" s="17"/>
      <c r="AC88" s="17"/>
      <c r="AD88" s="17"/>
      <c r="AE88" s="17"/>
      <c r="AF88" s="17"/>
      <c r="AG88" s="17"/>
      <c r="AH88" s="17"/>
      <c r="AI88" s="17">
        <v>0</v>
      </c>
      <c r="AJ88" s="17">
        <v>0</v>
      </c>
      <c r="AK88" s="17"/>
      <c r="AL88" s="17"/>
      <c r="AM88" s="17"/>
      <c r="AN88" s="17"/>
      <c r="AO88" s="17"/>
      <c r="AP88" s="17"/>
      <c r="AQ88" s="17"/>
      <c r="AR88" s="17"/>
      <c r="AS88" s="17">
        <v>0</v>
      </c>
      <c r="AT88" s="17">
        <v>0</v>
      </c>
      <c r="AU88" s="17"/>
      <c r="AV88" s="17"/>
      <c r="AW88" s="17"/>
      <c r="AX88" s="17"/>
      <c r="AY88" s="17"/>
      <c r="AZ88" s="17"/>
      <c r="BA88" s="17"/>
      <c r="BB88" s="17"/>
      <c r="BC88" s="17">
        <f t="shared" si="573"/>
        <v>0</v>
      </c>
      <c r="BD88" s="17">
        <f t="shared" si="573"/>
        <v>0</v>
      </c>
      <c r="BE88" s="17"/>
      <c r="BF88" s="17"/>
      <c r="BG88" s="17"/>
      <c r="BH88" s="17"/>
      <c r="BI88" s="17"/>
      <c r="BJ88" s="17"/>
      <c r="BK88" s="17"/>
      <c r="BL88" s="17">
        <v>2162.1527000000001</v>
      </c>
      <c r="BM88" s="17">
        <f t="shared" si="574"/>
        <v>2162.1526999999996</v>
      </c>
      <c r="BN88" s="17">
        <f t="shared" si="574"/>
        <v>1276.1584699999999</v>
      </c>
      <c r="BO88" s="17">
        <f t="shared" si="527"/>
        <v>59.022587535098701</v>
      </c>
      <c r="BP88" s="17">
        <v>2118.9096399999999</v>
      </c>
      <c r="BQ88" s="17">
        <v>1250.6352999999999</v>
      </c>
      <c r="BR88" s="17">
        <f t="shared" si="556"/>
        <v>59.022587673913264</v>
      </c>
      <c r="BS88" s="17">
        <v>43.24306</v>
      </c>
      <c r="BT88" s="17">
        <v>25.52317</v>
      </c>
      <c r="BU88" s="17">
        <f t="shared" si="557"/>
        <v>59.022580733185862</v>
      </c>
      <c r="BV88" s="17">
        <f t="shared" si="558"/>
        <v>0</v>
      </c>
      <c r="BW88" s="17">
        <f t="shared" si="558"/>
        <v>0</v>
      </c>
      <c r="BX88" s="17"/>
      <c r="BY88" s="17"/>
      <c r="BZ88" s="17"/>
      <c r="CA88" s="17"/>
      <c r="CB88" s="17"/>
      <c r="CC88" s="17"/>
      <c r="CD88" s="17"/>
      <c r="CE88" s="17">
        <f t="shared" si="559"/>
        <v>0</v>
      </c>
      <c r="CF88" s="17">
        <f t="shared" si="559"/>
        <v>0</v>
      </c>
      <c r="CG88" s="17"/>
      <c r="CH88" s="17"/>
      <c r="CI88" s="17"/>
      <c r="CJ88" s="17"/>
      <c r="CK88" s="17"/>
      <c r="CL88" s="17"/>
      <c r="CM88" s="17"/>
      <c r="CN88" s="17"/>
      <c r="CO88" s="17">
        <v>0</v>
      </c>
      <c r="CP88" s="17">
        <v>0</v>
      </c>
      <c r="CQ88" s="17"/>
      <c r="CR88" s="17"/>
      <c r="CS88" s="17"/>
      <c r="CT88" s="17"/>
      <c r="CU88" s="17"/>
      <c r="CV88" s="17"/>
      <c r="CW88" s="17"/>
      <c r="CX88" s="17"/>
      <c r="CY88" s="17">
        <f t="shared" si="560"/>
        <v>0</v>
      </c>
      <c r="CZ88" s="17">
        <f t="shared" si="560"/>
        <v>0</v>
      </c>
      <c r="DA88" s="17"/>
      <c r="DB88" s="17"/>
      <c r="DC88" s="17"/>
      <c r="DD88" s="17"/>
      <c r="DE88" s="17"/>
      <c r="DF88" s="17"/>
      <c r="DG88" s="17"/>
      <c r="DH88" s="17"/>
      <c r="DI88" s="17">
        <f t="shared" si="561"/>
        <v>0</v>
      </c>
      <c r="DJ88" s="17">
        <f t="shared" si="561"/>
        <v>0</v>
      </c>
      <c r="DK88" s="17"/>
      <c r="DL88" s="17"/>
      <c r="DM88" s="17"/>
      <c r="DN88" s="17"/>
      <c r="DO88" s="17"/>
      <c r="DP88" s="17"/>
      <c r="DQ88" s="17"/>
      <c r="DR88" s="17"/>
      <c r="DS88" s="17">
        <v>0</v>
      </c>
      <c r="DT88" s="17">
        <v>0</v>
      </c>
      <c r="DU88" s="17"/>
      <c r="DV88" s="17"/>
      <c r="DW88" s="17"/>
      <c r="DX88" s="17"/>
      <c r="DY88" s="17"/>
      <c r="DZ88" s="17"/>
      <c r="EA88" s="17"/>
      <c r="EB88" s="17"/>
      <c r="EC88" s="17">
        <v>0</v>
      </c>
      <c r="ED88" s="17">
        <v>0</v>
      </c>
      <c r="EE88" s="17"/>
      <c r="EF88" s="17"/>
      <c r="EG88" s="17"/>
      <c r="EH88" s="17"/>
      <c r="EI88" s="17"/>
      <c r="EJ88" s="17"/>
      <c r="EK88" s="17"/>
      <c r="EL88" s="17">
        <v>0</v>
      </c>
      <c r="EM88" s="17">
        <v>0</v>
      </c>
      <c r="EN88" s="17"/>
      <c r="EO88" s="17"/>
      <c r="EP88" s="17">
        <f t="shared" si="562"/>
        <v>0</v>
      </c>
      <c r="EQ88" s="17">
        <f t="shared" si="562"/>
        <v>0</v>
      </c>
      <c r="ER88" s="23"/>
      <c r="ES88" s="17"/>
      <c r="ET88" s="17"/>
      <c r="EU88" s="17"/>
      <c r="EV88" s="17"/>
      <c r="EW88" s="17"/>
      <c r="EX88" s="17"/>
      <c r="EY88" s="17"/>
      <c r="EZ88" s="17">
        <f t="shared" si="563"/>
        <v>0</v>
      </c>
      <c r="FA88" s="17">
        <f t="shared" si="563"/>
        <v>0</v>
      </c>
      <c r="FB88" s="17"/>
      <c r="FC88" s="17"/>
      <c r="FD88" s="17"/>
      <c r="FE88" s="17"/>
      <c r="FF88" s="17"/>
      <c r="FG88" s="17"/>
      <c r="FH88" s="17"/>
      <c r="FI88" s="22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>
        <f t="shared" si="564"/>
        <v>0</v>
      </c>
      <c r="FU88" s="17">
        <f t="shared" si="564"/>
        <v>0</v>
      </c>
      <c r="FV88" s="17"/>
      <c r="FW88" s="17"/>
      <c r="FX88" s="17"/>
      <c r="FY88" s="17"/>
      <c r="FZ88" s="17"/>
      <c r="GA88" s="17"/>
      <c r="GB88" s="17"/>
      <c r="GC88" s="17"/>
      <c r="GD88" s="17">
        <f t="shared" si="565"/>
        <v>0</v>
      </c>
      <c r="GE88" s="17">
        <f t="shared" si="565"/>
        <v>0</v>
      </c>
      <c r="GF88" s="17"/>
      <c r="GG88" s="17"/>
      <c r="GH88" s="17"/>
      <c r="GI88" s="17"/>
      <c r="GJ88" s="17"/>
      <c r="GK88" s="17"/>
      <c r="GL88" s="17"/>
      <c r="GM88" s="17"/>
      <c r="GN88" s="17">
        <f t="shared" si="566"/>
        <v>0</v>
      </c>
      <c r="GO88" s="17">
        <f t="shared" si="566"/>
        <v>0</v>
      </c>
      <c r="GP88" s="17"/>
      <c r="GQ88" s="17"/>
      <c r="GR88" s="17"/>
      <c r="GS88" s="17"/>
      <c r="GT88" s="17"/>
      <c r="GU88" s="17"/>
      <c r="GV88" s="17"/>
      <c r="GW88" s="17"/>
      <c r="GX88" s="17">
        <f t="shared" si="567"/>
        <v>0</v>
      </c>
      <c r="GY88" s="17">
        <f t="shared" si="567"/>
        <v>0</v>
      </c>
      <c r="GZ88" s="17"/>
      <c r="HA88" s="17"/>
      <c r="HB88" s="17"/>
      <c r="HC88" s="17"/>
      <c r="HD88" s="17"/>
      <c r="HE88" s="17"/>
      <c r="HF88" s="17"/>
      <c r="HG88" s="17"/>
      <c r="HH88" s="17">
        <f t="shared" si="568"/>
        <v>0</v>
      </c>
      <c r="HI88" s="17">
        <f t="shared" si="568"/>
        <v>0</v>
      </c>
      <c r="HJ88" s="17"/>
      <c r="HK88" s="17"/>
      <c r="HL88" s="17"/>
      <c r="HM88" s="17"/>
      <c r="HN88" s="17"/>
      <c r="HO88" s="17"/>
      <c r="HP88" s="17"/>
      <c r="HQ88" s="17"/>
      <c r="HR88" s="17">
        <f t="shared" si="569"/>
        <v>0</v>
      </c>
      <c r="HS88" s="17">
        <f t="shared" si="569"/>
        <v>0</v>
      </c>
      <c r="HT88" s="17"/>
      <c r="HU88" s="17"/>
      <c r="HV88" s="17"/>
      <c r="HW88" s="17"/>
      <c r="HX88" s="17"/>
      <c r="HY88" s="17"/>
      <c r="HZ88" s="17"/>
      <c r="IA88" s="17"/>
      <c r="IB88" s="17">
        <f t="shared" si="570"/>
        <v>0</v>
      </c>
      <c r="IC88" s="17">
        <f t="shared" si="570"/>
        <v>0</v>
      </c>
      <c r="ID88" s="17"/>
      <c r="IE88" s="17"/>
      <c r="IF88" s="17"/>
      <c r="IG88" s="17"/>
      <c r="IH88" s="17"/>
      <c r="II88" s="17"/>
      <c r="IJ88" s="17"/>
      <c r="IK88" s="17"/>
      <c r="IL88" s="17">
        <f t="shared" si="571"/>
        <v>0</v>
      </c>
      <c r="IM88" s="17">
        <f t="shared" si="571"/>
        <v>0</v>
      </c>
      <c r="IN88" s="17"/>
      <c r="IO88" s="17"/>
      <c r="IP88" s="17"/>
      <c r="IQ88" s="17"/>
      <c r="IR88" s="17"/>
      <c r="IS88" s="17"/>
      <c r="IT88" s="17"/>
      <c r="IU88" s="17"/>
      <c r="IV88" s="17">
        <f t="shared" si="572"/>
        <v>0</v>
      </c>
      <c r="IW88" s="17">
        <f t="shared" si="572"/>
        <v>0</v>
      </c>
      <c r="IX88" s="17"/>
      <c r="IY88" s="17"/>
      <c r="IZ88" s="17"/>
      <c r="JA88" s="17"/>
      <c r="JB88" s="17"/>
      <c r="JC88" s="17"/>
      <c r="JD88" s="17"/>
      <c r="JE88" s="17"/>
      <c r="JF88" s="17">
        <v>0</v>
      </c>
      <c r="JG88" s="17">
        <v>0</v>
      </c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>
        <v>440.02</v>
      </c>
      <c r="JV88" s="17"/>
      <c r="JW88" s="17">
        <f t="shared" si="539"/>
        <v>0</v>
      </c>
      <c r="JX88" s="17"/>
      <c r="JY88" s="17"/>
      <c r="JZ88" s="17" t="e">
        <f t="shared" ref="JZ88:JZ92" si="575">JY88/JX88*100</f>
        <v>#DIV/0!</v>
      </c>
      <c r="KA88" s="17"/>
      <c r="KB88" s="17"/>
      <c r="KC88" s="17" t="e">
        <f t="shared" ref="KC88:KC92" si="576">KB88/KA88*100</f>
        <v>#DIV/0!</v>
      </c>
      <c r="KD88" s="17"/>
      <c r="KE88" s="17"/>
      <c r="KF88" s="17" t="e">
        <f t="shared" ref="KF88:KF92" si="577">KE88/KD88*100</f>
        <v>#DIV/0!</v>
      </c>
      <c r="KG88" s="17"/>
      <c r="KH88" s="17"/>
      <c r="KI88" s="17" t="e">
        <f t="shared" ref="KI88:KI92" si="578">KH88/KG88*100</f>
        <v>#DIV/0!</v>
      </c>
      <c r="KJ88" s="17"/>
      <c r="KK88" s="17"/>
      <c r="KL88" s="17" t="e">
        <f t="shared" ref="KL88:KL92" si="579">KK88/KJ88*100</f>
        <v>#DIV/0!</v>
      </c>
      <c r="KM88" s="17"/>
      <c r="KN88" s="17"/>
      <c r="KO88" s="17"/>
      <c r="KP88" s="17"/>
      <c r="KQ88" s="17"/>
      <c r="KR88" s="17"/>
    </row>
    <row r="89" spans="1:304">
      <c r="A89" s="1" t="s">
        <v>23</v>
      </c>
      <c r="B89" s="17">
        <f t="shared" si="554"/>
        <v>1750.98442</v>
      </c>
      <c r="C89" s="17">
        <f t="shared" si="555"/>
        <v>1252.8236999999999</v>
      </c>
      <c r="D89" s="17">
        <f t="shared" si="515"/>
        <v>71.549677181022545</v>
      </c>
      <c r="E89" s="17"/>
      <c r="F89" s="17"/>
      <c r="G89" s="17"/>
      <c r="H89" s="17"/>
      <c r="I89" s="17">
        <v>0</v>
      </c>
      <c r="J89" s="17">
        <v>0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>
        <v>0</v>
      </c>
      <c r="Z89" s="17">
        <v>0</v>
      </c>
      <c r="AA89" s="17"/>
      <c r="AB89" s="17"/>
      <c r="AC89" s="17"/>
      <c r="AD89" s="17"/>
      <c r="AE89" s="17"/>
      <c r="AF89" s="17"/>
      <c r="AG89" s="17"/>
      <c r="AH89" s="17"/>
      <c r="AI89" s="17">
        <v>0</v>
      </c>
      <c r="AJ89" s="17">
        <v>0</v>
      </c>
      <c r="AK89" s="17"/>
      <c r="AL89" s="17"/>
      <c r="AM89" s="17"/>
      <c r="AN89" s="17"/>
      <c r="AO89" s="17"/>
      <c r="AP89" s="17"/>
      <c r="AQ89" s="17"/>
      <c r="AR89" s="17"/>
      <c r="AS89" s="17">
        <v>0</v>
      </c>
      <c r="AT89" s="17">
        <v>0</v>
      </c>
      <c r="AU89" s="17"/>
      <c r="AV89" s="17"/>
      <c r="AW89" s="17"/>
      <c r="AX89" s="17"/>
      <c r="AY89" s="17"/>
      <c r="AZ89" s="17"/>
      <c r="BA89" s="17"/>
      <c r="BB89" s="17"/>
      <c r="BC89" s="17">
        <f t="shared" si="573"/>
        <v>0</v>
      </c>
      <c r="BD89" s="17">
        <f t="shared" si="573"/>
        <v>0</v>
      </c>
      <c r="BE89" s="17"/>
      <c r="BF89" s="17"/>
      <c r="BG89" s="17"/>
      <c r="BH89" s="17"/>
      <c r="BI89" s="17"/>
      <c r="BJ89" s="17"/>
      <c r="BK89" s="17"/>
      <c r="BL89" s="17">
        <v>1175.0829799999999</v>
      </c>
      <c r="BM89" s="17">
        <f t="shared" si="574"/>
        <v>1175.0829799999999</v>
      </c>
      <c r="BN89" s="17">
        <f t="shared" si="574"/>
        <v>1175.0829799999999</v>
      </c>
      <c r="BO89" s="17">
        <f t="shared" si="527"/>
        <v>100</v>
      </c>
      <c r="BP89" s="17">
        <v>1151.58132</v>
      </c>
      <c r="BQ89" s="17">
        <v>1151.58132</v>
      </c>
      <c r="BR89" s="17">
        <f t="shared" si="556"/>
        <v>100</v>
      </c>
      <c r="BS89" s="17">
        <v>23.501660000000001</v>
      </c>
      <c r="BT89" s="17">
        <v>23.501660000000001</v>
      </c>
      <c r="BU89" s="17">
        <f t="shared" si="557"/>
        <v>100</v>
      </c>
      <c r="BV89" s="17">
        <f t="shared" si="558"/>
        <v>0</v>
      </c>
      <c r="BW89" s="17">
        <f t="shared" si="558"/>
        <v>0</v>
      </c>
      <c r="BX89" s="17"/>
      <c r="BY89" s="17"/>
      <c r="BZ89" s="17"/>
      <c r="CA89" s="17"/>
      <c r="CB89" s="17"/>
      <c r="CC89" s="17"/>
      <c r="CD89" s="17"/>
      <c r="CE89" s="17">
        <f t="shared" si="559"/>
        <v>0</v>
      </c>
      <c r="CF89" s="17">
        <f t="shared" si="559"/>
        <v>0</v>
      </c>
      <c r="CG89" s="17"/>
      <c r="CH89" s="17"/>
      <c r="CI89" s="17"/>
      <c r="CJ89" s="17"/>
      <c r="CK89" s="17"/>
      <c r="CL89" s="17"/>
      <c r="CM89" s="17"/>
      <c r="CN89" s="17"/>
      <c r="CO89" s="17">
        <v>0</v>
      </c>
      <c r="CP89" s="17">
        <v>0</v>
      </c>
      <c r="CQ89" s="17"/>
      <c r="CR89" s="17"/>
      <c r="CS89" s="17"/>
      <c r="CT89" s="17"/>
      <c r="CU89" s="17"/>
      <c r="CV89" s="17"/>
      <c r="CW89" s="17"/>
      <c r="CX89" s="17"/>
      <c r="CY89" s="17">
        <f t="shared" si="560"/>
        <v>0</v>
      </c>
      <c r="CZ89" s="17">
        <f t="shared" si="560"/>
        <v>0</v>
      </c>
      <c r="DA89" s="17"/>
      <c r="DB89" s="17"/>
      <c r="DC89" s="17"/>
      <c r="DD89" s="17"/>
      <c r="DE89" s="17"/>
      <c r="DF89" s="17"/>
      <c r="DG89" s="17"/>
      <c r="DH89" s="17"/>
      <c r="DI89" s="17">
        <f t="shared" si="561"/>
        <v>0</v>
      </c>
      <c r="DJ89" s="17">
        <f t="shared" si="561"/>
        <v>0</v>
      </c>
      <c r="DK89" s="17" t="e">
        <f>DJ89/DI89*100</f>
        <v>#DIV/0!</v>
      </c>
      <c r="DL89" s="17"/>
      <c r="DM89" s="17"/>
      <c r="DN89" s="17" t="e">
        <f>DM89/DL89*100</f>
        <v>#DIV/0!</v>
      </c>
      <c r="DO89" s="17"/>
      <c r="DP89" s="17"/>
      <c r="DQ89" s="17" t="e">
        <f>DP89/DO89*100</f>
        <v>#DIV/0!</v>
      </c>
      <c r="DR89" s="17"/>
      <c r="DS89" s="17">
        <v>0</v>
      </c>
      <c r="DT89" s="17">
        <v>0</v>
      </c>
      <c r="DU89" s="17"/>
      <c r="DV89" s="17"/>
      <c r="DW89" s="17"/>
      <c r="DX89" s="17"/>
      <c r="DY89" s="17"/>
      <c r="DZ89" s="17"/>
      <c r="EA89" s="17"/>
      <c r="EB89" s="17"/>
      <c r="EC89" s="17">
        <v>0</v>
      </c>
      <c r="ED89" s="17">
        <v>0</v>
      </c>
      <c r="EE89" s="17"/>
      <c r="EF89" s="17"/>
      <c r="EG89" s="17"/>
      <c r="EH89" s="17"/>
      <c r="EI89" s="17"/>
      <c r="EJ89" s="17"/>
      <c r="EK89" s="17"/>
      <c r="EL89" s="17">
        <v>0</v>
      </c>
      <c r="EM89" s="17">
        <v>0</v>
      </c>
      <c r="EN89" s="17"/>
      <c r="EO89" s="17"/>
      <c r="EP89" s="17">
        <f t="shared" si="562"/>
        <v>0</v>
      </c>
      <c r="EQ89" s="17">
        <f t="shared" si="562"/>
        <v>0</v>
      </c>
      <c r="ER89" s="23"/>
      <c r="ES89" s="17"/>
      <c r="ET89" s="17"/>
      <c r="EU89" s="17"/>
      <c r="EV89" s="17"/>
      <c r="EW89" s="17"/>
      <c r="EX89" s="17"/>
      <c r="EY89" s="17"/>
      <c r="EZ89" s="17">
        <f t="shared" si="563"/>
        <v>0</v>
      </c>
      <c r="FA89" s="17">
        <f t="shared" si="563"/>
        <v>0</v>
      </c>
      <c r="FB89" s="17"/>
      <c r="FC89" s="17"/>
      <c r="FD89" s="17"/>
      <c r="FE89" s="17"/>
      <c r="FF89" s="17"/>
      <c r="FG89" s="17"/>
      <c r="FH89" s="17"/>
      <c r="FI89" s="22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>
        <f t="shared" si="564"/>
        <v>0</v>
      </c>
      <c r="FU89" s="17">
        <f t="shared" si="564"/>
        <v>0</v>
      </c>
      <c r="FV89" s="17"/>
      <c r="FW89" s="17"/>
      <c r="FX89" s="17"/>
      <c r="FY89" s="17"/>
      <c r="FZ89" s="17"/>
      <c r="GA89" s="17"/>
      <c r="GB89" s="17"/>
      <c r="GC89" s="17"/>
      <c r="GD89" s="17">
        <f t="shared" si="565"/>
        <v>0</v>
      </c>
      <c r="GE89" s="17">
        <f t="shared" si="565"/>
        <v>0</v>
      </c>
      <c r="GF89" s="17"/>
      <c r="GG89" s="17"/>
      <c r="GH89" s="17"/>
      <c r="GI89" s="17"/>
      <c r="GJ89" s="17"/>
      <c r="GK89" s="17"/>
      <c r="GL89" s="17"/>
      <c r="GM89" s="17"/>
      <c r="GN89" s="17">
        <f t="shared" si="566"/>
        <v>0</v>
      </c>
      <c r="GO89" s="17">
        <f t="shared" si="566"/>
        <v>0</v>
      </c>
      <c r="GP89" s="17"/>
      <c r="GQ89" s="17"/>
      <c r="GR89" s="17"/>
      <c r="GS89" s="17"/>
      <c r="GT89" s="17"/>
      <c r="GU89" s="17"/>
      <c r="GV89" s="17"/>
      <c r="GW89" s="17"/>
      <c r="GX89" s="17">
        <f t="shared" si="567"/>
        <v>0</v>
      </c>
      <c r="GY89" s="17">
        <f t="shared" si="567"/>
        <v>0</v>
      </c>
      <c r="GZ89" s="17"/>
      <c r="HA89" s="17"/>
      <c r="HB89" s="17"/>
      <c r="HC89" s="17"/>
      <c r="HD89" s="17"/>
      <c r="HE89" s="17"/>
      <c r="HF89" s="17"/>
      <c r="HG89" s="17"/>
      <c r="HH89" s="17">
        <f t="shared" si="568"/>
        <v>0</v>
      </c>
      <c r="HI89" s="17">
        <f t="shared" si="568"/>
        <v>0</v>
      </c>
      <c r="HJ89" s="17"/>
      <c r="HK89" s="17"/>
      <c r="HL89" s="17"/>
      <c r="HM89" s="17"/>
      <c r="HN89" s="17"/>
      <c r="HO89" s="17"/>
      <c r="HP89" s="17"/>
      <c r="HQ89" s="17"/>
      <c r="HR89" s="17">
        <f t="shared" si="569"/>
        <v>0</v>
      </c>
      <c r="HS89" s="17">
        <f t="shared" si="569"/>
        <v>0</v>
      </c>
      <c r="HT89" s="17"/>
      <c r="HU89" s="17"/>
      <c r="HV89" s="17"/>
      <c r="HW89" s="17"/>
      <c r="HX89" s="17"/>
      <c r="HY89" s="17"/>
      <c r="HZ89" s="17"/>
      <c r="IA89" s="17"/>
      <c r="IB89" s="17">
        <f t="shared" si="570"/>
        <v>0</v>
      </c>
      <c r="IC89" s="17">
        <f t="shared" si="570"/>
        <v>0</v>
      </c>
      <c r="ID89" s="17"/>
      <c r="IE89" s="17"/>
      <c r="IF89" s="17"/>
      <c r="IG89" s="17"/>
      <c r="IH89" s="17"/>
      <c r="II89" s="17"/>
      <c r="IJ89" s="17"/>
      <c r="IK89" s="17"/>
      <c r="IL89" s="17">
        <f t="shared" si="571"/>
        <v>0</v>
      </c>
      <c r="IM89" s="17">
        <f t="shared" si="571"/>
        <v>0</v>
      </c>
      <c r="IN89" s="17"/>
      <c r="IO89" s="17"/>
      <c r="IP89" s="17"/>
      <c r="IQ89" s="17"/>
      <c r="IR89" s="17"/>
      <c r="IS89" s="17"/>
      <c r="IT89" s="17"/>
      <c r="IU89" s="17"/>
      <c r="IV89" s="17">
        <f t="shared" si="572"/>
        <v>0</v>
      </c>
      <c r="IW89" s="17">
        <f t="shared" si="572"/>
        <v>0</v>
      </c>
      <c r="IX89" s="17"/>
      <c r="IY89" s="17"/>
      <c r="IZ89" s="17"/>
      <c r="JA89" s="17"/>
      <c r="JB89" s="17"/>
      <c r="JC89" s="17"/>
      <c r="JD89" s="17"/>
      <c r="JE89" s="17"/>
      <c r="JF89" s="17">
        <v>0</v>
      </c>
      <c r="JG89" s="17">
        <v>0</v>
      </c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>
        <v>155.48143999999999</v>
      </c>
      <c r="JS89" s="17">
        <v>77.740719999999996</v>
      </c>
      <c r="JT89" s="17">
        <f t="shared" si="537"/>
        <v>50</v>
      </c>
      <c r="JU89" s="17">
        <v>420.42</v>
      </c>
      <c r="JV89" s="17"/>
      <c r="JW89" s="17">
        <f t="shared" si="539"/>
        <v>0</v>
      </c>
      <c r="JX89" s="17"/>
      <c r="JY89" s="17"/>
      <c r="JZ89" s="17" t="e">
        <f t="shared" si="575"/>
        <v>#DIV/0!</v>
      </c>
      <c r="KA89" s="17"/>
      <c r="KB89" s="17"/>
      <c r="KC89" s="17" t="e">
        <f t="shared" si="576"/>
        <v>#DIV/0!</v>
      </c>
      <c r="KD89" s="17"/>
      <c r="KE89" s="17"/>
      <c r="KF89" s="17" t="e">
        <f t="shared" si="577"/>
        <v>#DIV/0!</v>
      </c>
      <c r="KG89" s="17"/>
      <c r="KH89" s="17"/>
      <c r="KI89" s="17" t="e">
        <f t="shared" si="578"/>
        <v>#DIV/0!</v>
      </c>
      <c r="KJ89" s="17"/>
      <c r="KK89" s="17"/>
      <c r="KL89" s="17" t="e">
        <f t="shared" si="579"/>
        <v>#DIV/0!</v>
      </c>
      <c r="KM89" s="17"/>
      <c r="KN89" s="17"/>
      <c r="KO89" s="17"/>
      <c r="KP89" s="17"/>
      <c r="KQ89" s="17"/>
      <c r="KR89" s="17"/>
    </row>
    <row r="90" spans="1:304">
      <c r="A90" s="1" t="s">
        <v>28</v>
      </c>
      <c r="B90" s="17">
        <f t="shared" si="554"/>
        <v>1041.26315</v>
      </c>
      <c r="C90" s="17">
        <f t="shared" si="555"/>
        <v>611.04314999999997</v>
      </c>
      <c r="D90" s="17">
        <f t="shared" si="515"/>
        <v>58.68287473728423</v>
      </c>
      <c r="E90" s="17"/>
      <c r="F90" s="17"/>
      <c r="G90" s="17"/>
      <c r="H90" s="17"/>
      <c r="I90" s="17">
        <v>0</v>
      </c>
      <c r="J90" s="17">
        <v>0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>
        <v>0</v>
      </c>
      <c r="Z90" s="17">
        <v>0</v>
      </c>
      <c r="AA90" s="17"/>
      <c r="AB90" s="17"/>
      <c r="AC90" s="17"/>
      <c r="AD90" s="17"/>
      <c r="AE90" s="17"/>
      <c r="AF90" s="17"/>
      <c r="AG90" s="17"/>
      <c r="AH90" s="17"/>
      <c r="AI90" s="17">
        <v>0</v>
      </c>
      <c r="AJ90" s="17">
        <v>0</v>
      </c>
      <c r="AK90" s="17"/>
      <c r="AL90" s="17"/>
      <c r="AM90" s="17"/>
      <c r="AN90" s="17"/>
      <c r="AO90" s="17"/>
      <c r="AP90" s="17"/>
      <c r="AQ90" s="17"/>
      <c r="AR90" s="17"/>
      <c r="AS90" s="17">
        <v>0</v>
      </c>
      <c r="AT90" s="17">
        <v>0</v>
      </c>
      <c r="AU90" s="17"/>
      <c r="AV90" s="17"/>
      <c r="AW90" s="17"/>
      <c r="AX90" s="17"/>
      <c r="AY90" s="17"/>
      <c r="AZ90" s="17"/>
      <c r="BA90" s="17"/>
      <c r="BB90" s="17"/>
      <c r="BC90" s="17">
        <f t="shared" si="573"/>
        <v>0</v>
      </c>
      <c r="BD90" s="17">
        <f t="shared" si="573"/>
        <v>0</v>
      </c>
      <c r="BE90" s="17"/>
      <c r="BF90" s="17"/>
      <c r="BG90" s="17"/>
      <c r="BH90" s="17"/>
      <c r="BI90" s="17"/>
      <c r="BJ90" s="17"/>
      <c r="BK90" s="17"/>
      <c r="BL90" s="17">
        <v>611.04314999999997</v>
      </c>
      <c r="BM90" s="17">
        <f t="shared" si="574"/>
        <v>611.04314999999997</v>
      </c>
      <c r="BN90" s="17">
        <f t="shared" si="574"/>
        <v>611.04314999999997</v>
      </c>
      <c r="BO90" s="17">
        <f t="shared" si="527"/>
        <v>100</v>
      </c>
      <c r="BP90" s="17">
        <v>598.82228999999995</v>
      </c>
      <c r="BQ90" s="17">
        <v>598.82228999999995</v>
      </c>
      <c r="BR90" s="17">
        <f t="shared" si="556"/>
        <v>100</v>
      </c>
      <c r="BS90" s="17">
        <v>12.22086</v>
      </c>
      <c r="BT90" s="17">
        <v>12.22086</v>
      </c>
      <c r="BU90" s="17">
        <f t="shared" si="557"/>
        <v>100</v>
      </c>
      <c r="BV90" s="17">
        <f t="shared" si="558"/>
        <v>0</v>
      </c>
      <c r="BW90" s="17">
        <f t="shared" si="558"/>
        <v>0</v>
      </c>
      <c r="BX90" s="17"/>
      <c r="BY90" s="17"/>
      <c r="BZ90" s="17"/>
      <c r="CA90" s="17"/>
      <c r="CB90" s="17"/>
      <c r="CC90" s="17"/>
      <c r="CD90" s="17"/>
      <c r="CE90" s="17">
        <f t="shared" si="559"/>
        <v>0</v>
      </c>
      <c r="CF90" s="17">
        <f t="shared" si="559"/>
        <v>0</v>
      </c>
      <c r="CG90" s="17"/>
      <c r="CH90" s="17"/>
      <c r="CI90" s="17"/>
      <c r="CJ90" s="17"/>
      <c r="CK90" s="17"/>
      <c r="CL90" s="17"/>
      <c r="CM90" s="17"/>
      <c r="CN90" s="17"/>
      <c r="CO90" s="17">
        <v>0</v>
      </c>
      <c r="CP90" s="17">
        <v>0</v>
      </c>
      <c r="CQ90" s="17"/>
      <c r="CR90" s="17"/>
      <c r="CS90" s="17"/>
      <c r="CT90" s="17"/>
      <c r="CU90" s="17"/>
      <c r="CV90" s="17"/>
      <c r="CW90" s="17"/>
      <c r="CX90" s="17"/>
      <c r="CY90" s="17">
        <f t="shared" si="560"/>
        <v>0</v>
      </c>
      <c r="CZ90" s="17">
        <f t="shared" si="560"/>
        <v>0</v>
      </c>
      <c r="DA90" s="17"/>
      <c r="DB90" s="17"/>
      <c r="DC90" s="17"/>
      <c r="DD90" s="17"/>
      <c r="DE90" s="17"/>
      <c r="DF90" s="17"/>
      <c r="DG90" s="17"/>
      <c r="DH90" s="17"/>
      <c r="DI90" s="17">
        <f t="shared" si="561"/>
        <v>0</v>
      </c>
      <c r="DJ90" s="17">
        <f t="shared" si="561"/>
        <v>0</v>
      </c>
      <c r="DK90" s="17" t="e">
        <f>DJ90/DI90*100</f>
        <v>#DIV/0!</v>
      </c>
      <c r="DL90" s="17"/>
      <c r="DM90" s="17"/>
      <c r="DN90" s="17" t="e">
        <f>DM90/DL90*100</f>
        <v>#DIV/0!</v>
      </c>
      <c r="DO90" s="17"/>
      <c r="DP90" s="17"/>
      <c r="DQ90" s="17" t="e">
        <f>DP90/DO90*100</f>
        <v>#DIV/0!</v>
      </c>
      <c r="DR90" s="17"/>
      <c r="DS90" s="17">
        <v>0</v>
      </c>
      <c r="DT90" s="17">
        <v>0</v>
      </c>
      <c r="DU90" s="17"/>
      <c r="DV90" s="17"/>
      <c r="DW90" s="17"/>
      <c r="DX90" s="17"/>
      <c r="DY90" s="17"/>
      <c r="DZ90" s="17"/>
      <c r="EA90" s="17"/>
      <c r="EB90" s="17"/>
      <c r="EC90" s="17">
        <v>0</v>
      </c>
      <c r="ED90" s="17">
        <v>0</v>
      </c>
      <c r="EE90" s="17"/>
      <c r="EF90" s="17"/>
      <c r="EG90" s="17"/>
      <c r="EH90" s="17"/>
      <c r="EI90" s="17"/>
      <c r="EJ90" s="17"/>
      <c r="EK90" s="17"/>
      <c r="EL90" s="17">
        <v>0</v>
      </c>
      <c r="EM90" s="17">
        <v>0</v>
      </c>
      <c r="EN90" s="17"/>
      <c r="EO90" s="17"/>
      <c r="EP90" s="17">
        <f t="shared" si="562"/>
        <v>0</v>
      </c>
      <c r="EQ90" s="17">
        <f t="shared" si="562"/>
        <v>0</v>
      </c>
      <c r="ER90" s="23"/>
      <c r="ES90" s="17"/>
      <c r="ET90" s="17"/>
      <c r="EU90" s="17"/>
      <c r="EV90" s="17"/>
      <c r="EW90" s="17"/>
      <c r="EX90" s="17"/>
      <c r="EY90" s="17"/>
      <c r="EZ90" s="17">
        <f t="shared" si="563"/>
        <v>0</v>
      </c>
      <c r="FA90" s="17">
        <f t="shared" si="563"/>
        <v>0</v>
      </c>
      <c r="FB90" s="17"/>
      <c r="FC90" s="17"/>
      <c r="FD90" s="17"/>
      <c r="FE90" s="17"/>
      <c r="FF90" s="17"/>
      <c r="FG90" s="17"/>
      <c r="FH90" s="17"/>
      <c r="FI90" s="22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>
        <f t="shared" si="564"/>
        <v>0</v>
      </c>
      <c r="FU90" s="17">
        <f t="shared" si="564"/>
        <v>0</v>
      </c>
      <c r="FV90" s="17"/>
      <c r="FW90" s="17"/>
      <c r="FX90" s="17"/>
      <c r="FY90" s="17"/>
      <c r="FZ90" s="17"/>
      <c r="GA90" s="17"/>
      <c r="GB90" s="17"/>
      <c r="GC90" s="17"/>
      <c r="GD90" s="17">
        <f t="shared" si="565"/>
        <v>0</v>
      </c>
      <c r="GE90" s="17">
        <f t="shared" si="565"/>
        <v>0</v>
      </c>
      <c r="GF90" s="17"/>
      <c r="GG90" s="17"/>
      <c r="GH90" s="17"/>
      <c r="GI90" s="17"/>
      <c r="GJ90" s="17"/>
      <c r="GK90" s="17"/>
      <c r="GL90" s="17"/>
      <c r="GM90" s="17"/>
      <c r="GN90" s="17">
        <f t="shared" si="566"/>
        <v>0</v>
      </c>
      <c r="GO90" s="17">
        <f t="shared" si="566"/>
        <v>0</v>
      </c>
      <c r="GP90" s="17"/>
      <c r="GQ90" s="17"/>
      <c r="GR90" s="17"/>
      <c r="GS90" s="17"/>
      <c r="GT90" s="17"/>
      <c r="GU90" s="17"/>
      <c r="GV90" s="17"/>
      <c r="GW90" s="17"/>
      <c r="GX90" s="17">
        <f t="shared" si="567"/>
        <v>0</v>
      </c>
      <c r="GY90" s="17">
        <f t="shared" si="567"/>
        <v>0</v>
      </c>
      <c r="GZ90" s="17"/>
      <c r="HA90" s="17"/>
      <c r="HB90" s="17"/>
      <c r="HC90" s="17"/>
      <c r="HD90" s="17"/>
      <c r="HE90" s="17"/>
      <c r="HF90" s="17"/>
      <c r="HG90" s="17"/>
      <c r="HH90" s="17">
        <f t="shared" si="568"/>
        <v>0</v>
      </c>
      <c r="HI90" s="17">
        <f t="shared" si="568"/>
        <v>0</v>
      </c>
      <c r="HJ90" s="17"/>
      <c r="HK90" s="17"/>
      <c r="HL90" s="17"/>
      <c r="HM90" s="17"/>
      <c r="HN90" s="17"/>
      <c r="HO90" s="17"/>
      <c r="HP90" s="17"/>
      <c r="HQ90" s="17"/>
      <c r="HR90" s="17">
        <f t="shared" si="569"/>
        <v>0</v>
      </c>
      <c r="HS90" s="17">
        <f t="shared" si="569"/>
        <v>0</v>
      </c>
      <c r="HT90" s="17"/>
      <c r="HU90" s="17"/>
      <c r="HV90" s="17"/>
      <c r="HW90" s="17"/>
      <c r="HX90" s="17"/>
      <c r="HY90" s="17"/>
      <c r="HZ90" s="17"/>
      <c r="IA90" s="17"/>
      <c r="IB90" s="17">
        <f t="shared" si="570"/>
        <v>0</v>
      </c>
      <c r="IC90" s="17">
        <f t="shared" si="570"/>
        <v>0</v>
      </c>
      <c r="ID90" s="17"/>
      <c r="IE90" s="17"/>
      <c r="IF90" s="17"/>
      <c r="IG90" s="17"/>
      <c r="IH90" s="17"/>
      <c r="II90" s="17"/>
      <c r="IJ90" s="17"/>
      <c r="IK90" s="17"/>
      <c r="IL90" s="17">
        <f t="shared" si="571"/>
        <v>0</v>
      </c>
      <c r="IM90" s="17">
        <f t="shared" si="571"/>
        <v>0</v>
      </c>
      <c r="IN90" s="17"/>
      <c r="IO90" s="17"/>
      <c r="IP90" s="17"/>
      <c r="IQ90" s="17"/>
      <c r="IR90" s="17"/>
      <c r="IS90" s="17"/>
      <c r="IT90" s="17"/>
      <c r="IU90" s="17"/>
      <c r="IV90" s="17">
        <f t="shared" si="572"/>
        <v>0</v>
      </c>
      <c r="IW90" s="17">
        <f t="shared" si="572"/>
        <v>0</v>
      </c>
      <c r="IX90" s="17"/>
      <c r="IY90" s="17"/>
      <c r="IZ90" s="17"/>
      <c r="JA90" s="17"/>
      <c r="JB90" s="17"/>
      <c r="JC90" s="17"/>
      <c r="JD90" s="17"/>
      <c r="JE90" s="17"/>
      <c r="JF90" s="17">
        <v>0</v>
      </c>
      <c r="JG90" s="17">
        <v>0</v>
      </c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>
        <v>430.22</v>
      </c>
      <c r="JV90" s="17"/>
      <c r="JW90" s="17">
        <f t="shared" si="539"/>
        <v>0</v>
      </c>
      <c r="JX90" s="17"/>
      <c r="JY90" s="17"/>
      <c r="JZ90" s="17" t="e">
        <f t="shared" si="575"/>
        <v>#DIV/0!</v>
      </c>
      <c r="KA90" s="17"/>
      <c r="KB90" s="17"/>
      <c r="KC90" s="17" t="e">
        <f t="shared" si="576"/>
        <v>#DIV/0!</v>
      </c>
      <c r="KD90" s="17"/>
      <c r="KE90" s="17"/>
      <c r="KF90" s="17" t="e">
        <f t="shared" si="577"/>
        <v>#DIV/0!</v>
      </c>
      <c r="KG90" s="17"/>
      <c r="KH90" s="17"/>
      <c r="KI90" s="17" t="e">
        <f t="shared" si="578"/>
        <v>#DIV/0!</v>
      </c>
      <c r="KJ90" s="17"/>
      <c r="KK90" s="17"/>
      <c r="KL90" s="17" t="e">
        <f t="shared" si="579"/>
        <v>#DIV/0!</v>
      </c>
      <c r="KM90" s="17"/>
      <c r="KN90" s="17"/>
      <c r="KO90" s="17"/>
      <c r="KP90" s="17"/>
      <c r="KQ90" s="17"/>
      <c r="KR90" s="17"/>
    </row>
    <row r="91" spans="1:304">
      <c r="A91" s="1" t="s">
        <v>29</v>
      </c>
      <c r="B91" s="17">
        <f t="shared" si="554"/>
        <v>2033.8802700000001</v>
      </c>
      <c r="C91" s="17">
        <f t="shared" si="555"/>
        <v>0</v>
      </c>
      <c r="D91" s="17">
        <f t="shared" si="515"/>
        <v>0</v>
      </c>
      <c r="E91" s="17"/>
      <c r="F91" s="17"/>
      <c r="G91" s="17"/>
      <c r="H91" s="17"/>
      <c r="I91" s="17">
        <v>0</v>
      </c>
      <c r="J91" s="17">
        <v>0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>
        <v>0</v>
      </c>
      <c r="Z91" s="17">
        <v>0</v>
      </c>
      <c r="AA91" s="17"/>
      <c r="AB91" s="17"/>
      <c r="AC91" s="17"/>
      <c r="AD91" s="17"/>
      <c r="AE91" s="17"/>
      <c r="AF91" s="17"/>
      <c r="AG91" s="17"/>
      <c r="AH91" s="17"/>
      <c r="AI91" s="17">
        <v>0</v>
      </c>
      <c r="AJ91" s="17">
        <v>0</v>
      </c>
      <c r="AK91" s="17"/>
      <c r="AL91" s="17"/>
      <c r="AM91" s="17"/>
      <c r="AN91" s="17"/>
      <c r="AO91" s="17"/>
      <c r="AP91" s="17"/>
      <c r="AQ91" s="17"/>
      <c r="AR91" s="17"/>
      <c r="AS91" s="17">
        <v>0</v>
      </c>
      <c r="AT91" s="17">
        <v>0</v>
      </c>
      <c r="AU91" s="17"/>
      <c r="AV91" s="17"/>
      <c r="AW91" s="17"/>
      <c r="AX91" s="17"/>
      <c r="AY91" s="17"/>
      <c r="AZ91" s="17"/>
      <c r="BA91" s="17"/>
      <c r="BB91" s="17"/>
      <c r="BC91" s="17">
        <f t="shared" si="573"/>
        <v>0</v>
      </c>
      <c r="BD91" s="17">
        <f t="shared" si="573"/>
        <v>0</v>
      </c>
      <c r="BE91" s="17"/>
      <c r="BF91" s="17"/>
      <c r="BG91" s="17"/>
      <c r="BH91" s="17"/>
      <c r="BI91" s="17"/>
      <c r="BJ91" s="17"/>
      <c r="BK91" s="17"/>
      <c r="BL91" s="17">
        <v>940.06639000000007</v>
      </c>
      <c r="BM91" s="17">
        <f t="shared" si="574"/>
        <v>940.06638999999996</v>
      </c>
      <c r="BN91" s="17">
        <f t="shared" si="574"/>
        <v>0</v>
      </c>
      <c r="BO91" s="17">
        <f t="shared" si="527"/>
        <v>0</v>
      </c>
      <c r="BP91" s="17">
        <v>921.26505999999995</v>
      </c>
      <c r="BQ91" s="17"/>
      <c r="BR91" s="17">
        <f t="shared" si="556"/>
        <v>0</v>
      </c>
      <c r="BS91" s="17">
        <v>18.80133</v>
      </c>
      <c r="BT91" s="17"/>
      <c r="BU91" s="17">
        <f t="shared" si="557"/>
        <v>0</v>
      </c>
      <c r="BV91" s="17">
        <f t="shared" si="558"/>
        <v>763.55388000000005</v>
      </c>
      <c r="BW91" s="17">
        <f t="shared" si="558"/>
        <v>0</v>
      </c>
      <c r="BX91" s="17">
        <f>BW91/BV91*100</f>
        <v>0</v>
      </c>
      <c r="BY91" s="17">
        <v>763.55388000000005</v>
      </c>
      <c r="BZ91" s="17"/>
      <c r="CA91" s="17">
        <f>BZ91/BY91*100</f>
        <v>0</v>
      </c>
      <c r="CB91" s="17"/>
      <c r="CC91" s="17"/>
      <c r="CD91" s="17"/>
      <c r="CE91" s="17">
        <f t="shared" si="559"/>
        <v>0</v>
      </c>
      <c r="CF91" s="17">
        <f t="shared" si="559"/>
        <v>0</v>
      </c>
      <c r="CG91" s="17"/>
      <c r="CH91" s="17"/>
      <c r="CI91" s="17"/>
      <c r="CJ91" s="17"/>
      <c r="CK91" s="17"/>
      <c r="CL91" s="17"/>
      <c r="CM91" s="17"/>
      <c r="CN91" s="17"/>
      <c r="CO91" s="17">
        <v>0</v>
      </c>
      <c r="CP91" s="17">
        <v>0</v>
      </c>
      <c r="CQ91" s="17"/>
      <c r="CR91" s="17"/>
      <c r="CS91" s="17"/>
      <c r="CT91" s="17"/>
      <c r="CU91" s="17"/>
      <c r="CV91" s="17"/>
      <c r="CW91" s="17"/>
      <c r="CX91" s="17"/>
      <c r="CY91" s="17">
        <f t="shared" si="560"/>
        <v>0</v>
      </c>
      <c r="CZ91" s="17">
        <f t="shared" si="560"/>
        <v>0</v>
      </c>
      <c r="DA91" s="17"/>
      <c r="DB91" s="17"/>
      <c r="DC91" s="17"/>
      <c r="DD91" s="17"/>
      <c r="DE91" s="17"/>
      <c r="DF91" s="17"/>
      <c r="DG91" s="17"/>
      <c r="DH91" s="17"/>
      <c r="DI91" s="17">
        <f t="shared" si="561"/>
        <v>0</v>
      </c>
      <c r="DJ91" s="17">
        <f t="shared" si="561"/>
        <v>0</v>
      </c>
      <c r="DK91" s="17"/>
      <c r="DL91" s="17"/>
      <c r="DM91" s="17"/>
      <c r="DN91" s="17"/>
      <c r="DO91" s="17"/>
      <c r="DP91" s="17"/>
      <c r="DQ91" s="17"/>
      <c r="DR91" s="17"/>
      <c r="DS91" s="17">
        <v>0</v>
      </c>
      <c r="DT91" s="17">
        <v>0</v>
      </c>
      <c r="DU91" s="17"/>
      <c r="DV91" s="17"/>
      <c r="DW91" s="17"/>
      <c r="DX91" s="17"/>
      <c r="DY91" s="17"/>
      <c r="DZ91" s="17"/>
      <c r="EA91" s="17"/>
      <c r="EB91" s="17"/>
      <c r="EC91" s="17">
        <v>0</v>
      </c>
      <c r="ED91" s="17">
        <v>0</v>
      </c>
      <c r="EE91" s="17"/>
      <c r="EF91" s="17"/>
      <c r="EG91" s="17"/>
      <c r="EH91" s="17"/>
      <c r="EI91" s="17"/>
      <c r="EJ91" s="17"/>
      <c r="EK91" s="17"/>
      <c r="EL91" s="17">
        <v>0</v>
      </c>
      <c r="EM91" s="17">
        <v>0</v>
      </c>
      <c r="EN91" s="17"/>
      <c r="EO91" s="17"/>
      <c r="EP91" s="17">
        <f t="shared" si="562"/>
        <v>0</v>
      </c>
      <c r="EQ91" s="17">
        <f t="shared" si="562"/>
        <v>0</v>
      </c>
      <c r="ER91" s="23"/>
      <c r="ES91" s="17"/>
      <c r="ET91" s="17"/>
      <c r="EU91" s="17" t="e">
        <f>ET91/ES91*100</f>
        <v>#DIV/0!</v>
      </c>
      <c r="EV91" s="17"/>
      <c r="EW91" s="17"/>
      <c r="EX91" s="17"/>
      <c r="EY91" s="17"/>
      <c r="EZ91" s="17">
        <f t="shared" si="563"/>
        <v>0</v>
      </c>
      <c r="FA91" s="17">
        <f t="shared" si="563"/>
        <v>0</v>
      </c>
      <c r="FB91" s="17"/>
      <c r="FC91" s="17"/>
      <c r="FD91" s="17"/>
      <c r="FE91" s="17"/>
      <c r="FF91" s="17"/>
      <c r="FG91" s="17"/>
      <c r="FH91" s="17"/>
      <c r="FI91" s="22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>
        <f t="shared" si="564"/>
        <v>0</v>
      </c>
      <c r="FU91" s="17">
        <f t="shared" si="564"/>
        <v>0</v>
      </c>
      <c r="FV91" s="17"/>
      <c r="FW91" s="17"/>
      <c r="FX91" s="17"/>
      <c r="FY91" s="17"/>
      <c r="FZ91" s="17"/>
      <c r="GA91" s="17"/>
      <c r="GB91" s="17"/>
      <c r="GC91" s="17"/>
      <c r="GD91" s="17">
        <f t="shared" si="565"/>
        <v>0</v>
      </c>
      <c r="GE91" s="17">
        <f t="shared" si="565"/>
        <v>0</v>
      </c>
      <c r="GF91" s="17"/>
      <c r="GG91" s="17"/>
      <c r="GH91" s="17"/>
      <c r="GI91" s="17"/>
      <c r="GJ91" s="17"/>
      <c r="GK91" s="17"/>
      <c r="GL91" s="17"/>
      <c r="GM91" s="17"/>
      <c r="GN91" s="17">
        <f t="shared" si="566"/>
        <v>0</v>
      </c>
      <c r="GO91" s="17">
        <f t="shared" si="566"/>
        <v>0</v>
      </c>
      <c r="GP91" s="17"/>
      <c r="GQ91" s="17"/>
      <c r="GR91" s="17"/>
      <c r="GS91" s="17"/>
      <c r="GT91" s="17"/>
      <c r="GU91" s="17"/>
      <c r="GV91" s="17"/>
      <c r="GW91" s="17"/>
      <c r="GX91" s="17">
        <f t="shared" si="567"/>
        <v>0</v>
      </c>
      <c r="GY91" s="17">
        <f t="shared" si="567"/>
        <v>0</v>
      </c>
      <c r="GZ91" s="17"/>
      <c r="HA91" s="17"/>
      <c r="HB91" s="17"/>
      <c r="HC91" s="17"/>
      <c r="HD91" s="17"/>
      <c r="HE91" s="17"/>
      <c r="HF91" s="17"/>
      <c r="HG91" s="17"/>
      <c r="HH91" s="17">
        <f t="shared" si="568"/>
        <v>0</v>
      </c>
      <c r="HI91" s="17">
        <f t="shared" si="568"/>
        <v>0</v>
      </c>
      <c r="HJ91" s="17"/>
      <c r="HK91" s="17"/>
      <c r="HL91" s="17"/>
      <c r="HM91" s="17"/>
      <c r="HN91" s="17"/>
      <c r="HO91" s="17"/>
      <c r="HP91" s="17"/>
      <c r="HQ91" s="17"/>
      <c r="HR91" s="17">
        <f t="shared" si="569"/>
        <v>0</v>
      </c>
      <c r="HS91" s="17">
        <f t="shared" si="569"/>
        <v>0</v>
      </c>
      <c r="HT91" s="17"/>
      <c r="HU91" s="17"/>
      <c r="HV91" s="17"/>
      <c r="HW91" s="17"/>
      <c r="HX91" s="17"/>
      <c r="HY91" s="17"/>
      <c r="HZ91" s="17"/>
      <c r="IA91" s="17"/>
      <c r="IB91" s="17">
        <f t="shared" si="570"/>
        <v>0</v>
      </c>
      <c r="IC91" s="17">
        <f t="shared" si="570"/>
        <v>0</v>
      </c>
      <c r="ID91" s="17"/>
      <c r="IE91" s="17"/>
      <c r="IF91" s="17"/>
      <c r="IG91" s="17"/>
      <c r="IH91" s="17"/>
      <c r="II91" s="17"/>
      <c r="IJ91" s="17"/>
      <c r="IK91" s="17"/>
      <c r="IL91" s="17">
        <f t="shared" si="571"/>
        <v>0</v>
      </c>
      <c r="IM91" s="17">
        <f t="shared" si="571"/>
        <v>0</v>
      </c>
      <c r="IN91" s="17"/>
      <c r="IO91" s="17"/>
      <c r="IP91" s="17"/>
      <c r="IQ91" s="17"/>
      <c r="IR91" s="17"/>
      <c r="IS91" s="17"/>
      <c r="IT91" s="17"/>
      <c r="IU91" s="17"/>
      <c r="IV91" s="17">
        <f t="shared" si="572"/>
        <v>0</v>
      </c>
      <c r="IW91" s="17">
        <f t="shared" si="572"/>
        <v>0</v>
      </c>
      <c r="IX91" s="17"/>
      <c r="IY91" s="17"/>
      <c r="IZ91" s="17"/>
      <c r="JA91" s="17"/>
      <c r="JB91" s="17"/>
      <c r="JC91" s="17"/>
      <c r="JD91" s="17"/>
      <c r="JE91" s="17"/>
      <c r="JF91" s="17">
        <v>0</v>
      </c>
      <c r="JG91" s="17">
        <v>0</v>
      </c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>
        <v>330.26</v>
      </c>
      <c r="JV91" s="17"/>
      <c r="JW91" s="17">
        <f t="shared" si="539"/>
        <v>0</v>
      </c>
      <c r="JX91" s="17"/>
      <c r="JY91" s="17"/>
      <c r="JZ91" s="17" t="e">
        <f t="shared" si="575"/>
        <v>#DIV/0!</v>
      </c>
      <c r="KA91" s="17"/>
      <c r="KB91" s="17"/>
      <c r="KC91" s="17" t="e">
        <f t="shared" si="576"/>
        <v>#DIV/0!</v>
      </c>
      <c r="KD91" s="17"/>
      <c r="KE91" s="17"/>
      <c r="KF91" s="17" t="e">
        <f t="shared" si="577"/>
        <v>#DIV/0!</v>
      </c>
      <c r="KG91" s="17"/>
      <c r="KH91" s="17"/>
      <c r="KI91" s="17" t="e">
        <f t="shared" si="578"/>
        <v>#DIV/0!</v>
      </c>
      <c r="KJ91" s="17"/>
      <c r="KK91" s="17"/>
      <c r="KL91" s="17" t="e">
        <f t="shared" si="579"/>
        <v>#DIV/0!</v>
      </c>
      <c r="KM91" s="17"/>
      <c r="KN91" s="17"/>
      <c r="KO91" s="17"/>
      <c r="KP91" s="17"/>
      <c r="KQ91" s="17"/>
      <c r="KR91" s="17"/>
    </row>
    <row r="92" spans="1:304">
      <c r="A92" s="1" t="s">
        <v>30</v>
      </c>
      <c r="B92" s="17">
        <f t="shared" si="554"/>
        <v>1481.2685799999999</v>
      </c>
      <c r="C92" s="17">
        <f t="shared" si="555"/>
        <v>0</v>
      </c>
      <c r="D92" s="17">
        <f t="shared" si="515"/>
        <v>0</v>
      </c>
      <c r="E92" s="17"/>
      <c r="F92" s="17"/>
      <c r="G92" s="17"/>
      <c r="H92" s="17"/>
      <c r="I92" s="17">
        <v>0</v>
      </c>
      <c r="J92" s="17">
        <v>0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>
        <v>0</v>
      </c>
      <c r="Z92" s="17">
        <v>0</v>
      </c>
      <c r="AA92" s="17"/>
      <c r="AB92" s="17"/>
      <c r="AC92" s="17"/>
      <c r="AD92" s="17"/>
      <c r="AE92" s="17"/>
      <c r="AF92" s="17"/>
      <c r="AG92" s="17"/>
      <c r="AH92" s="17"/>
      <c r="AI92" s="17">
        <v>0</v>
      </c>
      <c r="AJ92" s="17">
        <v>0</v>
      </c>
      <c r="AK92" s="17"/>
      <c r="AL92" s="17"/>
      <c r="AM92" s="17"/>
      <c r="AN92" s="17"/>
      <c r="AO92" s="17"/>
      <c r="AP92" s="17"/>
      <c r="AQ92" s="17"/>
      <c r="AR92" s="17"/>
      <c r="AS92" s="17">
        <v>0</v>
      </c>
      <c r="AT92" s="17">
        <v>0</v>
      </c>
      <c r="AU92" s="17"/>
      <c r="AV92" s="17"/>
      <c r="AW92" s="17"/>
      <c r="AX92" s="17"/>
      <c r="AY92" s="17"/>
      <c r="AZ92" s="17"/>
      <c r="BA92" s="17"/>
      <c r="BB92" s="17"/>
      <c r="BC92" s="17">
        <f t="shared" si="573"/>
        <v>0</v>
      </c>
      <c r="BD92" s="17">
        <f t="shared" si="573"/>
        <v>0</v>
      </c>
      <c r="BE92" s="17"/>
      <c r="BF92" s="17"/>
      <c r="BG92" s="17"/>
      <c r="BH92" s="17"/>
      <c r="BI92" s="17"/>
      <c r="BJ92" s="17"/>
      <c r="BK92" s="17"/>
      <c r="BL92" s="17">
        <v>658.04647</v>
      </c>
      <c r="BM92" s="17">
        <f t="shared" si="574"/>
        <v>658.04647</v>
      </c>
      <c r="BN92" s="17">
        <f t="shared" si="574"/>
        <v>0</v>
      </c>
      <c r="BO92" s="17">
        <f t="shared" si="527"/>
        <v>0</v>
      </c>
      <c r="BP92" s="17">
        <v>644.88553999999999</v>
      </c>
      <c r="BQ92" s="17"/>
      <c r="BR92" s="17">
        <f t="shared" si="556"/>
        <v>0</v>
      </c>
      <c r="BS92" s="17">
        <v>13.16093</v>
      </c>
      <c r="BT92" s="17"/>
      <c r="BU92" s="17">
        <f t="shared" si="557"/>
        <v>0</v>
      </c>
      <c r="BV92" s="17">
        <f t="shared" si="558"/>
        <v>472.38211000000001</v>
      </c>
      <c r="BW92" s="17">
        <f t="shared" si="558"/>
        <v>0</v>
      </c>
      <c r="BX92" s="17"/>
      <c r="BY92" s="17">
        <v>472.38211000000001</v>
      </c>
      <c r="BZ92" s="17"/>
      <c r="CA92" s="17">
        <f>BZ92/BY92*100</f>
        <v>0</v>
      </c>
      <c r="CB92" s="17"/>
      <c r="CC92" s="17"/>
      <c r="CD92" s="17"/>
      <c r="CE92" s="17">
        <f t="shared" si="559"/>
        <v>0</v>
      </c>
      <c r="CF92" s="17">
        <f t="shared" si="559"/>
        <v>0</v>
      </c>
      <c r="CG92" s="17"/>
      <c r="CH92" s="17"/>
      <c r="CI92" s="17"/>
      <c r="CJ92" s="17"/>
      <c r="CK92" s="17"/>
      <c r="CL92" s="17"/>
      <c r="CM92" s="17"/>
      <c r="CN92" s="17"/>
      <c r="CO92" s="17">
        <v>0</v>
      </c>
      <c r="CP92" s="17">
        <v>0</v>
      </c>
      <c r="CQ92" s="17"/>
      <c r="CR92" s="17"/>
      <c r="CS92" s="17"/>
      <c r="CT92" s="17"/>
      <c r="CU92" s="17"/>
      <c r="CV92" s="17"/>
      <c r="CW92" s="17"/>
      <c r="CX92" s="17"/>
      <c r="CY92" s="17">
        <f t="shared" si="560"/>
        <v>0</v>
      </c>
      <c r="CZ92" s="17">
        <f t="shared" si="560"/>
        <v>0</v>
      </c>
      <c r="DA92" s="17"/>
      <c r="DB92" s="17"/>
      <c r="DC92" s="17"/>
      <c r="DD92" s="17"/>
      <c r="DE92" s="17"/>
      <c r="DF92" s="17"/>
      <c r="DG92" s="17"/>
      <c r="DH92" s="17"/>
      <c r="DI92" s="17">
        <f t="shared" si="561"/>
        <v>0</v>
      </c>
      <c r="DJ92" s="17">
        <f t="shared" si="561"/>
        <v>0</v>
      </c>
      <c r="DK92" s="17"/>
      <c r="DL92" s="17"/>
      <c r="DM92" s="17"/>
      <c r="DN92" s="17"/>
      <c r="DO92" s="17"/>
      <c r="DP92" s="17"/>
      <c r="DQ92" s="17"/>
      <c r="DR92" s="17"/>
      <c r="DS92" s="17">
        <v>0</v>
      </c>
      <c r="DT92" s="17">
        <v>0</v>
      </c>
      <c r="DU92" s="17"/>
      <c r="DV92" s="17"/>
      <c r="DW92" s="17"/>
      <c r="DX92" s="17"/>
      <c r="DY92" s="17"/>
      <c r="DZ92" s="17"/>
      <c r="EA92" s="17"/>
      <c r="EB92" s="17"/>
      <c r="EC92" s="17">
        <v>0</v>
      </c>
      <c r="ED92" s="17">
        <v>0</v>
      </c>
      <c r="EE92" s="17"/>
      <c r="EF92" s="17"/>
      <c r="EG92" s="17"/>
      <c r="EH92" s="17"/>
      <c r="EI92" s="17"/>
      <c r="EJ92" s="17"/>
      <c r="EK92" s="17"/>
      <c r="EL92" s="17">
        <v>0</v>
      </c>
      <c r="EM92" s="17">
        <v>0</v>
      </c>
      <c r="EN92" s="17"/>
      <c r="EO92" s="17"/>
      <c r="EP92" s="17">
        <f t="shared" si="562"/>
        <v>0</v>
      </c>
      <c r="EQ92" s="17">
        <f t="shared" si="562"/>
        <v>0</v>
      </c>
      <c r="ER92" s="23"/>
      <c r="ES92" s="17"/>
      <c r="ET92" s="17"/>
      <c r="EU92" s="17"/>
      <c r="EV92" s="17"/>
      <c r="EW92" s="17"/>
      <c r="EX92" s="17"/>
      <c r="EY92" s="17"/>
      <c r="EZ92" s="17">
        <f t="shared" si="563"/>
        <v>0</v>
      </c>
      <c r="FA92" s="17">
        <f t="shared" si="563"/>
        <v>0</v>
      </c>
      <c r="FB92" s="17"/>
      <c r="FC92" s="17"/>
      <c r="FD92" s="17"/>
      <c r="FE92" s="17"/>
      <c r="FF92" s="17"/>
      <c r="FG92" s="17"/>
      <c r="FH92" s="17"/>
      <c r="FI92" s="22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>
        <f t="shared" si="564"/>
        <v>0</v>
      </c>
      <c r="FU92" s="17">
        <f t="shared" si="564"/>
        <v>0</v>
      </c>
      <c r="FV92" s="17"/>
      <c r="FW92" s="17"/>
      <c r="FX92" s="17"/>
      <c r="FY92" s="17"/>
      <c r="FZ92" s="17"/>
      <c r="GA92" s="17"/>
      <c r="GB92" s="17"/>
      <c r="GC92" s="17"/>
      <c r="GD92" s="17">
        <f t="shared" si="565"/>
        <v>0</v>
      </c>
      <c r="GE92" s="17">
        <f t="shared" si="565"/>
        <v>0</v>
      </c>
      <c r="GF92" s="17"/>
      <c r="GG92" s="17"/>
      <c r="GH92" s="17"/>
      <c r="GI92" s="17"/>
      <c r="GJ92" s="17"/>
      <c r="GK92" s="17"/>
      <c r="GL92" s="17"/>
      <c r="GM92" s="17"/>
      <c r="GN92" s="17">
        <f t="shared" si="566"/>
        <v>0</v>
      </c>
      <c r="GO92" s="17">
        <f t="shared" si="566"/>
        <v>0</v>
      </c>
      <c r="GP92" s="17"/>
      <c r="GQ92" s="17"/>
      <c r="GR92" s="17"/>
      <c r="GS92" s="17"/>
      <c r="GT92" s="17"/>
      <c r="GU92" s="17"/>
      <c r="GV92" s="17"/>
      <c r="GW92" s="17"/>
      <c r="GX92" s="17">
        <f t="shared" si="567"/>
        <v>0</v>
      </c>
      <c r="GY92" s="17">
        <f t="shared" si="567"/>
        <v>0</v>
      </c>
      <c r="GZ92" s="17"/>
      <c r="HA92" s="17"/>
      <c r="HB92" s="17"/>
      <c r="HC92" s="17"/>
      <c r="HD92" s="17"/>
      <c r="HE92" s="17"/>
      <c r="HF92" s="17"/>
      <c r="HG92" s="17"/>
      <c r="HH92" s="17">
        <f t="shared" si="568"/>
        <v>0</v>
      </c>
      <c r="HI92" s="17">
        <f t="shared" si="568"/>
        <v>0</v>
      </c>
      <c r="HJ92" s="17"/>
      <c r="HK92" s="17"/>
      <c r="HL92" s="17"/>
      <c r="HM92" s="17"/>
      <c r="HN92" s="17"/>
      <c r="HO92" s="17"/>
      <c r="HP92" s="17"/>
      <c r="HQ92" s="17"/>
      <c r="HR92" s="17">
        <f t="shared" si="569"/>
        <v>0</v>
      </c>
      <c r="HS92" s="17">
        <f t="shared" si="569"/>
        <v>0</v>
      </c>
      <c r="HT92" s="17"/>
      <c r="HU92" s="17"/>
      <c r="HV92" s="17"/>
      <c r="HW92" s="17"/>
      <c r="HX92" s="17"/>
      <c r="HY92" s="17"/>
      <c r="HZ92" s="17"/>
      <c r="IA92" s="17"/>
      <c r="IB92" s="17">
        <f t="shared" si="570"/>
        <v>0</v>
      </c>
      <c r="IC92" s="17">
        <f t="shared" si="570"/>
        <v>0</v>
      </c>
      <c r="ID92" s="17"/>
      <c r="IE92" s="17"/>
      <c r="IF92" s="17"/>
      <c r="IG92" s="17"/>
      <c r="IH92" s="17"/>
      <c r="II92" s="17"/>
      <c r="IJ92" s="17"/>
      <c r="IK92" s="17"/>
      <c r="IL92" s="17">
        <f t="shared" si="571"/>
        <v>0</v>
      </c>
      <c r="IM92" s="17">
        <f t="shared" si="571"/>
        <v>0</v>
      </c>
      <c r="IN92" s="17"/>
      <c r="IO92" s="17"/>
      <c r="IP92" s="17"/>
      <c r="IQ92" s="17"/>
      <c r="IR92" s="17"/>
      <c r="IS92" s="17"/>
      <c r="IT92" s="17"/>
      <c r="IU92" s="17"/>
      <c r="IV92" s="17">
        <f t="shared" si="572"/>
        <v>0</v>
      </c>
      <c r="IW92" s="17">
        <f t="shared" si="572"/>
        <v>0</v>
      </c>
      <c r="IX92" s="17"/>
      <c r="IY92" s="17"/>
      <c r="IZ92" s="17"/>
      <c r="JA92" s="17"/>
      <c r="JB92" s="17"/>
      <c r="JC92" s="17"/>
      <c r="JD92" s="17"/>
      <c r="JE92" s="17"/>
      <c r="JF92" s="17">
        <v>0</v>
      </c>
      <c r="JG92" s="17">
        <v>0</v>
      </c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>
        <v>350.84</v>
      </c>
      <c r="JV92" s="17"/>
      <c r="JW92" s="17">
        <f t="shared" si="539"/>
        <v>0</v>
      </c>
      <c r="JX92" s="17"/>
      <c r="JY92" s="17"/>
      <c r="JZ92" s="17" t="e">
        <f t="shared" si="575"/>
        <v>#DIV/0!</v>
      </c>
      <c r="KA92" s="17"/>
      <c r="KB92" s="17"/>
      <c r="KC92" s="17" t="e">
        <f t="shared" si="576"/>
        <v>#DIV/0!</v>
      </c>
      <c r="KD92" s="17"/>
      <c r="KE92" s="17"/>
      <c r="KF92" s="17" t="e">
        <f t="shared" si="577"/>
        <v>#DIV/0!</v>
      </c>
      <c r="KG92" s="17"/>
      <c r="KH92" s="17"/>
      <c r="KI92" s="17" t="e">
        <f t="shared" si="578"/>
        <v>#DIV/0!</v>
      </c>
      <c r="KJ92" s="17"/>
      <c r="KK92" s="17"/>
      <c r="KL92" s="17" t="e">
        <f t="shared" si="579"/>
        <v>#DIV/0!</v>
      </c>
      <c r="KM92" s="17"/>
      <c r="KN92" s="17"/>
      <c r="KO92" s="17"/>
      <c r="KP92" s="17"/>
      <c r="KQ92" s="17"/>
      <c r="KR92" s="17"/>
    </row>
    <row r="93" spans="1:304">
      <c r="A93" s="1" t="s">
        <v>84</v>
      </c>
      <c r="B93" s="17">
        <f t="shared" si="554"/>
        <v>784.49753999999996</v>
      </c>
      <c r="C93" s="17">
        <f t="shared" si="555"/>
        <v>16.22221</v>
      </c>
      <c r="D93" s="17">
        <f t="shared" si="515"/>
        <v>2.0678471471051396</v>
      </c>
      <c r="E93" s="17"/>
      <c r="F93" s="17"/>
      <c r="G93" s="17"/>
      <c r="H93" s="17"/>
      <c r="I93" s="17">
        <v>0</v>
      </c>
      <c r="J93" s="17">
        <v>0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>
        <v>0</v>
      </c>
      <c r="Z93" s="17">
        <v>0</v>
      </c>
      <c r="AA93" s="17"/>
      <c r="AB93" s="17"/>
      <c r="AC93" s="17"/>
      <c r="AD93" s="17"/>
      <c r="AE93" s="17"/>
      <c r="AF93" s="17"/>
      <c r="AG93" s="17"/>
      <c r="AH93" s="17"/>
      <c r="AI93" s="17">
        <v>0</v>
      </c>
      <c r="AJ93" s="17">
        <v>0</v>
      </c>
      <c r="AK93" s="17"/>
      <c r="AL93" s="17"/>
      <c r="AM93" s="17"/>
      <c r="AN93" s="17"/>
      <c r="AO93" s="17"/>
      <c r="AP93" s="17"/>
      <c r="AQ93" s="17"/>
      <c r="AR93" s="17"/>
      <c r="AS93" s="17">
        <v>0</v>
      </c>
      <c r="AT93" s="17">
        <v>0</v>
      </c>
      <c r="AU93" s="17"/>
      <c r="AV93" s="17"/>
      <c r="AW93" s="17"/>
      <c r="AX93" s="17"/>
      <c r="AY93" s="17"/>
      <c r="AZ93" s="17"/>
      <c r="BA93" s="17"/>
      <c r="BB93" s="17"/>
      <c r="BC93" s="17">
        <f t="shared" si="573"/>
        <v>0</v>
      </c>
      <c r="BD93" s="17">
        <f t="shared" si="573"/>
        <v>0</v>
      </c>
      <c r="BE93" s="17"/>
      <c r="BF93" s="17"/>
      <c r="BG93" s="17"/>
      <c r="BH93" s="17"/>
      <c r="BI93" s="17"/>
      <c r="BJ93" s="17"/>
      <c r="BK93" s="17"/>
      <c r="BL93" s="17">
        <v>752.05310999999995</v>
      </c>
      <c r="BM93" s="17">
        <f t="shared" si="574"/>
        <v>752.05311000000006</v>
      </c>
      <c r="BN93" s="17">
        <f t="shared" si="574"/>
        <v>0</v>
      </c>
      <c r="BO93" s="17">
        <f t="shared" si="527"/>
        <v>0</v>
      </c>
      <c r="BP93" s="17">
        <v>737.01205000000004</v>
      </c>
      <c r="BQ93" s="17"/>
      <c r="BR93" s="17">
        <f t="shared" si="556"/>
        <v>0</v>
      </c>
      <c r="BS93" s="17">
        <v>15.04106</v>
      </c>
      <c r="BT93" s="17"/>
      <c r="BU93" s="17">
        <f t="shared" si="557"/>
        <v>0</v>
      </c>
      <c r="BV93" s="17">
        <f t="shared" si="558"/>
        <v>0</v>
      </c>
      <c r="BW93" s="17">
        <f t="shared" si="558"/>
        <v>0</v>
      </c>
      <c r="BX93" s="17"/>
      <c r="BY93" s="17"/>
      <c r="BZ93" s="17"/>
      <c r="CA93" s="17"/>
      <c r="CB93" s="17"/>
      <c r="CC93" s="17"/>
      <c r="CD93" s="17"/>
      <c r="CE93" s="17">
        <f t="shared" si="559"/>
        <v>0</v>
      </c>
      <c r="CF93" s="17">
        <f t="shared" si="559"/>
        <v>0</v>
      </c>
      <c r="CG93" s="17"/>
      <c r="CH93" s="17"/>
      <c r="CI93" s="17"/>
      <c r="CJ93" s="17"/>
      <c r="CK93" s="17"/>
      <c r="CL93" s="17"/>
      <c r="CM93" s="17"/>
      <c r="CN93" s="17"/>
      <c r="CO93" s="17">
        <v>0</v>
      </c>
      <c r="CP93" s="17">
        <v>0</v>
      </c>
      <c r="CQ93" s="17"/>
      <c r="CR93" s="17"/>
      <c r="CS93" s="17"/>
      <c r="CT93" s="17"/>
      <c r="CU93" s="17"/>
      <c r="CV93" s="17"/>
      <c r="CW93" s="17"/>
      <c r="CX93" s="17"/>
      <c r="CY93" s="17">
        <f t="shared" si="560"/>
        <v>0</v>
      </c>
      <c r="CZ93" s="17">
        <f t="shared" si="560"/>
        <v>0</v>
      </c>
      <c r="DA93" s="17"/>
      <c r="DB93" s="17"/>
      <c r="DC93" s="17"/>
      <c r="DD93" s="17"/>
      <c r="DE93" s="17"/>
      <c r="DF93" s="17"/>
      <c r="DG93" s="17"/>
      <c r="DH93" s="17"/>
      <c r="DI93" s="17">
        <f t="shared" si="561"/>
        <v>0</v>
      </c>
      <c r="DJ93" s="17">
        <f t="shared" si="561"/>
        <v>0</v>
      </c>
      <c r="DK93" s="17"/>
      <c r="DL93" s="17"/>
      <c r="DM93" s="17"/>
      <c r="DN93" s="17"/>
      <c r="DO93" s="17"/>
      <c r="DP93" s="17"/>
      <c r="DQ93" s="17"/>
      <c r="DR93" s="17"/>
      <c r="DS93" s="17">
        <v>0</v>
      </c>
      <c r="DT93" s="17">
        <v>0</v>
      </c>
      <c r="DU93" s="17"/>
      <c r="DV93" s="17"/>
      <c r="DW93" s="17"/>
      <c r="DX93" s="17"/>
      <c r="DY93" s="17"/>
      <c r="DZ93" s="17"/>
      <c r="EA93" s="17"/>
      <c r="EB93" s="17"/>
      <c r="EC93" s="17">
        <v>0</v>
      </c>
      <c r="ED93" s="17">
        <v>0</v>
      </c>
      <c r="EE93" s="17"/>
      <c r="EF93" s="17"/>
      <c r="EG93" s="17"/>
      <c r="EH93" s="17"/>
      <c r="EI93" s="17"/>
      <c r="EJ93" s="17"/>
      <c r="EK93" s="17"/>
      <c r="EL93" s="17">
        <v>0</v>
      </c>
      <c r="EM93" s="17">
        <v>0</v>
      </c>
      <c r="EN93" s="17"/>
      <c r="EO93" s="17"/>
      <c r="EP93" s="17">
        <f t="shared" si="562"/>
        <v>0</v>
      </c>
      <c r="EQ93" s="17">
        <f t="shared" si="562"/>
        <v>0</v>
      </c>
      <c r="ER93" s="23"/>
      <c r="ES93" s="17"/>
      <c r="ET93" s="17"/>
      <c r="EU93" s="17"/>
      <c r="EV93" s="17"/>
      <c r="EW93" s="17"/>
      <c r="EX93" s="17"/>
      <c r="EY93" s="17"/>
      <c r="EZ93" s="17">
        <f t="shared" si="563"/>
        <v>0</v>
      </c>
      <c r="FA93" s="17">
        <f t="shared" si="563"/>
        <v>0</v>
      </c>
      <c r="FB93" s="17"/>
      <c r="FC93" s="17"/>
      <c r="FD93" s="17"/>
      <c r="FE93" s="17"/>
      <c r="FF93" s="17"/>
      <c r="FG93" s="17"/>
      <c r="FH93" s="17"/>
      <c r="FI93" s="22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>
        <f t="shared" si="564"/>
        <v>0</v>
      </c>
      <c r="FU93" s="17">
        <f t="shared" si="564"/>
        <v>0</v>
      </c>
      <c r="FV93" s="17"/>
      <c r="FW93" s="17"/>
      <c r="FX93" s="17"/>
      <c r="FY93" s="17"/>
      <c r="FZ93" s="17"/>
      <c r="GA93" s="17"/>
      <c r="GB93" s="17"/>
      <c r="GC93" s="17"/>
      <c r="GD93" s="17">
        <f t="shared" si="565"/>
        <v>0</v>
      </c>
      <c r="GE93" s="17">
        <f t="shared" si="565"/>
        <v>0</v>
      </c>
      <c r="GF93" s="17"/>
      <c r="GG93" s="17"/>
      <c r="GH93" s="17"/>
      <c r="GI93" s="17"/>
      <c r="GJ93" s="17"/>
      <c r="GK93" s="17"/>
      <c r="GL93" s="17"/>
      <c r="GM93" s="17"/>
      <c r="GN93" s="17">
        <f t="shared" si="566"/>
        <v>0</v>
      </c>
      <c r="GO93" s="17">
        <f t="shared" si="566"/>
        <v>0</v>
      </c>
      <c r="GP93" s="17"/>
      <c r="GQ93" s="17"/>
      <c r="GR93" s="17"/>
      <c r="GS93" s="17"/>
      <c r="GT93" s="17"/>
      <c r="GU93" s="17"/>
      <c r="GV93" s="17"/>
      <c r="GW93" s="17"/>
      <c r="GX93" s="17">
        <f t="shared" si="567"/>
        <v>0</v>
      </c>
      <c r="GY93" s="17">
        <f t="shared" si="567"/>
        <v>0</v>
      </c>
      <c r="GZ93" s="17"/>
      <c r="HA93" s="17"/>
      <c r="HB93" s="17"/>
      <c r="HC93" s="17"/>
      <c r="HD93" s="17"/>
      <c r="HE93" s="17"/>
      <c r="HF93" s="17"/>
      <c r="HG93" s="17"/>
      <c r="HH93" s="17">
        <f t="shared" si="568"/>
        <v>0</v>
      </c>
      <c r="HI93" s="17">
        <f t="shared" si="568"/>
        <v>0</v>
      </c>
      <c r="HJ93" s="17"/>
      <c r="HK93" s="17"/>
      <c r="HL93" s="17"/>
      <c r="HM93" s="17"/>
      <c r="HN93" s="17"/>
      <c r="HO93" s="17"/>
      <c r="HP93" s="17"/>
      <c r="HQ93" s="17"/>
      <c r="HR93" s="17">
        <f t="shared" si="569"/>
        <v>0</v>
      </c>
      <c r="HS93" s="17">
        <f t="shared" si="569"/>
        <v>0</v>
      </c>
      <c r="HT93" s="17"/>
      <c r="HU93" s="17"/>
      <c r="HV93" s="17"/>
      <c r="HW93" s="17"/>
      <c r="HX93" s="17"/>
      <c r="HY93" s="17"/>
      <c r="HZ93" s="17"/>
      <c r="IA93" s="17"/>
      <c r="IB93" s="17">
        <f t="shared" si="570"/>
        <v>0</v>
      </c>
      <c r="IC93" s="17">
        <f t="shared" si="570"/>
        <v>0</v>
      </c>
      <c r="ID93" s="17"/>
      <c r="IE93" s="17"/>
      <c r="IF93" s="17"/>
      <c r="IG93" s="17"/>
      <c r="IH93" s="17"/>
      <c r="II93" s="17"/>
      <c r="IJ93" s="17"/>
      <c r="IK93" s="17"/>
      <c r="IL93" s="17">
        <f t="shared" si="571"/>
        <v>0</v>
      </c>
      <c r="IM93" s="17">
        <f t="shared" si="571"/>
        <v>0</v>
      </c>
      <c r="IN93" s="17"/>
      <c r="IO93" s="17"/>
      <c r="IP93" s="17"/>
      <c r="IQ93" s="17"/>
      <c r="IR93" s="17"/>
      <c r="IS93" s="17"/>
      <c r="IT93" s="17"/>
      <c r="IU93" s="17"/>
      <c r="IV93" s="17">
        <f t="shared" si="572"/>
        <v>0</v>
      </c>
      <c r="IW93" s="17">
        <f t="shared" si="572"/>
        <v>0</v>
      </c>
      <c r="IX93" s="17"/>
      <c r="IY93" s="17"/>
      <c r="IZ93" s="17"/>
      <c r="JA93" s="17"/>
      <c r="JB93" s="17"/>
      <c r="JC93" s="17"/>
      <c r="JD93" s="17"/>
      <c r="JE93" s="17"/>
      <c r="JF93" s="17">
        <v>0</v>
      </c>
      <c r="JG93" s="17">
        <v>0</v>
      </c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>
        <v>32.444429999999997</v>
      </c>
      <c r="JS93" s="17">
        <v>16.22221</v>
      </c>
      <c r="JT93" s="17">
        <f t="shared" si="537"/>
        <v>49.999984589034241</v>
      </c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</row>
    <row r="94" spans="1:304">
      <c r="A94" s="1" t="s">
        <v>31</v>
      </c>
      <c r="B94" s="17">
        <f t="shared" si="554"/>
        <v>3410.0995800000001</v>
      </c>
      <c r="C94" s="17">
        <f t="shared" si="555"/>
        <v>3410.0995800000001</v>
      </c>
      <c r="D94" s="17">
        <f t="shared" si="515"/>
        <v>100</v>
      </c>
      <c r="E94" s="17"/>
      <c r="F94" s="17"/>
      <c r="G94" s="17"/>
      <c r="H94" s="17"/>
      <c r="I94" s="17">
        <v>0</v>
      </c>
      <c r="J94" s="17">
        <v>0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>
        <v>0</v>
      </c>
      <c r="Z94" s="17">
        <v>0</v>
      </c>
      <c r="AA94" s="17"/>
      <c r="AB94" s="17"/>
      <c r="AC94" s="17"/>
      <c r="AD94" s="17"/>
      <c r="AE94" s="17"/>
      <c r="AF94" s="17"/>
      <c r="AG94" s="17"/>
      <c r="AH94" s="17"/>
      <c r="AI94" s="17">
        <v>0</v>
      </c>
      <c r="AJ94" s="17">
        <v>0</v>
      </c>
      <c r="AK94" s="17"/>
      <c r="AL94" s="17"/>
      <c r="AM94" s="17"/>
      <c r="AN94" s="17"/>
      <c r="AO94" s="17"/>
      <c r="AP94" s="17"/>
      <c r="AQ94" s="17"/>
      <c r="AR94" s="17"/>
      <c r="AS94" s="17">
        <v>0</v>
      </c>
      <c r="AT94" s="17">
        <v>0</v>
      </c>
      <c r="AU94" s="17"/>
      <c r="AV94" s="17"/>
      <c r="AW94" s="17"/>
      <c r="AX94" s="17"/>
      <c r="AY94" s="17"/>
      <c r="AZ94" s="17"/>
      <c r="BA94" s="17"/>
      <c r="BB94" s="17"/>
      <c r="BC94" s="17">
        <f t="shared" si="573"/>
        <v>0</v>
      </c>
      <c r="BD94" s="17">
        <f t="shared" si="573"/>
        <v>0</v>
      </c>
      <c r="BE94" s="17"/>
      <c r="BF94" s="17"/>
      <c r="BG94" s="17"/>
      <c r="BH94" s="17"/>
      <c r="BI94" s="17"/>
      <c r="BJ94" s="17"/>
      <c r="BK94" s="17"/>
      <c r="BL94" s="17">
        <v>1410.0995800000001</v>
      </c>
      <c r="BM94" s="17">
        <f t="shared" si="574"/>
        <v>1410.0995800000001</v>
      </c>
      <c r="BN94" s="17">
        <f t="shared" si="574"/>
        <v>1410.0995800000001</v>
      </c>
      <c r="BO94" s="17">
        <f t="shared" si="527"/>
        <v>100</v>
      </c>
      <c r="BP94" s="17">
        <v>1381.89759</v>
      </c>
      <c r="BQ94" s="17">
        <v>1381.89759</v>
      </c>
      <c r="BR94" s="17">
        <f t="shared" si="556"/>
        <v>100</v>
      </c>
      <c r="BS94" s="17">
        <v>28.201989999999999</v>
      </c>
      <c r="BT94" s="17">
        <v>28.201989999999999</v>
      </c>
      <c r="BU94" s="17">
        <f t="shared" si="557"/>
        <v>100</v>
      </c>
      <c r="BV94" s="17">
        <f t="shared" si="558"/>
        <v>2000</v>
      </c>
      <c r="BW94" s="17">
        <f t="shared" si="558"/>
        <v>2000</v>
      </c>
      <c r="BX94" s="17"/>
      <c r="BY94" s="17">
        <v>2000</v>
      </c>
      <c r="BZ94" s="17">
        <v>2000</v>
      </c>
      <c r="CA94" s="17">
        <f>BZ94/BY94*100</f>
        <v>100</v>
      </c>
      <c r="CB94" s="17"/>
      <c r="CC94" s="17"/>
      <c r="CD94" s="17"/>
      <c r="CE94" s="17">
        <f t="shared" si="559"/>
        <v>0</v>
      </c>
      <c r="CF94" s="17">
        <f t="shared" si="559"/>
        <v>0</v>
      </c>
      <c r="CG94" s="17"/>
      <c r="CH94" s="17"/>
      <c r="CI94" s="17"/>
      <c r="CJ94" s="17"/>
      <c r="CK94" s="17"/>
      <c r="CL94" s="17"/>
      <c r="CM94" s="17"/>
      <c r="CN94" s="17"/>
      <c r="CO94" s="17">
        <v>0</v>
      </c>
      <c r="CP94" s="17">
        <v>0</v>
      </c>
      <c r="CQ94" s="17"/>
      <c r="CR94" s="17"/>
      <c r="CS94" s="17"/>
      <c r="CT94" s="17"/>
      <c r="CU94" s="17"/>
      <c r="CV94" s="17"/>
      <c r="CW94" s="17"/>
      <c r="CX94" s="17"/>
      <c r="CY94" s="17">
        <f t="shared" si="560"/>
        <v>0</v>
      </c>
      <c r="CZ94" s="17">
        <f t="shared" si="560"/>
        <v>0</v>
      </c>
      <c r="DA94" s="17"/>
      <c r="DB94" s="17"/>
      <c r="DC94" s="17"/>
      <c r="DD94" s="17"/>
      <c r="DE94" s="17"/>
      <c r="DF94" s="17"/>
      <c r="DG94" s="17"/>
      <c r="DH94" s="17"/>
      <c r="DI94" s="17">
        <f t="shared" si="561"/>
        <v>0</v>
      </c>
      <c r="DJ94" s="17">
        <f t="shared" si="561"/>
        <v>0</v>
      </c>
      <c r="DK94" s="17"/>
      <c r="DL94" s="17"/>
      <c r="DM94" s="17"/>
      <c r="DN94" s="17"/>
      <c r="DO94" s="17"/>
      <c r="DP94" s="17"/>
      <c r="DQ94" s="17"/>
      <c r="DR94" s="17"/>
      <c r="DS94" s="17">
        <v>0</v>
      </c>
      <c r="DT94" s="17">
        <v>0</v>
      </c>
      <c r="DU94" s="17"/>
      <c r="DV94" s="17"/>
      <c r="DW94" s="17"/>
      <c r="DX94" s="17"/>
      <c r="DY94" s="17"/>
      <c r="DZ94" s="17"/>
      <c r="EA94" s="17"/>
      <c r="EB94" s="17"/>
      <c r="EC94" s="17">
        <v>0</v>
      </c>
      <c r="ED94" s="17">
        <v>0</v>
      </c>
      <c r="EE94" s="17"/>
      <c r="EF94" s="17"/>
      <c r="EG94" s="17"/>
      <c r="EH94" s="17"/>
      <c r="EI94" s="17"/>
      <c r="EJ94" s="17"/>
      <c r="EK94" s="17"/>
      <c r="EL94" s="17">
        <v>0</v>
      </c>
      <c r="EM94" s="17">
        <v>0</v>
      </c>
      <c r="EN94" s="17"/>
      <c r="EO94" s="17"/>
      <c r="EP94" s="17">
        <f t="shared" si="562"/>
        <v>0</v>
      </c>
      <c r="EQ94" s="17">
        <f t="shared" si="562"/>
        <v>0</v>
      </c>
      <c r="ER94" s="23"/>
      <c r="ES94" s="17"/>
      <c r="ET94" s="17"/>
      <c r="EU94" s="17"/>
      <c r="EV94" s="17"/>
      <c r="EW94" s="17"/>
      <c r="EX94" s="17"/>
      <c r="EY94" s="17"/>
      <c r="EZ94" s="17">
        <f t="shared" si="563"/>
        <v>0</v>
      </c>
      <c r="FA94" s="17">
        <f t="shared" si="563"/>
        <v>0</v>
      </c>
      <c r="FB94" s="17"/>
      <c r="FC94" s="17"/>
      <c r="FD94" s="17"/>
      <c r="FE94" s="17"/>
      <c r="FF94" s="17"/>
      <c r="FG94" s="17"/>
      <c r="FH94" s="17"/>
      <c r="FI94" s="22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>
        <f t="shared" si="564"/>
        <v>0</v>
      </c>
      <c r="FU94" s="17">
        <f t="shared" si="564"/>
        <v>0</v>
      </c>
      <c r="FV94" s="17"/>
      <c r="FW94" s="17"/>
      <c r="FX94" s="17"/>
      <c r="FY94" s="17"/>
      <c r="FZ94" s="17"/>
      <c r="GA94" s="17"/>
      <c r="GB94" s="17"/>
      <c r="GC94" s="17"/>
      <c r="GD94" s="17">
        <f t="shared" si="565"/>
        <v>0</v>
      </c>
      <c r="GE94" s="17">
        <f t="shared" si="565"/>
        <v>0</v>
      </c>
      <c r="GF94" s="17"/>
      <c r="GG94" s="17"/>
      <c r="GH94" s="17"/>
      <c r="GI94" s="17"/>
      <c r="GJ94" s="17"/>
      <c r="GK94" s="17"/>
      <c r="GL94" s="17"/>
      <c r="GM94" s="17"/>
      <c r="GN94" s="17">
        <f t="shared" si="566"/>
        <v>0</v>
      </c>
      <c r="GO94" s="17">
        <f t="shared" si="566"/>
        <v>0</v>
      </c>
      <c r="GP94" s="17"/>
      <c r="GQ94" s="17"/>
      <c r="GR94" s="17"/>
      <c r="GS94" s="17"/>
      <c r="GT94" s="17"/>
      <c r="GU94" s="17"/>
      <c r="GV94" s="17"/>
      <c r="GW94" s="17"/>
      <c r="GX94" s="17">
        <f t="shared" si="567"/>
        <v>0</v>
      </c>
      <c r="GY94" s="17">
        <f t="shared" si="567"/>
        <v>0</v>
      </c>
      <c r="GZ94" s="17"/>
      <c r="HA94" s="17"/>
      <c r="HB94" s="17"/>
      <c r="HC94" s="17"/>
      <c r="HD94" s="17"/>
      <c r="HE94" s="17"/>
      <c r="HF94" s="17"/>
      <c r="HG94" s="17"/>
      <c r="HH94" s="17">
        <f t="shared" si="568"/>
        <v>0</v>
      </c>
      <c r="HI94" s="17">
        <f t="shared" si="568"/>
        <v>0</v>
      </c>
      <c r="HJ94" s="17"/>
      <c r="HK94" s="17"/>
      <c r="HL94" s="17"/>
      <c r="HM94" s="17"/>
      <c r="HN94" s="17"/>
      <c r="HO94" s="17"/>
      <c r="HP94" s="17"/>
      <c r="HQ94" s="17"/>
      <c r="HR94" s="17">
        <f t="shared" si="569"/>
        <v>0</v>
      </c>
      <c r="HS94" s="17">
        <f t="shared" si="569"/>
        <v>0</v>
      </c>
      <c r="HT94" s="17"/>
      <c r="HU94" s="17"/>
      <c r="HV94" s="17"/>
      <c r="HW94" s="17"/>
      <c r="HX94" s="17"/>
      <c r="HY94" s="17"/>
      <c r="HZ94" s="17"/>
      <c r="IA94" s="17"/>
      <c r="IB94" s="17">
        <f t="shared" si="570"/>
        <v>0</v>
      </c>
      <c r="IC94" s="17">
        <f t="shared" si="570"/>
        <v>0</v>
      </c>
      <c r="ID94" s="17"/>
      <c r="IE94" s="17"/>
      <c r="IF94" s="17"/>
      <c r="IG94" s="17"/>
      <c r="IH94" s="17"/>
      <c r="II94" s="17"/>
      <c r="IJ94" s="17"/>
      <c r="IK94" s="17"/>
      <c r="IL94" s="17">
        <f t="shared" si="571"/>
        <v>0</v>
      </c>
      <c r="IM94" s="17">
        <f t="shared" si="571"/>
        <v>0</v>
      </c>
      <c r="IN94" s="17"/>
      <c r="IO94" s="17"/>
      <c r="IP94" s="17"/>
      <c r="IQ94" s="17"/>
      <c r="IR94" s="17"/>
      <c r="IS94" s="17"/>
      <c r="IT94" s="17"/>
      <c r="IU94" s="17"/>
      <c r="IV94" s="17">
        <f t="shared" si="572"/>
        <v>0</v>
      </c>
      <c r="IW94" s="17">
        <f t="shared" si="572"/>
        <v>0</v>
      </c>
      <c r="IX94" s="17"/>
      <c r="IY94" s="17"/>
      <c r="IZ94" s="17"/>
      <c r="JA94" s="17"/>
      <c r="JB94" s="17"/>
      <c r="JC94" s="17"/>
      <c r="JD94" s="17"/>
      <c r="JE94" s="17"/>
      <c r="JF94" s="17">
        <v>0</v>
      </c>
      <c r="JG94" s="17">
        <v>0</v>
      </c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</row>
    <row r="95" spans="1:304">
      <c r="A95" s="1" t="s">
        <v>32</v>
      </c>
      <c r="B95" s="17">
        <f t="shared" si="554"/>
        <v>3107.8482699999995</v>
      </c>
      <c r="C95" s="17">
        <f t="shared" si="555"/>
        <v>1353.91192</v>
      </c>
      <c r="D95" s="17">
        <f t="shared" si="515"/>
        <v>43.564286360736659</v>
      </c>
      <c r="E95" s="17"/>
      <c r="F95" s="17"/>
      <c r="G95" s="17"/>
      <c r="H95" s="17"/>
      <c r="I95" s="17">
        <v>0</v>
      </c>
      <c r="J95" s="17">
        <v>0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>
        <v>0</v>
      </c>
      <c r="Z95" s="17">
        <v>0</v>
      </c>
      <c r="AA95" s="17"/>
      <c r="AB95" s="17"/>
      <c r="AC95" s="17"/>
      <c r="AD95" s="17"/>
      <c r="AE95" s="17"/>
      <c r="AF95" s="17"/>
      <c r="AG95" s="17"/>
      <c r="AH95" s="17"/>
      <c r="AI95" s="17">
        <v>0</v>
      </c>
      <c r="AJ95" s="17">
        <v>0</v>
      </c>
      <c r="AK95" s="17"/>
      <c r="AL95" s="17"/>
      <c r="AM95" s="17"/>
      <c r="AN95" s="17"/>
      <c r="AO95" s="17"/>
      <c r="AP95" s="17"/>
      <c r="AQ95" s="17"/>
      <c r="AR95" s="17"/>
      <c r="AS95" s="17">
        <v>0</v>
      </c>
      <c r="AT95" s="17">
        <v>0</v>
      </c>
      <c r="AU95" s="17"/>
      <c r="AV95" s="17"/>
      <c r="AW95" s="17"/>
      <c r="AX95" s="17"/>
      <c r="AY95" s="17"/>
      <c r="AZ95" s="17"/>
      <c r="BA95" s="17"/>
      <c r="BB95" s="19">
        <v>1263.30981</v>
      </c>
      <c r="BC95" s="17">
        <f t="shared" si="573"/>
        <v>1263.30981</v>
      </c>
      <c r="BD95" s="17">
        <f t="shared" si="573"/>
        <v>1263.30981</v>
      </c>
      <c r="BE95" s="17"/>
      <c r="BF95" s="17">
        <f>1303.2038-65.16019</f>
        <v>1238.0436099999999</v>
      </c>
      <c r="BG95" s="17">
        <v>1238.0436099999999</v>
      </c>
      <c r="BH95" s="17">
        <f>BG95/BF95*100</f>
        <v>100</v>
      </c>
      <c r="BI95" s="17">
        <f>26.596-1.3298</f>
        <v>25.266200000000001</v>
      </c>
      <c r="BJ95" s="17">
        <v>25.266200000000001</v>
      </c>
      <c r="BK95" s="17">
        <f>BJ95/BI95*100</f>
        <v>100</v>
      </c>
      <c r="BL95" s="17">
        <v>564.03982999999994</v>
      </c>
      <c r="BM95" s="17">
        <f t="shared" si="574"/>
        <v>564.03983000000005</v>
      </c>
      <c r="BN95" s="17">
        <f t="shared" si="574"/>
        <v>0</v>
      </c>
      <c r="BO95" s="17">
        <f t="shared" si="527"/>
        <v>0</v>
      </c>
      <c r="BP95" s="17">
        <v>552.75903000000005</v>
      </c>
      <c r="BQ95" s="17"/>
      <c r="BR95" s="17">
        <f t="shared" si="556"/>
        <v>0</v>
      </c>
      <c r="BS95" s="17">
        <v>11.280799999999999</v>
      </c>
      <c r="BT95" s="17"/>
      <c r="BU95" s="17">
        <f t="shared" si="557"/>
        <v>0</v>
      </c>
      <c r="BV95" s="17">
        <f t="shared" si="558"/>
        <v>759.23440000000005</v>
      </c>
      <c r="BW95" s="17">
        <f t="shared" si="558"/>
        <v>0</v>
      </c>
      <c r="BX95" s="17"/>
      <c r="BY95" s="17">
        <v>759.23440000000005</v>
      </c>
      <c r="BZ95" s="17"/>
      <c r="CA95" s="17">
        <f>BZ95/BY95*100</f>
        <v>0</v>
      </c>
      <c r="CB95" s="17"/>
      <c r="CC95" s="17"/>
      <c r="CD95" s="17"/>
      <c r="CE95" s="17">
        <f t="shared" si="559"/>
        <v>0</v>
      </c>
      <c r="CF95" s="17">
        <f t="shared" si="559"/>
        <v>0</v>
      </c>
      <c r="CG95" s="17"/>
      <c r="CH95" s="17"/>
      <c r="CI95" s="17"/>
      <c r="CJ95" s="17"/>
      <c r="CK95" s="17"/>
      <c r="CL95" s="17"/>
      <c r="CM95" s="17"/>
      <c r="CN95" s="17"/>
      <c r="CO95" s="17">
        <v>0</v>
      </c>
      <c r="CP95" s="17">
        <v>0</v>
      </c>
      <c r="CQ95" s="17"/>
      <c r="CR95" s="17"/>
      <c r="CS95" s="17"/>
      <c r="CT95" s="17"/>
      <c r="CU95" s="17"/>
      <c r="CV95" s="17"/>
      <c r="CW95" s="17"/>
      <c r="CX95" s="17"/>
      <c r="CY95" s="17">
        <f t="shared" si="560"/>
        <v>0</v>
      </c>
      <c r="CZ95" s="17">
        <f t="shared" si="560"/>
        <v>0</v>
      </c>
      <c r="DA95" s="17"/>
      <c r="DB95" s="17"/>
      <c r="DC95" s="17"/>
      <c r="DD95" s="17"/>
      <c r="DE95" s="17"/>
      <c r="DF95" s="17"/>
      <c r="DG95" s="17"/>
      <c r="DH95" s="17"/>
      <c r="DI95" s="17">
        <f t="shared" si="561"/>
        <v>0</v>
      </c>
      <c r="DJ95" s="17">
        <f t="shared" si="561"/>
        <v>0</v>
      </c>
      <c r="DK95" s="17" t="e">
        <f>DJ95/DI95*100</f>
        <v>#DIV/0!</v>
      </c>
      <c r="DL95" s="17"/>
      <c r="DM95" s="17"/>
      <c r="DN95" s="17" t="e">
        <f>DM95/DL95*100</f>
        <v>#DIV/0!</v>
      </c>
      <c r="DO95" s="17"/>
      <c r="DP95" s="17"/>
      <c r="DQ95" s="17" t="e">
        <f>DP95/DO95*100</f>
        <v>#DIV/0!</v>
      </c>
      <c r="DR95" s="17"/>
      <c r="DS95" s="17">
        <v>0</v>
      </c>
      <c r="DT95" s="17">
        <v>0</v>
      </c>
      <c r="DU95" s="17"/>
      <c r="DV95" s="17"/>
      <c r="DW95" s="17"/>
      <c r="DX95" s="17"/>
      <c r="DY95" s="17"/>
      <c r="DZ95" s="17"/>
      <c r="EA95" s="17"/>
      <c r="EB95" s="17"/>
      <c r="EC95" s="17">
        <v>0</v>
      </c>
      <c r="ED95" s="17">
        <v>0</v>
      </c>
      <c r="EE95" s="17"/>
      <c r="EF95" s="17"/>
      <c r="EG95" s="17"/>
      <c r="EH95" s="17"/>
      <c r="EI95" s="17"/>
      <c r="EJ95" s="17"/>
      <c r="EK95" s="17"/>
      <c r="EL95" s="17">
        <v>0</v>
      </c>
      <c r="EM95" s="17">
        <v>0</v>
      </c>
      <c r="EN95" s="17"/>
      <c r="EO95" s="17"/>
      <c r="EP95" s="17">
        <f t="shared" si="562"/>
        <v>0</v>
      </c>
      <c r="EQ95" s="17">
        <f t="shared" si="562"/>
        <v>0</v>
      </c>
      <c r="ER95" s="23"/>
      <c r="ES95" s="17"/>
      <c r="ET95" s="17"/>
      <c r="EU95" s="17"/>
      <c r="EV95" s="17"/>
      <c r="EW95" s="17"/>
      <c r="EX95" s="17"/>
      <c r="EY95" s="17"/>
      <c r="EZ95" s="17">
        <f t="shared" si="563"/>
        <v>0</v>
      </c>
      <c r="FA95" s="17">
        <f t="shared" si="563"/>
        <v>0</v>
      </c>
      <c r="FB95" s="17"/>
      <c r="FC95" s="17"/>
      <c r="FD95" s="17"/>
      <c r="FE95" s="17"/>
      <c r="FF95" s="17"/>
      <c r="FG95" s="17"/>
      <c r="FH95" s="17"/>
      <c r="FI95" s="22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>
        <f t="shared" si="564"/>
        <v>0</v>
      </c>
      <c r="FU95" s="17">
        <f t="shared" si="564"/>
        <v>0</v>
      </c>
      <c r="FV95" s="17"/>
      <c r="FW95" s="17"/>
      <c r="FX95" s="17"/>
      <c r="FY95" s="17"/>
      <c r="FZ95" s="17"/>
      <c r="GA95" s="17"/>
      <c r="GB95" s="17"/>
      <c r="GC95" s="17"/>
      <c r="GD95" s="17">
        <f t="shared" si="565"/>
        <v>0</v>
      </c>
      <c r="GE95" s="17">
        <f t="shared" si="565"/>
        <v>0</v>
      </c>
      <c r="GF95" s="17"/>
      <c r="GG95" s="17"/>
      <c r="GH95" s="17"/>
      <c r="GI95" s="17"/>
      <c r="GJ95" s="17"/>
      <c r="GK95" s="17"/>
      <c r="GL95" s="17"/>
      <c r="GM95" s="17"/>
      <c r="GN95" s="17">
        <f t="shared" si="566"/>
        <v>0</v>
      </c>
      <c r="GO95" s="17">
        <f t="shared" si="566"/>
        <v>0</v>
      </c>
      <c r="GP95" s="17"/>
      <c r="GQ95" s="17"/>
      <c r="GR95" s="17"/>
      <c r="GS95" s="17"/>
      <c r="GT95" s="17"/>
      <c r="GU95" s="17"/>
      <c r="GV95" s="17"/>
      <c r="GW95" s="17"/>
      <c r="GX95" s="17">
        <f t="shared" si="567"/>
        <v>0</v>
      </c>
      <c r="GY95" s="17">
        <f t="shared" si="567"/>
        <v>0</v>
      </c>
      <c r="GZ95" s="17"/>
      <c r="HA95" s="17"/>
      <c r="HB95" s="17"/>
      <c r="HC95" s="17"/>
      <c r="HD95" s="17"/>
      <c r="HE95" s="17"/>
      <c r="HF95" s="17"/>
      <c r="HG95" s="17"/>
      <c r="HH95" s="17">
        <f t="shared" si="568"/>
        <v>0</v>
      </c>
      <c r="HI95" s="17">
        <f t="shared" si="568"/>
        <v>0</v>
      </c>
      <c r="HJ95" s="17"/>
      <c r="HK95" s="17"/>
      <c r="HL95" s="17"/>
      <c r="HM95" s="17"/>
      <c r="HN95" s="17"/>
      <c r="HO95" s="17"/>
      <c r="HP95" s="17"/>
      <c r="HQ95" s="17"/>
      <c r="HR95" s="17">
        <f t="shared" si="569"/>
        <v>0</v>
      </c>
      <c r="HS95" s="17">
        <f t="shared" si="569"/>
        <v>0</v>
      </c>
      <c r="HT95" s="17"/>
      <c r="HU95" s="17"/>
      <c r="HV95" s="17"/>
      <c r="HW95" s="17"/>
      <c r="HX95" s="17"/>
      <c r="HY95" s="17"/>
      <c r="HZ95" s="17"/>
      <c r="IA95" s="17"/>
      <c r="IB95" s="17">
        <f t="shared" si="570"/>
        <v>0</v>
      </c>
      <c r="IC95" s="17">
        <f t="shared" si="570"/>
        <v>0</v>
      </c>
      <c r="ID95" s="17"/>
      <c r="IE95" s="17"/>
      <c r="IF95" s="17"/>
      <c r="IG95" s="17"/>
      <c r="IH95" s="17"/>
      <c r="II95" s="17"/>
      <c r="IJ95" s="17"/>
      <c r="IK95" s="17"/>
      <c r="IL95" s="17">
        <f t="shared" si="571"/>
        <v>0</v>
      </c>
      <c r="IM95" s="17">
        <f t="shared" si="571"/>
        <v>0</v>
      </c>
      <c r="IN95" s="17"/>
      <c r="IO95" s="17"/>
      <c r="IP95" s="17"/>
      <c r="IQ95" s="17"/>
      <c r="IR95" s="17"/>
      <c r="IS95" s="17"/>
      <c r="IT95" s="17"/>
      <c r="IU95" s="17"/>
      <c r="IV95" s="17">
        <f t="shared" si="572"/>
        <v>0</v>
      </c>
      <c r="IW95" s="17">
        <f t="shared" si="572"/>
        <v>0</v>
      </c>
      <c r="IX95" s="17"/>
      <c r="IY95" s="17"/>
      <c r="IZ95" s="17"/>
      <c r="JA95" s="17"/>
      <c r="JB95" s="17"/>
      <c r="JC95" s="17"/>
      <c r="JD95" s="17"/>
      <c r="JE95" s="17"/>
      <c r="JF95" s="17">
        <v>0</v>
      </c>
      <c r="JG95" s="17">
        <v>0</v>
      </c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>
        <v>181.20423000000002</v>
      </c>
      <c r="JS95" s="17">
        <v>90.602109999999996</v>
      </c>
      <c r="JT95" s="17">
        <f t="shared" si="537"/>
        <v>49.999997240682511</v>
      </c>
      <c r="JU95" s="17">
        <v>340.06</v>
      </c>
      <c r="JV95" s="17"/>
      <c r="JW95" s="17">
        <f t="shared" si="539"/>
        <v>0</v>
      </c>
      <c r="JX95" s="17"/>
      <c r="JY95" s="17"/>
      <c r="JZ95" s="17" t="e">
        <f t="shared" ref="JZ95:JZ99" si="580">JY95/JX95*100</f>
        <v>#DIV/0!</v>
      </c>
      <c r="KA95" s="17"/>
      <c r="KB95" s="17"/>
      <c r="KC95" s="17" t="e">
        <f t="shared" ref="KC95:KC99" si="581">KB95/KA95*100</f>
        <v>#DIV/0!</v>
      </c>
      <c r="KD95" s="17"/>
      <c r="KE95" s="17"/>
      <c r="KF95" s="17" t="e">
        <f t="shared" ref="KF95:KF99" si="582">KE95/KD95*100</f>
        <v>#DIV/0!</v>
      </c>
      <c r="KG95" s="17"/>
      <c r="KH95" s="17"/>
      <c r="KI95" s="17" t="e">
        <f t="shared" ref="KI95:KI99" si="583">KH95/KG95*100</f>
        <v>#DIV/0!</v>
      </c>
      <c r="KJ95" s="17"/>
      <c r="KK95" s="17"/>
      <c r="KL95" s="17" t="e">
        <f t="shared" ref="KL95:KL99" si="584">KK95/KJ95*100</f>
        <v>#DIV/0!</v>
      </c>
      <c r="KM95" s="17"/>
      <c r="KN95" s="17"/>
      <c r="KO95" s="17"/>
      <c r="KP95" s="17"/>
      <c r="KQ95" s="17"/>
      <c r="KR95" s="17"/>
    </row>
    <row r="96" spans="1:304">
      <c r="A96" s="1" t="s">
        <v>33</v>
      </c>
      <c r="B96" s="17">
        <f t="shared" si="554"/>
        <v>2634.46011</v>
      </c>
      <c r="C96" s="17">
        <f t="shared" si="555"/>
        <v>0</v>
      </c>
      <c r="D96" s="17">
        <f t="shared" si="515"/>
        <v>0</v>
      </c>
      <c r="E96" s="17"/>
      <c r="F96" s="17"/>
      <c r="G96" s="17"/>
      <c r="H96" s="17"/>
      <c r="I96" s="17">
        <v>0</v>
      </c>
      <c r="J96" s="17"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>
        <v>0</v>
      </c>
      <c r="Z96" s="17">
        <v>0</v>
      </c>
      <c r="AA96" s="17"/>
      <c r="AB96" s="17"/>
      <c r="AC96" s="17"/>
      <c r="AD96" s="17"/>
      <c r="AE96" s="17"/>
      <c r="AF96" s="17"/>
      <c r="AG96" s="17"/>
      <c r="AH96" s="17"/>
      <c r="AI96" s="17">
        <v>0</v>
      </c>
      <c r="AJ96" s="17">
        <v>0</v>
      </c>
      <c r="AK96" s="17"/>
      <c r="AL96" s="17"/>
      <c r="AM96" s="17"/>
      <c r="AN96" s="17"/>
      <c r="AO96" s="17"/>
      <c r="AP96" s="17"/>
      <c r="AQ96" s="17"/>
      <c r="AR96" s="17"/>
      <c r="AS96" s="17">
        <v>0</v>
      </c>
      <c r="AT96" s="17">
        <v>0</v>
      </c>
      <c r="AU96" s="17"/>
      <c r="AV96" s="17"/>
      <c r="AW96" s="17"/>
      <c r="AX96" s="17"/>
      <c r="AY96" s="17"/>
      <c r="AZ96" s="17"/>
      <c r="BA96" s="17"/>
      <c r="BB96" s="17"/>
      <c r="BC96" s="17">
        <f t="shared" si="573"/>
        <v>0</v>
      </c>
      <c r="BD96" s="17">
        <f t="shared" si="573"/>
        <v>0</v>
      </c>
      <c r="BE96" s="17"/>
      <c r="BF96" s="17"/>
      <c r="BG96" s="17"/>
      <c r="BH96" s="17"/>
      <c r="BI96" s="17"/>
      <c r="BJ96" s="17"/>
      <c r="BK96" s="17"/>
      <c r="BL96" s="17">
        <v>752.05310999999995</v>
      </c>
      <c r="BM96" s="17">
        <f t="shared" si="574"/>
        <v>752.05311000000006</v>
      </c>
      <c r="BN96" s="17">
        <f t="shared" si="574"/>
        <v>0</v>
      </c>
      <c r="BO96" s="17">
        <f t="shared" si="527"/>
        <v>0</v>
      </c>
      <c r="BP96" s="17">
        <v>737.01205000000004</v>
      </c>
      <c r="BQ96" s="17"/>
      <c r="BR96" s="17">
        <f t="shared" si="556"/>
        <v>0</v>
      </c>
      <c r="BS96" s="17">
        <v>15.04106</v>
      </c>
      <c r="BT96" s="17"/>
      <c r="BU96" s="17">
        <f t="shared" si="557"/>
        <v>0</v>
      </c>
      <c r="BV96" s="17">
        <f t="shared" si="558"/>
        <v>1555.087</v>
      </c>
      <c r="BW96" s="17">
        <f t="shared" si="558"/>
        <v>0</v>
      </c>
      <c r="BX96" s="17">
        <f>BW96/BV96*100</f>
        <v>0</v>
      </c>
      <c r="BY96" s="17">
        <v>1555.087</v>
      </c>
      <c r="BZ96" s="17"/>
      <c r="CA96" s="17"/>
      <c r="CB96" s="17"/>
      <c r="CC96" s="17"/>
      <c r="CD96" s="17"/>
      <c r="CE96" s="17">
        <f t="shared" si="559"/>
        <v>0</v>
      </c>
      <c r="CF96" s="17">
        <f t="shared" si="559"/>
        <v>0</v>
      </c>
      <c r="CG96" s="17"/>
      <c r="CH96" s="17"/>
      <c r="CI96" s="17"/>
      <c r="CJ96" s="17"/>
      <c r="CK96" s="17"/>
      <c r="CL96" s="17"/>
      <c r="CM96" s="17"/>
      <c r="CN96" s="17"/>
      <c r="CO96" s="17">
        <v>0</v>
      </c>
      <c r="CP96" s="17">
        <v>0</v>
      </c>
      <c r="CQ96" s="17"/>
      <c r="CR96" s="17"/>
      <c r="CS96" s="17"/>
      <c r="CT96" s="17"/>
      <c r="CU96" s="17"/>
      <c r="CV96" s="17"/>
      <c r="CW96" s="17"/>
      <c r="CX96" s="17"/>
      <c r="CY96" s="17">
        <f t="shared" si="560"/>
        <v>0</v>
      </c>
      <c r="CZ96" s="17">
        <f t="shared" si="560"/>
        <v>0</v>
      </c>
      <c r="DA96" s="17"/>
      <c r="DB96" s="17"/>
      <c r="DC96" s="17"/>
      <c r="DD96" s="17"/>
      <c r="DE96" s="17"/>
      <c r="DF96" s="17"/>
      <c r="DG96" s="17"/>
      <c r="DH96" s="17"/>
      <c r="DI96" s="17">
        <f t="shared" si="561"/>
        <v>0</v>
      </c>
      <c r="DJ96" s="17">
        <f t="shared" si="561"/>
        <v>0</v>
      </c>
      <c r="DK96" s="17"/>
      <c r="DL96" s="17"/>
      <c r="DM96" s="17"/>
      <c r="DN96" s="17"/>
      <c r="DO96" s="17"/>
      <c r="DP96" s="17"/>
      <c r="DQ96" s="17"/>
      <c r="DR96" s="17"/>
      <c r="DS96" s="17">
        <v>0</v>
      </c>
      <c r="DT96" s="17">
        <v>0</v>
      </c>
      <c r="DU96" s="17"/>
      <c r="DV96" s="17"/>
      <c r="DW96" s="17"/>
      <c r="DX96" s="17"/>
      <c r="DY96" s="17"/>
      <c r="DZ96" s="17"/>
      <c r="EA96" s="17"/>
      <c r="EB96" s="17"/>
      <c r="EC96" s="17">
        <v>0</v>
      </c>
      <c r="ED96" s="17">
        <v>0</v>
      </c>
      <c r="EE96" s="17"/>
      <c r="EF96" s="17"/>
      <c r="EG96" s="17"/>
      <c r="EH96" s="17"/>
      <c r="EI96" s="17"/>
      <c r="EJ96" s="17"/>
      <c r="EK96" s="17"/>
      <c r="EL96" s="17">
        <v>0</v>
      </c>
      <c r="EM96" s="17">
        <v>0</v>
      </c>
      <c r="EN96" s="17"/>
      <c r="EO96" s="17"/>
      <c r="EP96" s="17">
        <f t="shared" si="562"/>
        <v>0</v>
      </c>
      <c r="EQ96" s="17">
        <f t="shared" si="562"/>
        <v>0</v>
      </c>
      <c r="ER96" s="23"/>
      <c r="ES96" s="17"/>
      <c r="ET96" s="17"/>
      <c r="EU96" s="17" t="e">
        <f>ET96/ES96*100</f>
        <v>#DIV/0!</v>
      </c>
      <c r="EV96" s="17"/>
      <c r="EW96" s="17"/>
      <c r="EX96" s="17"/>
      <c r="EY96" s="17"/>
      <c r="EZ96" s="17">
        <f t="shared" si="563"/>
        <v>0</v>
      </c>
      <c r="FA96" s="17">
        <f t="shared" si="563"/>
        <v>0</v>
      </c>
      <c r="FB96" s="17"/>
      <c r="FC96" s="17"/>
      <c r="FD96" s="17"/>
      <c r="FE96" s="17"/>
      <c r="FF96" s="17"/>
      <c r="FG96" s="17"/>
      <c r="FH96" s="17"/>
      <c r="FI96" s="22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>
        <f t="shared" si="564"/>
        <v>0</v>
      </c>
      <c r="FU96" s="17">
        <f t="shared" si="564"/>
        <v>0</v>
      </c>
      <c r="FV96" s="17"/>
      <c r="FW96" s="17"/>
      <c r="FX96" s="17"/>
      <c r="FY96" s="17"/>
      <c r="FZ96" s="17"/>
      <c r="GA96" s="17"/>
      <c r="GB96" s="17"/>
      <c r="GC96" s="17"/>
      <c r="GD96" s="17">
        <f t="shared" si="565"/>
        <v>0</v>
      </c>
      <c r="GE96" s="17">
        <f t="shared" si="565"/>
        <v>0</v>
      </c>
      <c r="GF96" s="17"/>
      <c r="GG96" s="17"/>
      <c r="GH96" s="17"/>
      <c r="GI96" s="17"/>
      <c r="GJ96" s="17"/>
      <c r="GK96" s="17"/>
      <c r="GL96" s="17"/>
      <c r="GM96" s="17"/>
      <c r="GN96" s="17">
        <f t="shared" si="566"/>
        <v>0</v>
      </c>
      <c r="GO96" s="17">
        <f t="shared" si="566"/>
        <v>0</v>
      </c>
      <c r="GP96" s="17"/>
      <c r="GQ96" s="17"/>
      <c r="GR96" s="17"/>
      <c r="GS96" s="17"/>
      <c r="GT96" s="17"/>
      <c r="GU96" s="17"/>
      <c r="GV96" s="17"/>
      <c r="GW96" s="17"/>
      <c r="GX96" s="17">
        <f t="shared" si="567"/>
        <v>0</v>
      </c>
      <c r="GY96" s="17">
        <f t="shared" si="567"/>
        <v>0</v>
      </c>
      <c r="GZ96" s="17"/>
      <c r="HA96" s="17"/>
      <c r="HB96" s="17"/>
      <c r="HC96" s="17"/>
      <c r="HD96" s="17"/>
      <c r="HE96" s="17"/>
      <c r="HF96" s="17"/>
      <c r="HG96" s="17"/>
      <c r="HH96" s="17">
        <f t="shared" si="568"/>
        <v>0</v>
      </c>
      <c r="HI96" s="17">
        <f t="shared" si="568"/>
        <v>0</v>
      </c>
      <c r="HJ96" s="17"/>
      <c r="HK96" s="17"/>
      <c r="HL96" s="17"/>
      <c r="HM96" s="17"/>
      <c r="HN96" s="17"/>
      <c r="HO96" s="17"/>
      <c r="HP96" s="17"/>
      <c r="HQ96" s="17"/>
      <c r="HR96" s="17">
        <f t="shared" si="569"/>
        <v>0</v>
      </c>
      <c r="HS96" s="17">
        <f t="shared" si="569"/>
        <v>0</v>
      </c>
      <c r="HT96" s="17"/>
      <c r="HU96" s="17"/>
      <c r="HV96" s="17"/>
      <c r="HW96" s="17"/>
      <c r="HX96" s="17"/>
      <c r="HY96" s="17"/>
      <c r="HZ96" s="17"/>
      <c r="IA96" s="17"/>
      <c r="IB96" s="17">
        <f t="shared" si="570"/>
        <v>0</v>
      </c>
      <c r="IC96" s="17">
        <f t="shared" si="570"/>
        <v>0</v>
      </c>
      <c r="ID96" s="17"/>
      <c r="IE96" s="17"/>
      <c r="IF96" s="17"/>
      <c r="IG96" s="17"/>
      <c r="IH96" s="17"/>
      <c r="II96" s="17"/>
      <c r="IJ96" s="17"/>
      <c r="IK96" s="17"/>
      <c r="IL96" s="17">
        <f t="shared" si="571"/>
        <v>0</v>
      </c>
      <c r="IM96" s="17">
        <f t="shared" si="571"/>
        <v>0</v>
      </c>
      <c r="IN96" s="17"/>
      <c r="IO96" s="17"/>
      <c r="IP96" s="17"/>
      <c r="IQ96" s="17"/>
      <c r="IR96" s="17"/>
      <c r="IS96" s="17"/>
      <c r="IT96" s="17"/>
      <c r="IU96" s="17"/>
      <c r="IV96" s="17">
        <f t="shared" si="572"/>
        <v>0</v>
      </c>
      <c r="IW96" s="17">
        <f t="shared" si="572"/>
        <v>0</v>
      </c>
      <c r="IX96" s="17"/>
      <c r="IY96" s="17"/>
      <c r="IZ96" s="17"/>
      <c r="JA96" s="17"/>
      <c r="JB96" s="17"/>
      <c r="JC96" s="17"/>
      <c r="JD96" s="17"/>
      <c r="JE96" s="17"/>
      <c r="JF96" s="17">
        <v>0</v>
      </c>
      <c r="JG96" s="17">
        <v>0</v>
      </c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>
        <v>327.32</v>
      </c>
      <c r="JV96" s="17"/>
      <c r="JW96" s="17">
        <f t="shared" si="539"/>
        <v>0</v>
      </c>
      <c r="JX96" s="17"/>
      <c r="JY96" s="17"/>
      <c r="JZ96" s="17" t="e">
        <f t="shared" si="580"/>
        <v>#DIV/0!</v>
      </c>
      <c r="KA96" s="17"/>
      <c r="KB96" s="17"/>
      <c r="KC96" s="17" t="e">
        <f t="shared" si="581"/>
        <v>#DIV/0!</v>
      </c>
      <c r="KD96" s="17"/>
      <c r="KE96" s="17"/>
      <c r="KF96" s="17" t="e">
        <f t="shared" si="582"/>
        <v>#DIV/0!</v>
      </c>
      <c r="KG96" s="17"/>
      <c r="KH96" s="17"/>
      <c r="KI96" s="17" t="e">
        <f t="shared" si="583"/>
        <v>#DIV/0!</v>
      </c>
      <c r="KJ96" s="17"/>
      <c r="KK96" s="17"/>
      <c r="KL96" s="17" t="e">
        <f t="shared" si="584"/>
        <v>#DIV/0!</v>
      </c>
      <c r="KM96" s="17"/>
      <c r="KN96" s="17"/>
      <c r="KO96" s="17"/>
      <c r="KP96" s="17"/>
      <c r="KQ96" s="17"/>
      <c r="KR96" s="17"/>
    </row>
    <row r="97" spans="1:305">
      <c r="A97" s="1" t="s">
        <v>118</v>
      </c>
      <c r="B97" s="17">
        <f t="shared" si="554"/>
        <v>1622.7172800000001</v>
      </c>
      <c r="C97" s="17">
        <f t="shared" si="555"/>
        <v>569.52801999999997</v>
      </c>
      <c r="D97" s="17">
        <f t="shared" si="515"/>
        <v>35.097180945777559</v>
      </c>
      <c r="E97" s="17"/>
      <c r="F97" s="17"/>
      <c r="G97" s="17"/>
      <c r="H97" s="17"/>
      <c r="I97" s="17">
        <v>0</v>
      </c>
      <c r="J97" s="17">
        <v>0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>
        <v>0</v>
      </c>
      <c r="Z97" s="17">
        <v>0</v>
      </c>
      <c r="AA97" s="17"/>
      <c r="AB97" s="17"/>
      <c r="AC97" s="17"/>
      <c r="AD97" s="17"/>
      <c r="AE97" s="17"/>
      <c r="AF97" s="17"/>
      <c r="AG97" s="17"/>
      <c r="AH97" s="17"/>
      <c r="AI97" s="17">
        <v>0</v>
      </c>
      <c r="AJ97" s="17">
        <v>0</v>
      </c>
      <c r="AK97" s="17"/>
      <c r="AL97" s="17"/>
      <c r="AM97" s="17"/>
      <c r="AN97" s="17"/>
      <c r="AO97" s="17"/>
      <c r="AP97" s="17"/>
      <c r="AQ97" s="17"/>
      <c r="AR97" s="17"/>
      <c r="AS97" s="17">
        <v>0</v>
      </c>
      <c r="AT97" s="17">
        <v>0</v>
      </c>
      <c r="AU97" s="17"/>
      <c r="AV97" s="17"/>
      <c r="AW97" s="17"/>
      <c r="AX97" s="17"/>
      <c r="AY97" s="17"/>
      <c r="AZ97" s="17"/>
      <c r="BA97" s="17"/>
      <c r="BB97" s="17">
        <v>722.92926</v>
      </c>
      <c r="BC97" s="17">
        <f t="shared" si="573"/>
        <v>722.92926</v>
      </c>
      <c r="BD97" s="17">
        <f t="shared" si="573"/>
        <v>0</v>
      </c>
      <c r="BE97" s="17"/>
      <c r="BF97" s="17">
        <v>708.47069999999997</v>
      </c>
      <c r="BG97" s="17"/>
      <c r="BH97" s="17"/>
      <c r="BI97" s="17">
        <v>14.45856</v>
      </c>
      <c r="BJ97" s="17"/>
      <c r="BK97" s="17"/>
      <c r="BL97" s="17">
        <v>235.01659000000001</v>
      </c>
      <c r="BM97" s="17">
        <f t="shared" si="574"/>
        <v>235.01659000000001</v>
      </c>
      <c r="BN97" s="17">
        <f t="shared" si="574"/>
        <v>235.01659000000001</v>
      </c>
      <c r="BO97" s="17">
        <f t="shared" si="527"/>
        <v>100</v>
      </c>
      <c r="BP97" s="17">
        <v>230.31626</v>
      </c>
      <c r="BQ97" s="17">
        <v>230.31626</v>
      </c>
      <c r="BR97" s="17">
        <f t="shared" si="556"/>
        <v>100</v>
      </c>
      <c r="BS97" s="17">
        <v>4.7003300000000001</v>
      </c>
      <c r="BT97" s="17">
        <v>4.7003300000000001</v>
      </c>
      <c r="BU97" s="17">
        <f t="shared" si="557"/>
        <v>100</v>
      </c>
      <c r="BV97" s="17">
        <f t="shared" si="558"/>
        <v>334.51143000000002</v>
      </c>
      <c r="BW97" s="17">
        <f t="shared" si="558"/>
        <v>334.51143000000002</v>
      </c>
      <c r="BX97" s="17">
        <f>BW97/BV97*100</f>
        <v>100</v>
      </c>
      <c r="BY97" s="17">
        <v>334.51143000000002</v>
      </c>
      <c r="BZ97" s="17">
        <v>334.51143000000002</v>
      </c>
      <c r="CA97" s="17">
        <f>BZ97/BY97*100</f>
        <v>100</v>
      </c>
      <c r="CB97" s="17"/>
      <c r="CC97" s="17"/>
      <c r="CD97" s="17"/>
      <c r="CE97" s="17">
        <f t="shared" si="559"/>
        <v>0</v>
      </c>
      <c r="CF97" s="17">
        <f t="shared" si="559"/>
        <v>0</v>
      </c>
      <c r="CG97" s="17"/>
      <c r="CH97" s="17"/>
      <c r="CI97" s="17"/>
      <c r="CJ97" s="17"/>
      <c r="CK97" s="17"/>
      <c r="CL97" s="17"/>
      <c r="CM97" s="17"/>
      <c r="CN97" s="17"/>
      <c r="CO97" s="17">
        <v>0</v>
      </c>
      <c r="CP97" s="17">
        <v>0</v>
      </c>
      <c r="CQ97" s="17"/>
      <c r="CR97" s="17"/>
      <c r="CS97" s="17"/>
      <c r="CT97" s="17"/>
      <c r="CU97" s="17"/>
      <c r="CV97" s="17"/>
      <c r="CW97" s="17"/>
      <c r="CX97" s="17"/>
      <c r="CY97" s="17">
        <f t="shared" si="560"/>
        <v>0</v>
      </c>
      <c r="CZ97" s="17">
        <f t="shared" si="560"/>
        <v>0</v>
      </c>
      <c r="DA97" s="17"/>
      <c r="DB97" s="17"/>
      <c r="DC97" s="17"/>
      <c r="DD97" s="17"/>
      <c r="DE97" s="17"/>
      <c r="DF97" s="17"/>
      <c r="DG97" s="17"/>
      <c r="DH97" s="17"/>
      <c r="DI97" s="17">
        <f t="shared" si="561"/>
        <v>0</v>
      </c>
      <c r="DJ97" s="17">
        <f t="shared" si="561"/>
        <v>0</v>
      </c>
      <c r="DK97" s="17" t="e">
        <f>DJ97/DI97*100</f>
        <v>#DIV/0!</v>
      </c>
      <c r="DL97" s="17"/>
      <c r="DM97" s="17"/>
      <c r="DN97" s="17" t="e">
        <f>DM97/DL97*100</f>
        <v>#DIV/0!</v>
      </c>
      <c r="DO97" s="17"/>
      <c r="DP97" s="17"/>
      <c r="DQ97" s="17" t="e">
        <f>DP97/DO97*100</f>
        <v>#DIV/0!</v>
      </c>
      <c r="DR97" s="17"/>
      <c r="DS97" s="17">
        <v>0</v>
      </c>
      <c r="DT97" s="17">
        <v>0</v>
      </c>
      <c r="DU97" s="17"/>
      <c r="DV97" s="17"/>
      <c r="DW97" s="17"/>
      <c r="DX97" s="17"/>
      <c r="DY97" s="17"/>
      <c r="DZ97" s="17"/>
      <c r="EA97" s="17"/>
      <c r="EB97" s="17"/>
      <c r="EC97" s="17">
        <v>0</v>
      </c>
      <c r="ED97" s="17">
        <v>0</v>
      </c>
      <c r="EE97" s="17"/>
      <c r="EF97" s="17"/>
      <c r="EG97" s="17"/>
      <c r="EH97" s="17"/>
      <c r="EI97" s="17"/>
      <c r="EJ97" s="17"/>
      <c r="EK97" s="17"/>
      <c r="EL97" s="17">
        <v>0</v>
      </c>
      <c r="EM97" s="17">
        <v>0</v>
      </c>
      <c r="EN97" s="17"/>
      <c r="EO97" s="17"/>
      <c r="EP97" s="17">
        <f t="shared" si="562"/>
        <v>0</v>
      </c>
      <c r="EQ97" s="17">
        <f t="shared" si="562"/>
        <v>0</v>
      </c>
      <c r="ER97" s="23"/>
      <c r="ES97" s="17"/>
      <c r="ET97" s="17"/>
      <c r="EU97" s="17" t="e">
        <f>ET97/ES97*100</f>
        <v>#DIV/0!</v>
      </c>
      <c r="EV97" s="17"/>
      <c r="EW97" s="17"/>
      <c r="EX97" s="17"/>
      <c r="EY97" s="17"/>
      <c r="EZ97" s="17">
        <f t="shared" si="563"/>
        <v>0</v>
      </c>
      <c r="FA97" s="17">
        <f t="shared" si="563"/>
        <v>0</v>
      </c>
      <c r="FB97" s="17"/>
      <c r="FC97" s="17"/>
      <c r="FD97" s="17"/>
      <c r="FE97" s="17"/>
      <c r="FF97" s="17"/>
      <c r="FG97" s="17"/>
      <c r="FH97" s="17"/>
      <c r="FI97" s="22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>
        <f t="shared" si="564"/>
        <v>0</v>
      </c>
      <c r="FU97" s="17">
        <f t="shared" si="564"/>
        <v>0</v>
      </c>
      <c r="FV97" s="17"/>
      <c r="FW97" s="17"/>
      <c r="FX97" s="17"/>
      <c r="FY97" s="17"/>
      <c r="FZ97" s="17"/>
      <c r="GA97" s="17"/>
      <c r="GB97" s="17"/>
      <c r="GC97" s="17"/>
      <c r="GD97" s="17">
        <f t="shared" si="565"/>
        <v>0</v>
      </c>
      <c r="GE97" s="17">
        <f t="shared" si="565"/>
        <v>0</v>
      </c>
      <c r="GF97" s="17"/>
      <c r="GG97" s="17"/>
      <c r="GH97" s="17"/>
      <c r="GI97" s="17"/>
      <c r="GJ97" s="17"/>
      <c r="GK97" s="17"/>
      <c r="GL97" s="17"/>
      <c r="GM97" s="17"/>
      <c r="GN97" s="17">
        <f t="shared" si="566"/>
        <v>0</v>
      </c>
      <c r="GO97" s="17">
        <f t="shared" si="566"/>
        <v>0</v>
      </c>
      <c r="GP97" s="17"/>
      <c r="GQ97" s="17"/>
      <c r="GR97" s="17"/>
      <c r="GS97" s="17"/>
      <c r="GT97" s="17"/>
      <c r="GU97" s="17"/>
      <c r="GV97" s="17"/>
      <c r="GW97" s="17"/>
      <c r="GX97" s="17">
        <f t="shared" si="567"/>
        <v>0</v>
      </c>
      <c r="GY97" s="17">
        <f t="shared" si="567"/>
        <v>0</v>
      </c>
      <c r="GZ97" s="17"/>
      <c r="HA97" s="17"/>
      <c r="HB97" s="17"/>
      <c r="HC97" s="17"/>
      <c r="HD97" s="17"/>
      <c r="HE97" s="17"/>
      <c r="HF97" s="17"/>
      <c r="HG97" s="17"/>
      <c r="HH97" s="17">
        <f t="shared" si="568"/>
        <v>0</v>
      </c>
      <c r="HI97" s="17">
        <f t="shared" si="568"/>
        <v>0</v>
      </c>
      <c r="HJ97" s="17"/>
      <c r="HK97" s="17"/>
      <c r="HL97" s="17"/>
      <c r="HM97" s="17"/>
      <c r="HN97" s="17"/>
      <c r="HO97" s="17"/>
      <c r="HP97" s="17"/>
      <c r="HQ97" s="17"/>
      <c r="HR97" s="17">
        <f t="shared" si="569"/>
        <v>0</v>
      </c>
      <c r="HS97" s="17">
        <f t="shared" si="569"/>
        <v>0</v>
      </c>
      <c r="HT97" s="17"/>
      <c r="HU97" s="17"/>
      <c r="HV97" s="17"/>
      <c r="HW97" s="17"/>
      <c r="HX97" s="17"/>
      <c r="HY97" s="17"/>
      <c r="HZ97" s="17"/>
      <c r="IA97" s="17"/>
      <c r="IB97" s="17">
        <f t="shared" si="570"/>
        <v>0</v>
      </c>
      <c r="IC97" s="17">
        <f t="shared" si="570"/>
        <v>0</v>
      </c>
      <c r="ID97" s="17"/>
      <c r="IE97" s="17"/>
      <c r="IF97" s="17"/>
      <c r="IG97" s="17"/>
      <c r="IH97" s="17"/>
      <c r="II97" s="17"/>
      <c r="IJ97" s="17"/>
      <c r="IK97" s="17"/>
      <c r="IL97" s="17">
        <f t="shared" si="571"/>
        <v>0</v>
      </c>
      <c r="IM97" s="17">
        <f t="shared" si="571"/>
        <v>0</v>
      </c>
      <c r="IN97" s="17"/>
      <c r="IO97" s="17"/>
      <c r="IP97" s="17"/>
      <c r="IQ97" s="17"/>
      <c r="IR97" s="17"/>
      <c r="IS97" s="17"/>
      <c r="IT97" s="17"/>
      <c r="IU97" s="17"/>
      <c r="IV97" s="17">
        <f t="shared" si="572"/>
        <v>0</v>
      </c>
      <c r="IW97" s="17">
        <f t="shared" si="572"/>
        <v>0</v>
      </c>
      <c r="IX97" s="17"/>
      <c r="IY97" s="17"/>
      <c r="IZ97" s="17"/>
      <c r="JA97" s="17"/>
      <c r="JB97" s="17"/>
      <c r="JC97" s="17"/>
      <c r="JD97" s="17"/>
      <c r="JE97" s="17"/>
      <c r="JF97" s="17">
        <v>0</v>
      </c>
      <c r="JG97" s="17">
        <v>0</v>
      </c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>
        <v>330.26</v>
      </c>
      <c r="JV97" s="17"/>
      <c r="JW97" s="17">
        <f t="shared" si="539"/>
        <v>0</v>
      </c>
      <c r="JX97" s="17"/>
      <c r="JY97" s="17"/>
      <c r="JZ97" s="17" t="e">
        <f t="shared" si="580"/>
        <v>#DIV/0!</v>
      </c>
      <c r="KA97" s="17"/>
      <c r="KB97" s="17"/>
      <c r="KC97" s="17" t="e">
        <f t="shared" si="581"/>
        <v>#DIV/0!</v>
      </c>
      <c r="KD97" s="17"/>
      <c r="KE97" s="17"/>
      <c r="KF97" s="17" t="e">
        <f t="shared" si="582"/>
        <v>#DIV/0!</v>
      </c>
      <c r="KG97" s="17"/>
      <c r="KH97" s="17"/>
      <c r="KI97" s="17" t="e">
        <f t="shared" si="583"/>
        <v>#DIV/0!</v>
      </c>
      <c r="KJ97" s="17"/>
      <c r="KK97" s="17"/>
      <c r="KL97" s="17" t="e">
        <f t="shared" si="584"/>
        <v>#DIV/0!</v>
      </c>
      <c r="KM97" s="17"/>
      <c r="KN97" s="17"/>
      <c r="KO97" s="17"/>
      <c r="KP97" s="17"/>
      <c r="KQ97" s="17"/>
      <c r="KR97" s="17"/>
    </row>
    <row r="98" spans="1:305">
      <c r="A98" s="1" t="s">
        <v>87</v>
      </c>
      <c r="B98" s="17">
        <f t="shared" si="554"/>
        <v>320.45999999999998</v>
      </c>
      <c r="C98" s="17">
        <f t="shared" si="555"/>
        <v>0</v>
      </c>
      <c r="D98" s="17">
        <f t="shared" si="515"/>
        <v>0</v>
      </c>
      <c r="E98" s="17"/>
      <c r="F98" s="17"/>
      <c r="G98" s="17"/>
      <c r="H98" s="17"/>
      <c r="I98" s="17">
        <v>0</v>
      </c>
      <c r="J98" s="17">
        <v>0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>
        <v>0</v>
      </c>
      <c r="Z98" s="17">
        <v>0</v>
      </c>
      <c r="AA98" s="17"/>
      <c r="AB98" s="17"/>
      <c r="AC98" s="17"/>
      <c r="AD98" s="17"/>
      <c r="AE98" s="17"/>
      <c r="AF98" s="17"/>
      <c r="AG98" s="17"/>
      <c r="AH98" s="17"/>
      <c r="AI98" s="17">
        <v>0</v>
      </c>
      <c r="AJ98" s="17">
        <v>0</v>
      </c>
      <c r="AK98" s="17"/>
      <c r="AL98" s="17"/>
      <c r="AM98" s="17"/>
      <c r="AN98" s="17"/>
      <c r="AO98" s="17"/>
      <c r="AP98" s="17"/>
      <c r="AQ98" s="17"/>
      <c r="AR98" s="17"/>
      <c r="AS98" s="17">
        <v>0</v>
      </c>
      <c r="AT98" s="17">
        <v>0</v>
      </c>
      <c r="AU98" s="17"/>
      <c r="AV98" s="17"/>
      <c r="AW98" s="17"/>
      <c r="AX98" s="17"/>
      <c r="AY98" s="17"/>
      <c r="AZ98" s="17"/>
      <c r="BA98" s="17"/>
      <c r="BB98" s="17"/>
      <c r="BC98" s="17">
        <f t="shared" si="573"/>
        <v>0</v>
      </c>
      <c r="BD98" s="17">
        <f t="shared" si="573"/>
        <v>0</v>
      </c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>
        <f t="shared" si="558"/>
        <v>0</v>
      </c>
      <c r="BW98" s="17">
        <f t="shared" si="558"/>
        <v>0</v>
      </c>
      <c r="BX98" s="17"/>
      <c r="BY98" s="17"/>
      <c r="BZ98" s="17"/>
      <c r="CA98" s="17"/>
      <c r="CB98" s="17"/>
      <c r="CC98" s="17"/>
      <c r="CD98" s="17"/>
      <c r="CE98" s="17">
        <f t="shared" si="559"/>
        <v>0</v>
      </c>
      <c r="CF98" s="17">
        <f t="shared" si="559"/>
        <v>0</v>
      </c>
      <c r="CG98" s="17"/>
      <c r="CH98" s="17"/>
      <c r="CI98" s="17"/>
      <c r="CJ98" s="17"/>
      <c r="CK98" s="17"/>
      <c r="CL98" s="17"/>
      <c r="CM98" s="17"/>
      <c r="CN98" s="17"/>
      <c r="CO98" s="17">
        <v>0</v>
      </c>
      <c r="CP98" s="17">
        <v>0</v>
      </c>
      <c r="CQ98" s="17"/>
      <c r="CR98" s="17"/>
      <c r="CS98" s="17"/>
      <c r="CT98" s="17"/>
      <c r="CU98" s="17"/>
      <c r="CV98" s="17"/>
      <c r="CW98" s="17"/>
      <c r="CX98" s="17"/>
      <c r="CY98" s="17">
        <f t="shared" si="560"/>
        <v>0</v>
      </c>
      <c r="CZ98" s="17">
        <f t="shared" si="560"/>
        <v>0</v>
      </c>
      <c r="DA98" s="17"/>
      <c r="DB98" s="17"/>
      <c r="DC98" s="17"/>
      <c r="DD98" s="17"/>
      <c r="DE98" s="17"/>
      <c r="DF98" s="17"/>
      <c r="DG98" s="17"/>
      <c r="DH98" s="17"/>
      <c r="DI98" s="17">
        <f t="shared" si="561"/>
        <v>0</v>
      </c>
      <c r="DJ98" s="17">
        <f t="shared" si="561"/>
        <v>0</v>
      </c>
      <c r="DK98" s="17"/>
      <c r="DL98" s="17"/>
      <c r="DM98" s="17"/>
      <c r="DN98" s="17"/>
      <c r="DO98" s="17"/>
      <c r="DP98" s="17"/>
      <c r="DQ98" s="17"/>
      <c r="DR98" s="17"/>
      <c r="DS98" s="17">
        <v>0</v>
      </c>
      <c r="DT98" s="17">
        <v>0</v>
      </c>
      <c r="DU98" s="17"/>
      <c r="DV98" s="17"/>
      <c r="DW98" s="17"/>
      <c r="DX98" s="17"/>
      <c r="DY98" s="17"/>
      <c r="DZ98" s="17"/>
      <c r="EA98" s="17"/>
      <c r="EB98" s="17"/>
      <c r="EC98" s="17">
        <v>0</v>
      </c>
      <c r="ED98" s="17">
        <v>0</v>
      </c>
      <c r="EE98" s="17"/>
      <c r="EF98" s="17"/>
      <c r="EG98" s="17"/>
      <c r="EH98" s="17"/>
      <c r="EI98" s="17"/>
      <c r="EJ98" s="17"/>
      <c r="EK98" s="17"/>
      <c r="EL98" s="17">
        <v>0</v>
      </c>
      <c r="EM98" s="17">
        <v>0</v>
      </c>
      <c r="EN98" s="17"/>
      <c r="EO98" s="17"/>
      <c r="EP98" s="17">
        <f t="shared" si="562"/>
        <v>0</v>
      </c>
      <c r="EQ98" s="17">
        <f t="shared" si="562"/>
        <v>0</v>
      </c>
      <c r="ER98" s="23">
        <v>0</v>
      </c>
      <c r="ES98" s="17"/>
      <c r="ET98" s="17"/>
      <c r="EU98" s="17"/>
      <c r="EV98" s="17"/>
      <c r="EW98" s="17"/>
      <c r="EX98" s="17"/>
      <c r="EY98" s="17"/>
      <c r="EZ98" s="17">
        <f t="shared" si="563"/>
        <v>0</v>
      </c>
      <c r="FA98" s="17">
        <f t="shared" si="563"/>
        <v>0</v>
      </c>
      <c r="FB98" s="17"/>
      <c r="FC98" s="17"/>
      <c r="FD98" s="17"/>
      <c r="FE98" s="17"/>
      <c r="FF98" s="17"/>
      <c r="FG98" s="17"/>
      <c r="FH98" s="17"/>
      <c r="FI98" s="22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>
        <f t="shared" si="564"/>
        <v>0</v>
      </c>
      <c r="FU98" s="17">
        <f t="shared" si="564"/>
        <v>0</v>
      </c>
      <c r="FV98" s="17"/>
      <c r="FW98" s="17"/>
      <c r="FX98" s="17"/>
      <c r="FY98" s="17"/>
      <c r="FZ98" s="17"/>
      <c r="GA98" s="17"/>
      <c r="GB98" s="17"/>
      <c r="GC98" s="17"/>
      <c r="GD98" s="17">
        <f t="shared" si="565"/>
        <v>0</v>
      </c>
      <c r="GE98" s="17">
        <f t="shared" si="565"/>
        <v>0</v>
      </c>
      <c r="GF98" s="17"/>
      <c r="GG98" s="17"/>
      <c r="GH98" s="17"/>
      <c r="GI98" s="17"/>
      <c r="GJ98" s="17"/>
      <c r="GK98" s="17"/>
      <c r="GL98" s="17"/>
      <c r="GM98" s="17"/>
      <c r="GN98" s="17">
        <f t="shared" si="566"/>
        <v>0</v>
      </c>
      <c r="GO98" s="17">
        <f t="shared" si="566"/>
        <v>0</v>
      </c>
      <c r="GP98" s="17"/>
      <c r="GQ98" s="17"/>
      <c r="GR98" s="17"/>
      <c r="GS98" s="17"/>
      <c r="GT98" s="17"/>
      <c r="GU98" s="17"/>
      <c r="GV98" s="17"/>
      <c r="GW98" s="17"/>
      <c r="GX98" s="17">
        <f t="shared" si="567"/>
        <v>0</v>
      </c>
      <c r="GY98" s="17">
        <f t="shared" si="567"/>
        <v>0</v>
      </c>
      <c r="GZ98" s="17"/>
      <c r="HA98" s="17"/>
      <c r="HB98" s="17"/>
      <c r="HC98" s="17"/>
      <c r="HD98" s="17"/>
      <c r="HE98" s="17"/>
      <c r="HF98" s="17"/>
      <c r="HG98" s="17"/>
      <c r="HH98" s="17">
        <f t="shared" si="568"/>
        <v>0</v>
      </c>
      <c r="HI98" s="17">
        <f t="shared" si="568"/>
        <v>0</v>
      </c>
      <c r="HJ98" s="17"/>
      <c r="HK98" s="17"/>
      <c r="HL98" s="17"/>
      <c r="HM98" s="17"/>
      <c r="HN98" s="17"/>
      <c r="HO98" s="17"/>
      <c r="HP98" s="17"/>
      <c r="HQ98" s="17"/>
      <c r="HR98" s="17">
        <f t="shared" si="569"/>
        <v>0</v>
      </c>
      <c r="HS98" s="17">
        <f t="shared" si="569"/>
        <v>0</v>
      </c>
      <c r="HT98" s="17"/>
      <c r="HU98" s="17"/>
      <c r="HV98" s="17"/>
      <c r="HW98" s="17"/>
      <c r="HX98" s="17"/>
      <c r="HY98" s="17"/>
      <c r="HZ98" s="17"/>
      <c r="IA98" s="17"/>
      <c r="IB98" s="17">
        <f t="shared" si="570"/>
        <v>0</v>
      </c>
      <c r="IC98" s="17">
        <f t="shared" si="570"/>
        <v>0</v>
      </c>
      <c r="ID98" s="17"/>
      <c r="IE98" s="17"/>
      <c r="IF98" s="17"/>
      <c r="IG98" s="17"/>
      <c r="IH98" s="17"/>
      <c r="II98" s="17"/>
      <c r="IJ98" s="17"/>
      <c r="IK98" s="17"/>
      <c r="IL98" s="17">
        <f t="shared" si="571"/>
        <v>0</v>
      </c>
      <c r="IM98" s="17">
        <f t="shared" si="571"/>
        <v>0</v>
      </c>
      <c r="IN98" s="17"/>
      <c r="IO98" s="17"/>
      <c r="IP98" s="17"/>
      <c r="IQ98" s="17"/>
      <c r="IR98" s="17"/>
      <c r="IS98" s="17"/>
      <c r="IT98" s="17"/>
      <c r="IU98" s="17"/>
      <c r="IV98" s="17">
        <f t="shared" si="572"/>
        <v>0</v>
      </c>
      <c r="IW98" s="17">
        <f t="shared" si="572"/>
        <v>0</v>
      </c>
      <c r="IX98" s="17"/>
      <c r="IY98" s="17"/>
      <c r="IZ98" s="17"/>
      <c r="JA98" s="17"/>
      <c r="JB98" s="17"/>
      <c r="JC98" s="17"/>
      <c r="JD98" s="17"/>
      <c r="JE98" s="17"/>
      <c r="JF98" s="17">
        <v>0</v>
      </c>
      <c r="JG98" s="17">
        <v>0</v>
      </c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>
        <v>320.45999999999998</v>
      </c>
      <c r="JV98" s="17"/>
      <c r="JW98" s="17">
        <f t="shared" si="539"/>
        <v>0</v>
      </c>
      <c r="JX98" s="17"/>
      <c r="JY98" s="17"/>
      <c r="JZ98" s="17" t="e">
        <f t="shared" si="580"/>
        <v>#DIV/0!</v>
      </c>
      <c r="KA98" s="17"/>
      <c r="KB98" s="17"/>
      <c r="KC98" s="17" t="e">
        <f t="shared" si="581"/>
        <v>#DIV/0!</v>
      </c>
      <c r="KD98" s="17"/>
      <c r="KE98" s="17"/>
      <c r="KF98" s="17" t="e">
        <f t="shared" si="582"/>
        <v>#DIV/0!</v>
      </c>
      <c r="KG98" s="17"/>
      <c r="KH98" s="17"/>
      <c r="KI98" s="17" t="e">
        <f t="shared" si="583"/>
        <v>#DIV/0!</v>
      </c>
      <c r="KJ98" s="17"/>
      <c r="KK98" s="17"/>
      <c r="KL98" s="17" t="e">
        <f t="shared" si="584"/>
        <v>#DIV/0!</v>
      </c>
      <c r="KM98" s="17"/>
      <c r="KN98" s="17"/>
      <c r="KO98" s="17"/>
      <c r="KP98" s="17"/>
      <c r="KQ98" s="17"/>
      <c r="KR98" s="17"/>
    </row>
    <row r="99" spans="1:305">
      <c r="A99" s="1" t="s">
        <v>86</v>
      </c>
      <c r="B99" s="17">
        <f t="shared" si="554"/>
        <v>1632.0171800000003</v>
      </c>
      <c r="C99" s="17">
        <f t="shared" si="555"/>
        <v>284.13</v>
      </c>
      <c r="D99" s="17">
        <f t="shared" si="515"/>
        <v>17.409743198904312</v>
      </c>
      <c r="E99" s="17"/>
      <c r="F99" s="17"/>
      <c r="G99" s="17"/>
      <c r="H99" s="17"/>
      <c r="I99" s="17">
        <v>0</v>
      </c>
      <c r="J99" s="17">
        <v>0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>
        <v>0</v>
      </c>
      <c r="Z99" s="17">
        <v>0</v>
      </c>
      <c r="AA99" s="17"/>
      <c r="AB99" s="17"/>
      <c r="AC99" s="17"/>
      <c r="AD99" s="17"/>
      <c r="AE99" s="17"/>
      <c r="AF99" s="17"/>
      <c r="AG99" s="17"/>
      <c r="AH99" s="17"/>
      <c r="AI99" s="17">
        <v>0</v>
      </c>
      <c r="AJ99" s="17">
        <v>0</v>
      </c>
      <c r="AK99" s="17"/>
      <c r="AL99" s="17"/>
      <c r="AM99" s="17"/>
      <c r="AN99" s="17"/>
      <c r="AO99" s="17"/>
      <c r="AP99" s="17"/>
      <c r="AQ99" s="17"/>
      <c r="AR99" s="17"/>
      <c r="AS99" s="17">
        <v>0</v>
      </c>
      <c r="AT99" s="17">
        <v>0</v>
      </c>
      <c r="AU99" s="17"/>
      <c r="AV99" s="17"/>
      <c r="AW99" s="17"/>
      <c r="AX99" s="17"/>
      <c r="AY99" s="17"/>
      <c r="AZ99" s="17"/>
      <c r="BA99" s="17"/>
      <c r="BB99" s="19">
        <v>284.13</v>
      </c>
      <c r="BC99" s="17">
        <f t="shared" si="573"/>
        <v>284.13</v>
      </c>
      <c r="BD99" s="17">
        <f t="shared" si="573"/>
        <v>284.13</v>
      </c>
      <c r="BE99" s="17"/>
      <c r="BF99" s="17">
        <v>278.44740000000002</v>
      </c>
      <c r="BG99" s="17">
        <v>278.44740000000002</v>
      </c>
      <c r="BH99" s="17">
        <f>BG99/BF99*100</f>
        <v>100</v>
      </c>
      <c r="BI99" s="17">
        <v>5.6825999999999999</v>
      </c>
      <c r="BJ99" s="17">
        <v>5.6825999999999999</v>
      </c>
      <c r="BK99" s="17">
        <f>BJ99/BI99*100</f>
        <v>100</v>
      </c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>
        <f t="shared" si="558"/>
        <v>1027.4271800000001</v>
      </c>
      <c r="BW99" s="17">
        <f t="shared" si="558"/>
        <v>0</v>
      </c>
      <c r="BX99" s="17">
        <f>BW99/BV99*100</f>
        <v>0</v>
      </c>
      <c r="BY99" s="17">
        <v>1027.4271800000001</v>
      </c>
      <c r="BZ99" s="17"/>
      <c r="CA99" s="17">
        <f>BZ99/BY99*100</f>
        <v>0</v>
      </c>
      <c r="CB99" s="17"/>
      <c r="CC99" s="17"/>
      <c r="CD99" s="17"/>
      <c r="CE99" s="17">
        <f t="shared" si="559"/>
        <v>0</v>
      </c>
      <c r="CF99" s="17">
        <f t="shared" si="559"/>
        <v>0</v>
      </c>
      <c r="CG99" s="17"/>
      <c r="CH99" s="17"/>
      <c r="CI99" s="17"/>
      <c r="CJ99" s="17"/>
      <c r="CK99" s="17"/>
      <c r="CL99" s="17"/>
      <c r="CM99" s="17"/>
      <c r="CN99" s="17"/>
      <c r="CO99" s="17">
        <v>0</v>
      </c>
      <c r="CP99" s="17">
        <v>0</v>
      </c>
      <c r="CQ99" s="17"/>
      <c r="CR99" s="17"/>
      <c r="CS99" s="17"/>
      <c r="CT99" s="17"/>
      <c r="CU99" s="17"/>
      <c r="CV99" s="17"/>
      <c r="CW99" s="17"/>
      <c r="CX99" s="17"/>
      <c r="CY99" s="17">
        <f t="shared" si="560"/>
        <v>0</v>
      </c>
      <c r="CZ99" s="17">
        <f t="shared" si="560"/>
        <v>0</v>
      </c>
      <c r="DA99" s="17"/>
      <c r="DB99" s="17"/>
      <c r="DC99" s="17"/>
      <c r="DD99" s="17"/>
      <c r="DE99" s="17"/>
      <c r="DF99" s="17"/>
      <c r="DG99" s="17"/>
      <c r="DH99" s="17"/>
      <c r="DI99" s="17">
        <f t="shared" si="561"/>
        <v>0</v>
      </c>
      <c r="DJ99" s="17">
        <f t="shared" si="561"/>
        <v>0</v>
      </c>
      <c r="DK99" s="17" t="e">
        <f>DJ99/DI99*100</f>
        <v>#DIV/0!</v>
      </c>
      <c r="DL99" s="17"/>
      <c r="DM99" s="17"/>
      <c r="DN99" s="17" t="e">
        <f>DM99/DL99*100</f>
        <v>#DIV/0!</v>
      </c>
      <c r="DO99" s="17"/>
      <c r="DP99" s="17"/>
      <c r="DQ99" s="17" t="e">
        <f>DP99/DO99*100</f>
        <v>#DIV/0!</v>
      </c>
      <c r="DR99" s="17"/>
      <c r="DS99" s="17">
        <v>0</v>
      </c>
      <c r="DT99" s="17">
        <v>0</v>
      </c>
      <c r="DU99" s="17"/>
      <c r="DV99" s="17"/>
      <c r="DW99" s="17"/>
      <c r="DX99" s="17"/>
      <c r="DY99" s="17"/>
      <c r="DZ99" s="17"/>
      <c r="EA99" s="17"/>
      <c r="EB99" s="17"/>
      <c r="EC99" s="17">
        <v>0</v>
      </c>
      <c r="ED99" s="17">
        <v>0</v>
      </c>
      <c r="EE99" s="17"/>
      <c r="EF99" s="17"/>
      <c r="EG99" s="17"/>
      <c r="EH99" s="17"/>
      <c r="EI99" s="17"/>
      <c r="EJ99" s="17"/>
      <c r="EK99" s="17"/>
      <c r="EL99" s="17">
        <v>0</v>
      </c>
      <c r="EM99" s="17">
        <v>0</v>
      </c>
      <c r="EN99" s="17"/>
      <c r="EO99" s="17"/>
      <c r="EP99" s="17">
        <f t="shared" si="562"/>
        <v>0</v>
      </c>
      <c r="EQ99" s="17">
        <f t="shared" si="562"/>
        <v>0</v>
      </c>
      <c r="ER99" s="23"/>
      <c r="ES99" s="17"/>
      <c r="ET99" s="17"/>
      <c r="EU99" s="17" t="e">
        <f>ET99/ES99*100</f>
        <v>#DIV/0!</v>
      </c>
      <c r="EV99" s="17"/>
      <c r="EW99" s="17"/>
      <c r="EX99" s="17"/>
      <c r="EY99" s="17"/>
      <c r="EZ99" s="17">
        <f t="shared" si="563"/>
        <v>0</v>
      </c>
      <c r="FA99" s="17">
        <f t="shared" si="563"/>
        <v>0</v>
      </c>
      <c r="FB99" s="17"/>
      <c r="FC99" s="17"/>
      <c r="FD99" s="17"/>
      <c r="FE99" s="17"/>
      <c r="FF99" s="17"/>
      <c r="FG99" s="17"/>
      <c r="FH99" s="17"/>
      <c r="FI99" s="22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>
        <f t="shared" si="564"/>
        <v>0</v>
      </c>
      <c r="FU99" s="17">
        <f t="shared" si="564"/>
        <v>0</v>
      </c>
      <c r="FV99" s="17"/>
      <c r="FW99" s="17"/>
      <c r="FX99" s="17"/>
      <c r="FY99" s="17"/>
      <c r="FZ99" s="17"/>
      <c r="GA99" s="17"/>
      <c r="GB99" s="17"/>
      <c r="GC99" s="17"/>
      <c r="GD99" s="17">
        <f t="shared" si="565"/>
        <v>0</v>
      </c>
      <c r="GE99" s="17">
        <f t="shared" si="565"/>
        <v>0</v>
      </c>
      <c r="GF99" s="17"/>
      <c r="GG99" s="17"/>
      <c r="GH99" s="17"/>
      <c r="GI99" s="17"/>
      <c r="GJ99" s="17"/>
      <c r="GK99" s="17"/>
      <c r="GL99" s="17"/>
      <c r="GM99" s="17"/>
      <c r="GN99" s="17">
        <f t="shared" si="566"/>
        <v>0</v>
      </c>
      <c r="GO99" s="17">
        <f t="shared" si="566"/>
        <v>0</v>
      </c>
      <c r="GP99" s="17"/>
      <c r="GQ99" s="17"/>
      <c r="GR99" s="17"/>
      <c r="GS99" s="17"/>
      <c r="GT99" s="17"/>
      <c r="GU99" s="17"/>
      <c r="GV99" s="17"/>
      <c r="GW99" s="17"/>
      <c r="GX99" s="17">
        <f t="shared" si="567"/>
        <v>0</v>
      </c>
      <c r="GY99" s="17">
        <f t="shared" si="567"/>
        <v>0</v>
      </c>
      <c r="GZ99" s="17"/>
      <c r="HA99" s="17"/>
      <c r="HB99" s="17"/>
      <c r="HC99" s="17"/>
      <c r="HD99" s="17"/>
      <c r="HE99" s="17"/>
      <c r="HF99" s="17"/>
      <c r="HG99" s="17"/>
      <c r="HH99" s="17">
        <f t="shared" si="568"/>
        <v>0</v>
      </c>
      <c r="HI99" s="17">
        <f t="shared" si="568"/>
        <v>0</v>
      </c>
      <c r="HJ99" s="17"/>
      <c r="HK99" s="17"/>
      <c r="HL99" s="17"/>
      <c r="HM99" s="17"/>
      <c r="HN99" s="17"/>
      <c r="HO99" s="17"/>
      <c r="HP99" s="17"/>
      <c r="HQ99" s="17"/>
      <c r="HR99" s="17">
        <f t="shared" si="569"/>
        <v>0</v>
      </c>
      <c r="HS99" s="17">
        <f t="shared" si="569"/>
        <v>0</v>
      </c>
      <c r="HT99" s="17"/>
      <c r="HU99" s="17"/>
      <c r="HV99" s="17"/>
      <c r="HW99" s="17"/>
      <c r="HX99" s="17"/>
      <c r="HY99" s="17"/>
      <c r="HZ99" s="17"/>
      <c r="IA99" s="17"/>
      <c r="IB99" s="17">
        <f t="shared" si="570"/>
        <v>0</v>
      </c>
      <c r="IC99" s="17">
        <f t="shared" si="570"/>
        <v>0</v>
      </c>
      <c r="ID99" s="17"/>
      <c r="IE99" s="17"/>
      <c r="IF99" s="17"/>
      <c r="IG99" s="17"/>
      <c r="IH99" s="17"/>
      <c r="II99" s="17"/>
      <c r="IJ99" s="17"/>
      <c r="IK99" s="17"/>
      <c r="IL99" s="17">
        <f t="shared" si="571"/>
        <v>0</v>
      </c>
      <c r="IM99" s="17">
        <f t="shared" si="571"/>
        <v>0</v>
      </c>
      <c r="IN99" s="17"/>
      <c r="IO99" s="17"/>
      <c r="IP99" s="17"/>
      <c r="IQ99" s="17"/>
      <c r="IR99" s="17"/>
      <c r="IS99" s="17"/>
      <c r="IT99" s="17"/>
      <c r="IU99" s="17"/>
      <c r="IV99" s="17">
        <f t="shared" si="572"/>
        <v>0</v>
      </c>
      <c r="IW99" s="17">
        <f t="shared" si="572"/>
        <v>0</v>
      </c>
      <c r="IX99" s="17"/>
      <c r="IY99" s="17"/>
      <c r="IZ99" s="17"/>
      <c r="JA99" s="17"/>
      <c r="JB99" s="17"/>
      <c r="JC99" s="17"/>
      <c r="JD99" s="17"/>
      <c r="JE99" s="17"/>
      <c r="JF99" s="17">
        <v>0</v>
      </c>
      <c r="JG99" s="17">
        <v>0</v>
      </c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>
        <v>320.45999999999998</v>
      </c>
      <c r="JV99" s="17"/>
      <c r="JW99" s="17">
        <f t="shared" si="539"/>
        <v>0</v>
      </c>
      <c r="JX99" s="17"/>
      <c r="JY99" s="17"/>
      <c r="JZ99" s="17" t="e">
        <f t="shared" si="580"/>
        <v>#DIV/0!</v>
      </c>
      <c r="KA99" s="17"/>
      <c r="KB99" s="17"/>
      <c r="KC99" s="17" t="e">
        <f t="shared" si="581"/>
        <v>#DIV/0!</v>
      </c>
      <c r="KD99" s="17"/>
      <c r="KE99" s="17"/>
      <c r="KF99" s="17" t="e">
        <f t="shared" si="582"/>
        <v>#DIV/0!</v>
      </c>
      <c r="KG99" s="17"/>
      <c r="KH99" s="17"/>
      <c r="KI99" s="17" t="e">
        <f t="shared" si="583"/>
        <v>#DIV/0!</v>
      </c>
      <c r="KJ99" s="17"/>
      <c r="KK99" s="17"/>
      <c r="KL99" s="17" t="e">
        <f t="shared" si="584"/>
        <v>#DIV/0!</v>
      </c>
      <c r="KM99" s="17"/>
      <c r="KN99" s="17"/>
      <c r="KO99" s="17"/>
      <c r="KP99" s="17"/>
      <c r="KQ99" s="17"/>
      <c r="KR99" s="17"/>
    </row>
    <row r="100" spans="1:305" s="6" customFormat="1">
      <c r="A100" s="2" t="s">
        <v>241</v>
      </c>
      <c r="B100" s="23">
        <f>B102+B101</f>
        <v>212263.75981000002</v>
      </c>
      <c r="C100" s="23">
        <f>C102+C101</f>
        <v>120922.87848000003</v>
      </c>
      <c r="D100" s="23">
        <f t="shared" si="515"/>
        <v>56.968216613254953</v>
      </c>
      <c r="E100" s="23">
        <f>E101+E102</f>
        <v>18313.2</v>
      </c>
      <c r="F100" s="23">
        <f>F101+F102</f>
        <v>9423.6</v>
      </c>
      <c r="G100" s="23">
        <f>F100/E100*100</f>
        <v>51.45796474674006</v>
      </c>
      <c r="H100" s="23">
        <f>H101+H102</f>
        <v>1086.01604</v>
      </c>
      <c r="I100" s="23">
        <f>I101+I102</f>
        <v>1086.01604</v>
      </c>
      <c r="J100" s="23">
        <f>J101+J102</f>
        <v>1086.01604</v>
      </c>
      <c r="K100" s="23">
        <f>J100/I100*100</f>
        <v>100</v>
      </c>
      <c r="L100" s="23">
        <f>L101+L102</f>
        <v>1075.15588</v>
      </c>
      <c r="M100" s="23">
        <f>M101+M102</f>
        <v>1075.15588</v>
      </c>
      <c r="N100" s="23">
        <f>M100/L100*100</f>
        <v>100</v>
      </c>
      <c r="O100" s="23">
        <f>O101+O102</f>
        <v>10.86016</v>
      </c>
      <c r="P100" s="23">
        <f>P101+P102</f>
        <v>10.86016</v>
      </c>
      <c r="Q100" s="23">
        <f>P100/O100*100</f>
        <v>100</v>
      </c>
      <c r="R100" s="23">
        <f>R101+R102</f>
        <v>405.9</v>
      </c>
      <c r="S100" s="23">
        <f>S101+S102</f>
        <v>405.47793999999999</v>
      </c>
      <c r="T100" s="23">
        <f>S100/R100*100</f>
        <v>99.896018723823616</v>
      </c>
      <c r="U100" s="23">
        <f>U101+U102</f>
        <v>5880.125</v>
      </c>
      <c r="V100" s="23">
        <f>V101+V102</f>
        <v>0</v>
      </c>
      <c r="W100" s="23">
        <f>V100/U100*100</f>
        <v>0</v>
      </c>
      <c r="X100" s="23">
        <f>X101+X102</f>
        <v>33616.818899999998</v>
      </c>
      <c r="Y100" s="23">
        <f>Y101+Y102</f>
        <v>33616.818899999998</v>
      </c>
      <c r="Z100" s="23">
        <f>Z101+Z102</f>
        <v>24642.881549999998</v>
      </c>
      <c r="AA100" s="23">
        <f>Z100/Y100*100</f>
        <v>73.305215533049733</v>
      </c>
      <c r="AB100" s="23">
        <f>AB101+AB102</f>
        <v>21203.854759999998</v>
      </c>
      <c r="AC100" s="23">
        <f>AC101+AC102</f>
        <v>15543.531440000001</v>
      </c>
      <c r="AD100" s="23">
        <f>AC100/AB100*100</f>
        <v>73.305215565436185</v>
      </c>
      <c r="AE100" s="23">
        <f>AE101+AE102</f>
        <v>12412.96414</v>
      </c>
      <c r="AF100" s="23">
        <f>AF101+AF102</f>
        <v>9099.3501099999994</v>
      </c>
      <c r="AG100" s="23">
        <f>AF100/AE100*100</f>
        <v>73.305215477727131</v>
      </c>
      <c r="AH100" s="23">
        <f>AH101+AH102</f>
        <v>0</v>
      </c>
      <c r="AI100" s="23">
        <f>AI101+AI102</f>
        <v>0</v>
      </c>
      <c r="AJ100" s="23">
        <f>AJ101+AJ102</f>
        <v>0</v>
      </c>
      <c r="AK100" s="23"/>
      <c r="AL100" s="23">
        <f>AL101+AL102</f>
        <v>0</v>
      </c>
      <c r="AM100" s="23">
        <f>AM101+AM102</f>
        <v>0</v>
      </c>
      <c r="AN100" s="23"/>
      <c r="AO100" s="23">
        <f>AO101+AO102</f>
        <v>0</v>
      </c>
      <c r="AP100" s="23">
        <f>AP101+AP102</f>
        <v>0</v>
      </c>
      <c r="AQ100" s="23"/>
      <c r="AR100" s="23">
        <f>AR101+AR102</f>
        <v>4390.2526699999999</v>
      </c>
      <c r="AS100" s="23">
        <f>AS101+AS102</f>
        <v>4390.2526699999999</v>
      </c>
      <c r="AT100" s="23">
        <f>AT101+AT102</f>
        <v>1358.5765100000001</v>
      </c>
      <c r="AU100" s="23"/>
      <c r="AV100" s="23">
        <f>AV101+AV102</f>
        <v>4302.4476199999999</v>
      </c>
      <c r="AW100" s="23">
        <f>AW101+AW102</f>
        <v>1331.40498</v>
      </c>
      <c r="AX100" s="23">
        <f>AW100/AV100*100</f>
        <v>30.945292019615572</v>
      </c>
      <c r="AY100" s="23">
        <f>AY101+AY102</f>
        <v>87.805049999999994</v>
      </c>
      <c r="AZ100" s="23">
        <f>AZ101+AZ102</f>
        <v>27.171530000000001</v>
      </c>
      <c r="BA100" s="23">
        <f>AZ100/AY100*100</f>
        <v>30.945293009912302</v>
      </c>
      <c r="BB100" s="23">
        <f>BB101+BB102</f>
        <v>0</v>
      </c>
      <c r="BC100" s="23">
        <f>BC101+BC102</f>
        <v>0</v>
      </c>
      <c r="BD100" s="23">
        <f>BD101+BD102</f>
        <v>0</v>
      </c>
      <c r="BE100" s="23"/>
      <c r="BF100" s="23">
        <f>BF101+BF102</f>
        <v>0</v>
      </c>
      <c r="BG100" s="23">
        <f>BG101+BG102</f>
        <v>0</v>
      </c>
      <c r="BH100" s="23"/>
      <c r="BI100" s="23">
        <f>BI101+BI102</f>
        <v>0</v>
      </c>
      <c r="BJ100" s="23">
        <f>BJ101+BJ102</f>
        <v>0</v>
      </c>
      <c r="BK100" s="23"/>
      <c r="BL100" s="23">
        <f>BL101+BL102</f>
        <v>3384.2389899999998</v>
      </c>
      <c r="BM100" s="23">
        <f>BM101+BM102</f>
        <v>3384.2389899999998</v>
      </c>
      <c r="BN100" s="23">
        <f>BN101+BN102</f>
        <v>187.04437999999999</v>
      </c>
      <c r="BO100" s="23">
        <f>BN100/BM100*100</f>
        <v>5.5269258628806242</v>
      </c>
      <c r="BP100" s="23">
        <f>BP101+BP102</f>
        <v>3316.5542100000002</v>
      </c>
      <c r="BQ100" s="23">
        <f>BQ101+BQ102</f>
        <v>183.30349000000001</v>
      </c>
      <c r="BR100" s="23">
        <f>BQ100/BP100*100</f>
        <v>5.5269257908496545</v>
      </c>
      <c r="BS100" s="23">
        <f>BS101+BS102</f>
        <v>67.684780000000003</v>
      </c>
      <c r="BT100" s="23">
        <f>BT101+BT102</f>
        <v>3.7408899999999998</v>
      </c>
      <c r="BU100" s="23">
        <f>BT100/BS100*100</f>
        <v>5.5269293923981131</v>
      </c>
      <c r="BV100" s="23">
        <f>BV101+BV102</f>
        <v>2682.78539</v>
      </c>
      <c r="BW100" s="23">
        <f>BW101+BW102</f>
        <v>753.23111999999992</v>
      </c>
      <c r="BX100" s="23">
        <f>BW100/BV100*100</f>
        <v>28.076458251474222</v>
      </c>
      <c r="BY100" s="23">
        <f>BY101+BY102</f>
        <v>2682.78539</v>
      </c>
      <c r="BZ100" s="23">
        <f>BZ101+BZ102</f>
        <v>753.23111999999992</v>
      </c>
      <c r="CA100" s="23">
        <f>BZ100/BY100*100</f>
        <v>28.076458251474222</v>
      </c>
      <c r="CB100" s="23">
        <f>CB101+CB102</f>
        <v>0</v>
      </c>
      <c r="CC100" s="23">
        <f>CC101+CC102</f>
        <v>0</v>
      </c>
      <c r="CD100" s="23"/>
      <c r="CE100" s="23">
        <f>CE101+CE102</f>
        <v>26018.612270000001</v>
      </c>
      <c r="CF100" s="23">
        <f>CF101+CF102</f>
        <v>20492.605029999999</v>
      </c>
      <c r="CG100" s="23"/>
      <c r="CH100" s="23">
        <f>CH101+CH102</f>
        <v>25498.240020000001</v>
      </c>
      <c r="CI100" s="23">
        <f>CI101+CI102</f>
        <v>20082.752899999999</v>
      </c>
      <c r="CJ100" s="23">
        <f>CI100/CH100*100</f>
        <v>78.761329739808446</v>
      </c>
      <c r="CK100" s="23">
        <f>CK101+CK102</f>
        <v>520.37225000000001</v>
      </c>
      <c r="CL100" s="23">
        <f>CL101+CL102</f>
        <v>409.85212999999999</v>
      </c>
      <c r="CM100" s="23">
        <f>CL100/CK100*100</f>
        <v>78.761334794466848</v>
      </c>
      <c r="CN100" s="23">
        <f>CN101+CN102</f>
        <v>0</v>
      </c>
      <c r="CO100" s="23">
        <f>CO101+CO102</f>
        <v>0</v>
      </c>
      <c r="CP100" s="23">
        <f>CP101+CP102</f>
        <v>0</v>
      </c>
      <c r="CQ100" s="23"/>
      <c r="CR100" s="23">
        <f>CR101+CR102</f>
        <v>0</v>
      </c>
      <c r="CS100" s="23">
        <f>CS101+CS102</f>
        <v>0</v>
      </c>
      <c r="CT100" s="23"/>
      <c r="CU100" s="23">
        <f>CU101+CU102</f>
        <v>0</v>
      </c>
      <c r="CV100" s="23">
        <f>CV101+CV102</f>
        <v>0</v>
      </c>
      <c r="CW100" s="23"/>
      <c r="CX100" s="23">
        <f>CX101+CX102</f>
        <v>13994.388000000001</v>
      </c>
      <c r="CY100" s="23">
        <f>CY101+CY102</f>
        <v>13994.388000000001</v>
      </c>
      <c r="CZ100" s="23">
        <f>CZ101+CZ102</f>
        <v>9710.3556200000003</v>
      </c>
      <c r="DA100" s="23"/>
      <c r="DB100" s="23">
        <f>SUM(DB101:DB109)</f>
        <v>13714.5</v>
      </c>
      <c r="DC100" s="23">
        <f>SUM(DC101:DC109)</f>
        <v>9516.1715000000004</v>
      </c>
      <c r="DD100" s="23">
        <f>DC100/DB100*100</f>
        <v>69.387666338546794</v>
      </c>
      <c r="DE100" s="23">
        <f>SUM(DE101:DE109)</f>
        <v>279.88799999999998</v>
      </c>
      <c r="DF100" s="23">
        <f>SUM(DF101:DF109)</f>
        <v>194.18412000000001</v>
      </c>
      <c r="DG100" s="23">
        <f>DF100/DE100*100</f>
        <v>69.379223117818569</v>
      </c>
      <c r="DH100" s="23"/>
      <c r="DI100" s="23">
        <f t="shared" ref="DI100:DJ101" si="585">DL100+DO100</f>
        <v>0</v>
      </c>
      <c r="DJ100" s="23">
        <f t="shared" si="585"/>
        <v>0</v>
      </c>
      <c r="DK100" s="23"/>
      <c r="DL100" s="23">
        <f>DL101+DL102</f>
        <v>0</v>
      </c>
      <c r="DM100" s="23">
        <f>DM101+DM102</f>
        <v>0</v>
      </c>
      <c r="DN100" s="23"/>
      <c r="DO100" s="23">
        <f>DO101+DO102</f>
        <v>0</v>
      </c>
      <c r="DP100" s="23">
        <f>DP101+DP102</f>
        <v>0</v>
      </c>
      <c r="DQ100" s="23"/>
      <c r="DR100" s="23"/>
      <c r="DS100" s="23">
        <f>DV100+DY100</f>
        <v>0</v>
      </c>
      <c r="DT100" s="23">
        <f>DW100+DZ100</f>
        <v>0</v>
      </c>
      <c r="DU100" s="23"/>
      <c r="DV100" s="23"/>
      <c r="DW100" s="23"/>
      <c r="DX100" s="23"/>
      <c r="DY100" s="23"/>
      <c r="DZ100" s="23"/>
      <c r="EA100" s="23"/>
      <c r="EB100" s="23"/>
      <c r="EC100" s="23">
        <f>EF100+EI100</f>
        <v>0</v>
      </c>
      <c r="ED100" s="23">
        <f>EG100+EJ100</f>
        <v>0</v>
      </c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>
        <f>EO101+EO102</f>
        <v>6735.018</v>
      </c>
      <c r="EP100" s="23">
        <f>EP101+EP102</f>
        <v>6735.018</v>
      </c>
      <c r="EQ100" s="23">
        <f>EQ101+EQ102</f>
        <v>0</v>
      </c>
      <c r="ER100" s="23">
        <f>EQ100/EP100*100</f>
        <v>0</v>
      </c>
      <c r="ES100" s="23">
        <f>ES101+ES102</f>
        <v>6735.018</v>
      </c>
      <c r="ET100" s="23">
        <f>ET101+ET102</f>
        <v>0</v>
      </c>
      <c r="EU100" s="23">
        <f>ET100/ES100*100</f>
        <v>0</v>
      </c>
      <c r="EV100" s="23">
        <f>EV101+EV102</f>
        <v>0</v>
      </c>
      <c r="EW100" s="23">
        <f>EW101+EW102</f>
        <v>0</v>
      </c>
      <c r="EX100" s="23"/>
      <c r="EY100" s="23">
        <f>EY101+EY102</f>
        <v>1863.9820500000001</v>
      </c>
      <c r="EZ100" s="23">
        <f>EZ101+EZ102</f>
        <v>1863.9820499999998</v>
      </c>
      <c r="FA100" s="23">
        <f>FA101+FA102</f>
        <v>0</v>
      </c>
      <c r="FB100" s="23"/>
      <c r="FC100" s="23"/>
      <c r="FD100" s="23"/>
      <c r="FE100" s="23"/>
      <c r="FF100" s="23">
        <f>FF101+FF102</f>
        <v>37.279649999999997</v>
      </c>
      <c r="FG100" s="23">
        <f>FG101+FG102</f>
        <v>0</v>
      </c>
      <c r="FH100" s="23"/>
      <c r="FI100" s="23">
        <f>FI101+FI102</f>
        <v>230.64753999999999</v>
      </c>
      <c r="FJ100" s="23">
        <f>FJ101+FJ102</f>
        <v>230.64753999999999</v>
      </c>
      <c r="FK100" s="23">
        <f>FK101+FK102</f>
        <v>230.64753999999999</v>
      </c>
      <c r="FL100" s="23">
        <f>FK100/FJ100*100</f>
        <v>100</v>
      </c>
      <c r="FM100" s="23">
        <f>FM101+FM102</f>
        <v>227.32065</v>
      </c>
      <c r="FN100" s="23">
        <f>FN101+FN102</f>
        <v>227.32065</v>
      </c>
      <c r="FO100" s="23">
        <f>FN100/FM100*100</f>
        <v>100</v>
      </c>
      <c r="FP100" s="23">
        <f>FP101+FP102</f>
        <v>3.3268900000000001</v>
      </c>
      <c r="FQ100" s="23">
        <f>FQ101+FQ102</f>
        <v>3.3268900000000001</v>
      </c>
      <c r="FR100" s="23">
        <f>FQ100/FP100*100</f>
        <v>100</v>
      </c>
      <c r="FS100" s="23">
        <f>FS101+FS102</f>
        <v>0</v>
      </c>
      <c r="FT100" s="23">
        <f>FT101+FT102</f>
        <v>0</v>
      </c>
      <c r="FU100" s="23">
        <f>FU101+FU102</f>
        <v>0</v>
      </c>
      <c r="FV100" s="23" t="e">
        <f>FU100/FS100*100</f>
        <v>#DIV/0!</v>
      </c>
      <c r="FW100" s="23">
        <f>FW101+FW102</f>
        <v>0</v>
      </c>
      <c r="FX100" s="23">
        <f>FX101+FX102</f>
        <v>0</v>
      </c>
      <c r="FY100" s="23" t="e">
        <f>FX100/FW100*100</f>
        <v>#DIV/0!</v>
      </c>
      <c r="FZ100" s="23">
        <f>FZ101+FZ102</f>
        <v>0</v>
      </c>
      <c r="GA100" s="23">
        <f>GA101+GA102</f>
        <v>0</v>
      </c>
      <c r="GB100" s="23" t="e">
        <f>GA100/FZ100*100</f>
        <v>#DIV/0!</v>
      </c>
      <c r="GC100" s="23">
        <f>GC101+GC102</f>
        <v>0</v>
      </c>
      <c r="GD100" s="23">
        <f>GD101+GD102</f>
        <v>0</v>
      </c>
      <c r="GE100" s="23">
        <f>GE101+GE102</f>
        <v>0</v>
      </c>
      <c r="GF100" s="23"/>
      <c r="GG100" s="23">
        <f>GG101+GG102</f>
        <v>0</v>
      </c>
      <c r="GH100" s="23">
        <f>GH101+GH102</f>
        <v>0</v>
      </c>
      <c r="GI100" s="23" t="e">
        <f>GH100/GG100*100</f>
        <v>#DIV/0!</v>
      </c>
      <c r="GJ100" s="23">
        <f>GJ101+GJ102</f>
        <v>0</v>
      </c>
      <c r="GK100" s="23">
        <f>GK101+GK102</f>
        <v>0</v>
      </c>
      <c r="GL100" s="23" t="e">
        <f>GK100/GJ100*100</f>
        <v>#DIV/0!</v>
      </c>
      <c r="GM100" s="23">
        <f>GM101+GM102</f>
        <v>17419.585879999999</v>
      </c>
      <c r="GN100" s="23">
        <f>GN101+GN102</f>
        <v>17419.585879999999</v>
      </c>
      <c r="GO100" s="23">
        <f>GO101+GO102</f>
        <v>8092.3302200000007</v>
      </c>
      <c r="GP100" s="23">
        <f>GO100/GM100*100</f>
        <v>46.455353621759009</v>
      </c>
      <c r="GQ100" s="23">
        <f>GQ101+GQ102</f>
        <v>17245.390019999999</v>
      </c>
      <c r="GR100" s="23">
        <f>GR101+GR102</f>
        <v>8011.4069200000004</v>
      </c>
      <c r="GS100" s="23">
        <f>GR100/GQ100*100</f>
        <v>46.45535363774858</v>
      </c>
      <c r="GT100" s="23">
        <f>GT101+GT102</f>
        <v>174.19586000000001</v>
      </c>
      <c r="GU100" s="23">
        <f>GU101+GU102</f>
        <v>80.923299999999998</v>
      </c>
      <c r="GV100" s="23">
        <f>GU100/GT100*100</f>
        <v>46.455352038791276</v>
      </c>
      <c r="GW100" s="23">
        <f>GW101+GW102</f>
        <v>0</v>
      </c>
      <c r="GX100" s="23">
        <f>GX101+GX102</f>
        <v>0</v>
      </c>
      <c r="GY100" s="23">
        <f>GY101+GY102</f>
        <v>0</v>
      </c>
      <c r="GZ100" s="23"/>
      <c r="HA100" s="23">
        <f>HA101+HA102</f>
        <v>0</v>
      </c>
      <c r="HB100" s="23">
        <f>HB101+HB102</f>
        <v>0</v>
      </c>
      <c r="HC100" s="23" t="e">
        <f>HB100/HA100*100</f>
        <v>#DIV/0!</v>
      </c>
      <c r="HD100" s="23">
        <f>HD101+HD102</f>
        <v>0</v>
      </c>
      <c r="HE100" s="23">
        <f>HE101+HE102</f>
        <v>0</v>
      </c>
      <c r="HF100" s="23" t="e">
        <f>HE100/HD100*100</f>
        <v>#DIV/0!</v>
      </c>
      <c r="HG100" s="23">
        <f>HG101+HG102</f>
        <v>62108.484850000001</v>
      </c>
      <c r="HH100" s="23">
        <f>HH101+HH102</f>
        <v>62108.484850000001</v>
      </c>
      <c r="HI100" s="23">
        <f>HI101+HI102</f>
        <v>41367.249790000002</v>
      </c>
      <c r="HJ100" s="23"/>
      <c r="HK100" s="23">
        <f>HK101+HK102</f>
        <v>61487.4</v>
      </c>
      <c r="HL100" s="23">
        <f>HL101+HL102</f>
        <v>40953.577290000001</v>
      </c>
      <c r="HM100" s="23">
        <f>HL100/HK100*100</f>
        <v>66.604828452658595</v>
      </c>
      <c r="HN100" s="23">
        <f>HN101+HN102</f>
        <v>621.08484999999996</v>
      </c>
      <c r="HO100" s="23">
        <f>HO101+HO102</f>
        <v>413.67250000000001</v>
      </c>
      <c r="HP100" s="23">
        <f>HO100/HN100*100</f>
        <v>66.604828631707889</v>
      </c>
      <c r="HQ100" s="23">
        <f>HQ101+HQ102</f>
        <v>0</v>
      </c>
      <c r="HR100" s="23">
        <f>HR101+HR102</f>
        <v>0</v>
      </c>
      <c r="HS100" s="23">
        <f>HS101+HS102</f>
        <v>0</v>
      </c>
      <c r="HT100" s="23"/>
      <c r="HU100" s="23">
        <f>HU101+HU102</f>
        <v>0</v>
      </c>
      <c r="HV100" s="23">
        <f>HV101+HV102</f>
        <v>0</v>
      </c>
      <c r="HW100" s="23" t="e">
        <f>HV100/HU100*100</f>
        <v>#DIV/0!</v>
      </c>
      <c r="HX100" s="23">
        <f>HX101+HX102</f>
        <v>0</v>
      </c>
      <c r="HY100" s="23">
        <f>HY101+HY102</f>
        <v>0</v>
      </c>
      <c r="HZ100" s="23" t="e">
        <f>HY100/HX100*100</f>
        <v>#DIV/0!</v>
      </c>
      <c r="IA100" s="23">
        <f>IA101+IA102</f>
        <v>0</v>
      </c>
      <c r="IB100" s="23">
        <f>IB101+IB102</f>
        <v>0</v>
      </c>
      <c r="IC100" s="23">
        <f>IC101+IC102</f>
        <v>0</v>
      </c>
      <c r="ID100" s="23"/>
      <c r="IE100" s="23">
        <f>IE101+IE102</f>
        <v>0</v>
      </c>
      <c r="IF100" s="23">
        <f>IF101+IF102</f>
        <v>0</v>
      </c>
      <c r="IG100" s="23" t="e">
        <f>IF100/IE100*100</f>
        <v>#DIV/0!</v>
      </c>
      <c r="IH100" s="23">
        <f>IH101+IH102</f>
        <v>0</v>
      </c>
      <c r="II100" s="23">
        <f>II101+II102</f>
        <v>0</v>
      </c>
      <c r="IJ100" s="23" t="e">
        <f>II100/IH100*100</f>
        <v>#DIV/0!</v>
      </c>
      <c r="IK100" s="23">
        <f>IK101+IK102</f>
        <v>678.82653000000005</v>
      </c>
      <c r="IL100" s="23">
        <f>IL101+IL102</f>
        <v>678.82653000000005</v>
      </c>
      <c r="IM100" s="23">
        <f>IM101+IM102</f>
        <v>678.82653000000005</v>
      </c>
      <c r="IN100" s="23">
        <f t="shared" ref="IN100:IN101" si="586">IM100/IL100*100</f>
        <v>100</v>
      </c>
      <c r="IO100" s="23">
        <f>IO101+IO102</f>
        <v>665.25</v>
      </c>
      <c r="IP100" s="23">
        <f>IP101+IP102</f>
        <v>665.25</v>
      </c>
      <c r="IQ100" s="23">
        <f>IP100/IO100*100</f>
        <v>100</v>
      </c>
      <c r="IR100" s="23">
        <f>IR101+IR102</f>
        <v>13.57653</v>
      </c>
      <c r="IS100" s="23">
        <f>IS101+IS102</f>
        <v>13.57653</v>
      </c>
      <c r="IT100" s="23">
        <f>IS100/IR100*100</f>
        <v>100</v>
      </c>
      <c r="IU100" s="23">
        <f>IU101+IU102</f>
        <v>9590.6221999999998</v>
      </c>
      <c r="IV100" s="23">
        <f>IV101+IV102</f>
        <v>9590.6221999999998</v>
      </c>
      <c r="IW100" s="23">
        <f>IW101+IW102</f>
        <v>1900.3069699999999</v>
      </c>
      <c r="IX100" s="23">
        <f t="shared" ref="IX100:IX101" si="587">IW100/IV100*100</f>
        <v>19.814219874076574</v>
      </c>
      <c r="IY100" s="23">
        <f>IY101+IY102</f>
        <v>9398.8097600000001</v>
      </c>
      <c r="IZ100" s="23">
        <f>IZ101+IZ102</f>
        <v>1862.3008299999999</v>
      </c>
      <c r="JA100" s="23">
        <f>IZ100/IY100*100</f>
        <v>19.814219859260135</v>
      </c>
      <c r="JB100" s="23">
        <f>JB101+JB102</f>
        <v>191.81244000000001</v>
      </c>
      <c r="JC100" s="23">
        <f>JC101+JC102</f>
        <v>38.006140000000002</v>
      </c>
      <c r="JD100" s="23">
        <f>JC100/JB100*100</f>
        <v>19.814220600082038</v>
      </c>
      <c r="JE100" s="23">
        <f>JE101+JE102</f>
        <v>0</v>
      </c>
      <c r="JF100" s="23">
        <f>JF101+JF102</f>
        <v>0</v>
      </c>
      <c r="JG100" s="23">
        <f>JG101+JG102</f>
        <v>0</v>
      </c>
      <c r="JH100" s="23"/>
      <c r="JI100" s="23">
        <f>JI101+JI102</f>
        <v>0</v>
      </c>
      <c r="JJ100" s="23">
        <f>JJ101+JJ102</f>
        <v>0</v>
      </c>
      <c r="JK100" s="23"/>
      <c r="JL100" s="23">
        <f>JL101+JL102</f>
        <v>0</v>
      </c>
      <c r="JM100" s="23">
        <f>JM101+JM102</f>
        <v>0</v>
      </c>
      <c r="JN100" s="23"/>
      <c r="JO100" s="23"/>
      <c r="JP100" s="23"/>
      <c r="JQ100" s="23"/>
      <c r="JR100" s="23">
        <f>JR101+JR102</f>
        <v>1187.4585</v>
      </c>
      <c r="JS100" s="23">
        <f>JS101+JS102</f>
        <v>593.72924</v>
      </c>
      <c r="JT100" s="23">
        <f t="shared" ref="JT100" si="588">JS100/JR100*100</f>
        <v>49.999999157865311</v>
      </c>
      <c r="JU100" s="23">
        <f>JU101+JU102</f>
        <v>1873.7090000000001</v>
      </c>
      <c r="JV100" s="23">
        <f>JV101+JV102</f>
        <v>0</v>
      </c>
      <c r="JW100" s="23">
        <f t="shared" ref="JW100" si="589">JV100/JU100*100</f>
        <v>0</v>
      </c>
      <c r="JX100" s="23">
        <f>JX101+JX102</f>
        <v>0</v>
      </c>
      <c r="JY100" s="23">
        <f>JY101+JY102</f>
        <v>0</v>
      </c>
      <c r="JZ100" s="23" t="e">
        <f t="shared" ref="JZ100" si="590">JY100/JX100*100</f>
        <v>#DIV/0!</v>
      </c>
      <c r="KA100" s="23">
        <f>KA101+KA102</f>
        <v>0</v>
      </c>
      <c r="KB100" s="23">
        <f>KB101+KB102</f>
        <v>0</v>
      </c>
      <c r="KC100" s="23" t="e">
        <f t="shared" ref="KC100" si="591">KB100/KA100*100</f>
        <v>#DIV/0!</v>
      </c>
      <c r="KD100" s="23">
        <f>KD101+KD102</f>
        <v>803.08799999999997</v>
      </c>
      <c r="KE100" s="23">
        <f>KE101+KE102</f>
        <v>0</v>
      </c>
      <c r="KF100" s="23">
        <f t="shared" ref="KF100" si="592">KE100/KD100*100</f>
        <v>0</v>
      </c>
      <c r="KG100" s="23">
        <f>KG101+KG102</f>
        <v>0</v>
      </c>
      <c r="KH100" s="23">
        <f>KH101+KH102</f>
        <v>0</v>
      </c>
      <c r="KI100" s="23" t="e">
        <f t="shared" ref="KI100" si="593">KH100/KG100*100</f>
        <v>#DIV/0!</v>
      </c>
      <c r="KJ100" s="23">
        <f>KJ101+KJ102</f>
        <v>0</v>
      </c>
      <c r="KK100" s="23">
        <f>KK101+KK102</f>
        <v>0</v>
      </c>
      <c r="KL100" s="23" t="e">
        <f t="shared" ref="KL100" si="594">KK100/KJ100*100</f>
        <v>#DIV/0!</v>
      </c>
      <c r="KM100" s="23">
        <f>KM101+KM102</f>
        <v>0</v>
      </c>
      <c r="KN100" s="23">
        <f>KN101+KN102</f>
        <v>0</v>
      </c>
      <c r="KO100" s="23" t="e">
        <f t="shared" ref="KO100" si="595">KN100/KM100*100</f>
        <v>#DIV/0!</v>
      </c>
      <c r="KP100" s="23">
        <f>KP101+KP102</f>
        <v>0</v>
      </c>
      <c r="KQ100" s="23">
        <f>KQ101+KQ102</f>
        <v>0</v>
      </c>
      <c r="KR100" s="23" t="e">
        <f t="shared" ref="KR100" si="596">KQ100/KP100*100</f>
        <v>#DIV/0!</v>
      </c>
    </row>
    <row r="101" spans="1:305" ht="18.75" customHeight="1">
      <c r="A101" s="1" t="s">
        <v>154</v>
      </c>
      <c r="B101" s="17">
        <f>H101+R101+U101+X101+AH101+AR101+BB101+BL101+BV101+CE101+CN101+CX101+DH101+DR101+EB101+EO101+E101+EY101+FI101+FS101+GC101+GM101+GW101+HG101+HQ101+IA101+IK101+IU101+JE101+JO101+EL101+JR101+JU101+JX101+KA101+KD101+KG101+KJ101+KM101+KP101</f>
        <v>196400.54993000001</v>
      </c>
      <c r="C101" s="17">
        <f>J101+S101+V101+Z101+AJ101+AT101+BD101+BN101+BW101+CF101+CP101+CZ101+DJ101+DT101+ED101+EQ101+F101+FA101+FK101+FU101+GE101+GO101+GY101+HI101+HS101+IC101+IM101+IW101+JG101+JP101+EM101+JS101+JV101+JY101+KB101+KE101+KH101+KK101+KN101+KQ101</f>
        <v>119388.87374000002</v>
      </c>
      <c r="D101" s="17">
        <f t="shared" si="515"/>
        <v>60.788462039720329</v>
      </c>
      <c r="E101" s="19">
        <v>18313.2</v>
      </c>
      <c r="F101" s="17">
        <v>9423.6</v>
      </c>
      <c r="G101" s="17">
        <f>F101/E101*100</f>
        <v>51.45796474674006</v>
      </c>
      <c r="H101" s="17">
        <v>1086.01604</v>
      </c>
      <c r="I101" s="17">
        <f>L101+O101</f>
        <v>1086.01604</v>
      </c>
      <c r="J101" s="17">
        <f>M101+P101</f>
        <v>1086.01604</v>
      </c>
      <c r="K101" s="17">
        <f>J101/I101*100</f>
        <v>100</v>
      </c>
      <c r="L101" s="17">
        <v>1075.15588</v>
      </c>
      <c r="M101" s="17">
        <v>1075.15588</v>
      </c>
      <c r="N101" s="17">
        <f>M101/L101*100</f>
        <v>100</v>
      </c>
      <c r="O101" s="17">
        <v>10.86016</v>
      </c>
      <c r="P101" s="17">
        <v>10.86016</v>
      </c>
      <c r="Q101" s="17">
        <f>P101/O101*100</f>
        <v>100</v>
      </c>
      <c r="R101" s="17">
        <v>405.9</v>
      </c>
      <c r="S101" s="17">
        <v>405.47793999999999</v>
      </c>
      <c r="T101" s="17">
        <f>S101/R101*100</f>
        <v>99.896018723823616</v>
      </c>
      <c r="U101" s="19">
        <v>5880.125</v>
      </c>
      <c r="V101" s="17"/>
      <c r="W101" s="17">
        <f>V101/U101*100</f>
        <v>0</v>
      </c>
      <c r="X101" s="17">
        <v>33616.818899999998</v>
      </c>
      <c r="Y101" s="17">
        <f>AB101+AE101</f>
        <v>33616.818899999998</v>
      </c>
      <c r="Z101" s="17">
        <f>AC101+AF101</f>
        <v>24642.881549999998</v>
      </c>
      <c r="AA101" s="17">
        <f>Z101/Y101*100</f>
        <v>73.305215533049733</v>
      </c>
      <c r="AB101" s="17">
        <v>21203.854759999998</v>
      </c>
      <c r="AC101" s="17">
        <v>15543.531440000001</v>
      </c>
      <c r="AD101" s="17">
        <f>AC101/AB101*100</f>
        <v>73.305215565436185</v>
      </c>
      <c r="AE101" s="17">
        <v>12412.96414</v>
      </c>
      <c r="AF101" s="17">
        <v>9099.3501099999994</v>
      </c>
      <c r="AG101" s="17">
        <f>AF101/AE101*100</f>
        <v>73.305215477727131</v>
      </c>
      <c r="AH101" s="17"/>
      <c r="AI101" s="17">
        <f>AL101+AO101</f>
        <v>0</v>
      </c>
      <c r="AJ101" s="17">
        <f>AM101+AP101</f>
        <v>0</v>
      </c>
      <c r="AK101" s="17"/>
      <c r="AL101" s="17"/>
      <c r="AM101" s="17"/>
      <c r="AN101" s="17"/>
      <c r="AO101" s="17"/>
      <c r="AP101" s="17"/>
      <c r="AQ101" s="17"/>
      <c r="AR101" s="17">
        <v>4390.2526699999999</v>
      </c>
      <c r="AS101" s="17">
        <f>AV101+AY101</f>
        <v>4390.2526699999999</v>
      </c>
      <c r="AT101" s="17">
        <f>AW101+AZ101</f>
        <v>1358.5765100000001</v>
      </c>
      <c r="AU101" s="17"/>
      <c r="AV101" s="17">
        <v>4302.4476199999999</v>
      </c>
      <c r="AW101" s="17">
        <v>1331.40498</v>
      </c>
      <c r="AX101" s="17">
        <f>AW101/AV101*100</f>
        <v>30.945292019615572</v>
      </c>
      <c r="AY101" s="17">
        <v>87.805049999999994</v>
      </c>
      <c r="AZ101" s="17">
        <v>27.171530000000001</v>
      </c>
      <c r="BA101" s="17">
        <f>AZ101/AY101*100</f>
        <v>30.945293009912302</v>
      </c>
      <c r="BB101" s="17"/>
      <c r="BC101" s="17">
        <f>BF101+BI101</f>
        <v>0</v>
      </c>
      <c r="BD101" s="17">
        <f>BG101+BJ101</f>
        <v>0</v>
      </c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>
        <f t="shared" ref="BV101:BW101" si="597">BY101+CB101</f>
        <v>0</v>
      </c>
      <c r="BW101" s="17">
        <f t="shared" si="597"/>
        <v>0</v>
      </c>
      <c r="BX101" s="17"/>
      <c r="BY101" s="17"/>
      <c r="BZ101" s="17"/>
      <c r="CA101" s="17"/>
      <c r="CB101" s="17"/>
      <c r="CC101" s="17"/>
      <c r="CD101" s="17"/>
      <c r="CE101" s="17">
        <f>CH101+CK101</f>
        <v>26018.612270000001</v>
      </c>
      <c r="CF101" s="17">
        <f>CI101+CL101</f>
        <v>20492.605029999999</v>
      </c>
      <c r="CG101" s="17">
        <f>CF101/CE101*100</f>
        <v>78.76132984090161</v>
      </c>
      <c r="CH101" s="17">
        <v>25498.240020000001</v>
      </c>
      <c r="CI101" s="17">
        <v>20082.752899999999</v>
      </c>
      <c r="CJ101" s="17">
        <f>CI101/CH101*100</f>
        <v>78.761329739808446</v>
      </c>
      <c r="CK101" s="17">
        <v>520.37225000000001</v>
      </c>
      <c r="CL101" s="17">
        <v>409.85212999999999</v>
      </c>
      <c r="CM101" s="17">
        <f>CL101/CK101*100</f>
        <v>78.761334794466848</v>
      </c>
      <c r="CN101" s="17"/>
      <c r="CO101" s="17">
        <f>CR101+CU101</f>
        <v>0</v>
      </c>
      <c r="CP101" s="17">
        <f>CS101+CV101</f>
        <v>0</v>
      </c>
      <c r="CQ101" s="17"/>
      <c r="CR101" s="17"/>
      <c r="CS101" s="17"/>
      <c r="CT101" s="17"/>
      <c r="CU101" s="17"/>
      <c r="CV101" s="17"/>
      <c r="CW101" s="17"/>
      <c r="CX101" s="17">
        <v>13994.388000000001</v>
      </c>
      <c r="CY101" s="17">
        <f>DB101+DE101</f>
        <v>13994.388000000001</v>
      </c>
      <c r="CZ101" s="17">
        <f t="shared" ref="CZ101" si="598">DC101+DF101</f>
        <v>9710.3556200000003</v>
      </c>
      <c r="DA101" s="17">
        <v>33610.106630000002</v>
      </c>
      <c r="DB101" s="17">
        <v>13714.5</v>
      </c>
      <c r="DC101" s="17">
        <v>9516.1715000000004</v>
      </c>
      <c r="DD101" s="17"/>
      <c r="DE101" s="17">
        <v>279.88799999999998</v>
      </c>
      <c r="DF101" s="17">
        <v>194.18412000000001</v>
      </c>
      <c r="DG101" s="17"/>
      <c r="DH101" s="17"/>
      <c r="DI101" s="17">
        <f t="shared" si="585"/>
        <v>0</v>
      </c>
      <c r="DJ101" s="17">
        <f t="shared" si="585"/>
        <v>0</v>
      </c>
      <c r="DK101" s="17"/>
      <c r="DL101" s="17"/>
      <c r="DM101" s="17"/>
      <c r="DN101" s="17"/>
      <c r="DO101" s="17"/>
      <c r="DP101" s="17"/>
      <c r="DQ101" s="17"/>
      <c r="DR101" s="17"/>
      <c r="DS101" s="17">
        <f>DV101+DY101</f>
        <v>0</v>
      </c>
      <c r="DT101" s="17">
        <f>DW101+DZ101</f>
        <v>0</v>
      </c>
      <c r="DU101" s="17"/>
      <c r="DV101" s="17"/>
      <c r="DW101" s="17"/>
      <c r="DX101" s="17"/>
      <c r="DY101" s="17"/>
      <c r="DZ101" s="17"/>
      <c r="EA101" s="17"/>
      <c r="EB101" s="17"/>
      <c r="EC101" s="17">
        <f>EF101+EI101</f>
        <v>0</v>
      </c>
      <c r="ED101" s="17">
        <f>EG101+EJ101</f>
        <v>0</v>
      </c>
      <c r="EE101" s="17"/>
      <c r="EF101" s="17"/>
      <c r="EG101" s="17"/>
      <c r="EH101" s="17"/>
      <c r="EI101" s="17"/>
      <c r="EJ101" s="17"/>
      <c r="EK101" s="17"/>
      <c r="EL101" s="19"/>
      <c r="EM101" s="17"/>
      <c r="EN101" s="17"/>
      <c r="EO101" s="17"/>
      <c r="EP101" s="17">
        <f t="shared" ref="EP101:EQ101" si="599">ES101+EV101</f>
        <v>0</v>
      </c>
      <c r="EQ101" s="17">
        <f t="shared" si="599"/>
        <v>0</v>
      </c>
      <c r="ER101" s="17"/>
      <c r="ES101" s="17"/>
      <c r="ET101" s="17"/>
      <c r="EU101" s="17"/>
      <c r="EV101" s="17"/>
      <c r="EW101" s="17"/>
      <c r="EX101" s="17"/>
      <c r="EY101" s="17">
        <v>1863.9820500000001</v>
      </c>
      <c r="EZ101" s="17">
        <f>FC101+FF101</f>
        <v>1863.9820499999998</v>
      </c>
      <c r="FA101" s="17">
        <f>FD101+FG101</f>
        <v>0</v>
      </c>
      <c r="FB101" s="17"/>
      <c r="FC101" s="17">
        <v>1826.7023999999999</v>
      </c>
      <c r="FD101" s="17"/>
      <c r="FE101" s="17"/>
      <c r="FF101" s="17">
        <v>37.279649999999997</v>
      </c>
      <c r="FG101" s="17"/>
      <c r="FH101" s="17"/>
      <c r="FI101" s="22">
        <f>102.04082+128.60672</f>
        <v>230.64753999999999</v>
      </c>
      <c r="FJ101" s="17">
        <f>FM101+FP101</f>
        <v>230.64753999999999</v>
      </c>
      <c r="FK101" s="17">
        <f>FN101+FQ101</f>
        <v>230.64753999999999</v>
      </c>
      <c r="FL101" s="17">
        <f>FK101/FJ101*100</f>
        <v>100</v>
      </c>
      <c r="FM101" s="17">
        <v>227.32065</v>
      </c>
      <c r="FN101" s="17">
        <v>227.32065</v>
      </c>
      <c r="FO101" s="17">
        <f>FN101/FM101*100</f>
        <v>100</v>
      </c>
      <c r="FP101" s="17">
        <v>3.3268900000000001</v>
      </c>
      <c r="FQ101" s="17">
        <v>3.3268900000000001</v>
      </c>
      <c r="FR101" s="17">
        <f>FQ101/FP101*100</f>
        <v>100</v>
      </c>
      <c r="FS101" s="17"/>
      <c r="FT101" s="17">
        <f t="shared" ref="FT101:FU101" si="600">FW101+FZ101</f>
        <v>0</v>
      </c>
      <c r="FU101" s="17">
        <f t="shared" si="600"/>
        <v>0</v>
      </c>
      <c r="FV101" s="17" t="e">
        <f>FU101/FS101*100</f>
        <v>#DIV/0!</v>
      </c>
      <c r="FW101" s="17"/>
      <c r="FX101" s="17"/>
      <c r="FY101" s="17" t="e">
        <f>FX101/FW101*100</f>
        <v>#DIV/0!</v>
      </c>
      <c r="FZ101" s="17"/>
      <c r="GA101" s="17"/>
      <c r="GB101" s="17" t="e">
        <f>GA101/FZ101*100</f>
        <v>#DIV/0!</v>
      </c>
      <c r="GC101" s="17"/>
      <c r="GD101" s="17">
        <f>GG101+GJ101</f>
        <v>0</v>
      </c>
      <c r="GE101" s="17">
        <f>GH101+GK101</f>
        <v>0</v>
      </c>
      <c r="GF101" s="17"/>
      <c r="GG101" s="17"/>
      <c r="GH101" s="17"/>
      <c r="GI101" s="17" t="e">
        <f>GH101/GG101*100</f>
        <v>#DIV/0!</v>
      </c>
      <c r="GJ101" s="17"/>
      <c r="GK101" s="17"/>
      <c r="GL101" s="17" t="e">
        <f>GK101/GJ101*100</f>
        <v>#DIV/0!</v>
      </c>
      <c r="GM101" s="17">
        <v>17419.585879999999</v>
      </c>
      <c r="GN101" s="17">
        <f>GQ101+GT101</f>
        <v>17419.585879999999</v>
      </c>
      <c r="GO101" s="17">
        <f>GR101+GU101</f>
        <v>8092.3302200000007</v>
      </c>
      <c r="GP101" s="17">
        <f>GO101/GM101*100</f>
        <v>46.455353621759009</v>
      </c>
      <c r="GQ101" s="17">
        <v>17245.390019999999</v>
      </c>
      <c r="GR101" s="17">
        <v>8011.4069200000004</v>
      </c>
      <c r="GS101" s="17">
        <f>GR101/GQ101*100</f>
        <v>46.45535363774858</v>
      </c>
      <c r="GT101" s="17">
        <v>174.19586000000001</v>
      </c>
      <c r="GU101" s="17">
        <v>80.923299999999998</v>
      </c>
      <c r="GV101" s="17">
        <f>GU101/GT101*100</f>
        <v>46.455352038791276</v>
      </c>
      <c r="GW101" s="17"/>
      <c r="GX101" s="17">
        <f>HA101+HD101</f>
        <v>0</v>
      </c>
      <c r="GY101" s="17">
        <f>HB101+HE101</f>
        <v>0</v>
      </c>
      <c r="GZ101" s="17"/>
      <c r="HA101" s="17"/>
      <c r="HB101" s="17"/>
      <c r="HC101" s="17" t="e">
        <f>HB101/HA101*100</f>
        <v>#DIV/0!</v>
      </c>
      <c r="HD101" s="17"/>
      <c r="HE101" s="17"/>
      <c r="HF101" s="17" t="e">
        <f>HE101/HD101*100</f>
        <v>#DIV/0!</v>
      </c>
      <c r="HG101" s="17">
        <v>62108.484850000001</v>
      </c>
      <c r="HH101" s="17">
        <f>HK101+HN101</f>
        <v>62108.484850000001</v>
      </c>
      <c r="HI101" s="17">
        <f>HL101+HO101</f>
        <v>41367.249790000002</v>
      </c>
      <c r="HJ101" s="17"/>
      <c r="HK101" s="17">
        <v>61487.4</v>
      </c>
      <c r="HL101" s="17">
        <v>40953.577290000001</v>
      </c>
      <c r="HM101" s="17">
        <f>HL101/HK101*100</f>
        <v>66.604828452658595</v>
      </c>
      <c r="HN101" s="17">
        <v>621.08484999999996</v>
      </c>
      <c r="HO101" s="17">
        <v>413.67250000000001</v>
      </c>
      <c r="HP101" s="17">
        <f>HO101/HN101*100</f>
        <v>66.604828631707889</v>
      </c>
      <c r="HQ101" s="17"/>
      <c r="HR101" s="17">
        <f>HU101+HX101</f>
        <v>0</v>
      </c>
      <c r="HS101" s="17">
        <f>HV101+HY101</f>
        <v>0</v>
      </c>
      <c r="HT101" s="17"/>
      <c r="HU101" s="17"/>
      <c r="HV101" s="17"/>
      <c r="HW101" s="17" t="e">
        <f>HV101/HU101*100</f>
        <v>#DIV/0!</v>
      </c>
      <c r="HX101" s="17"/>
      <c r="HY101" s="17"/>
      <c r="HZ101" s="17" t="e">
        <f>HY101/HX101*100</f>
        <v>#DIV/0!</v>
      </c>
      <c r="IA101" s="17"/>
      <c r="IB101" s="17">
        <f>IE101+IH101</f>
        <v>0</v>
      </c>
      <c r="IC101" s="17">
        <f>IF101+II101</f>
        <v>0</v>
      </c>
      <c r="ID101" s="17"/>
      <c r="IE101" s="17"/>
      <c r="IF101" s="17"/>
      <c r="IG101" s="17" t="e">
        <f>IF101/IE101*100</f>
        <v>#DIV/0!</v>
      </c>
      <c r="IH101" s="17"/>
      <c r="II101" s="17"/>
      <c r="IJ101" s="17" t="e">
        <f>II101/IH101*100</f>
        <v>#DIV/0!</v>
      </c>
      <c r="IK101" s="17">
        <v>678.82653000000005</v>
      </c>
      <c r="IL101" s="17">
        <f>IO101+IR101</f>
        <v>678.82653000000005</v>
      </c>
      <c r="IM101" s="17">
        <f>IP101+IS101</f>
        <v>678.82653000000005</v>
      </c>
      <c r="IN101" s="17">
        <f t="shared" si="586"/>
        <v>100</v>
      </c>
      <c r="IO101" s="17">
        <v>665.25</v>
      </c>
      <c r="IP101" s="17">
        <v>665.25</v>
      </c>
      <c r="IQ101" s="17">
        <f>IP101/IO101*100</f>
        <v>100</v>
      </c>
      <c r="IR101" s="17">
        <v>13.57653</v>
      </c>
      <c r="IS101" s="17">
        <v>13.57653</v>
      </c>
      <c r="IT101" s="17">
        <f>IS101/IR101*100</f>
        <v>100</v>
      </c>
      <c r="IU101" s="17">
        <v>9590.6221999999998</v>
      </c>
      <c r="IV101" s="17">
        <f>IY101+JB101</f>
        <v>9590.6221999999998</v>
      </c>
      <c r="IW101" s="17">
        <f>IZ101+JC101</f>
        <v>1900.3069699999999</v>
      </c>
      <c r="IX101" s="17">
        <f t="shared" si="587"/>
        <v>19.814219874076574</v>
      </c>
      <c r="IY101" s="17">
        <v>9398.8097600000001</v>
      </c>
      <c r="IZ101" s="17">
        <v>1862.3008299999999</v>
      </c>
      <c r="JA101" s="17">
        <f>IZ101/IY101*100</f>
        <v>19.814219859260135</v>
      </c>
      <c r="JB101" s="17">
        <v>191.81244000000001</v>
      </c>
      <c r="JC101" s="17">
        <v>38.006140000000002</v>
      </c>
      <c r="JD101" s="17">
        <f>JC101/JB101*100</f>
        <v>19.814220600082038</v>
      </c>
      <c r="JE101" s="17"/>
      <c r="JF101" s="17">
        <f>JI101+JL101</f>
        <v>0</v>
      </c>
      <c r="JG101" s="17">
        <f>JJ101+JM101</f>
        <v>0</v>
      </c>
      <c r="JH101" s="17"/>
      <c r="JI101" s="17"/>
      <c r="JJ101" s="17"/>
      <c r="JK101" s="17"/>
      <c r="JL101" s="17"/>
      <c r="JM101" s="17"/>
      <c r="JN101" s="17"/>
      <c r="JO101" s="19"/>
      <c r="JP101" s="17"/>
      <c r="JQ101" s="17"/>
      <c r="JR101" s="19"/>
      <c r="JS101" s="17"/>
      <c r="JT101" s="17"/>
      <c r="JU101" s="19"/>
      <c r="JV101" s="17"/>
      <c r="JW101" s="17"/>
      <c r="JX101" s="19"/>
      <c r="JY101" s="17"/>
      <c r="JZ101" s="17"/>
      <c r="KA101" s="19"/>
      <c r="KB101" s="17"/>
      <c r="KC101" s="17"/>
      <c r="KD101" s="17">
        <v>803.08799999999997</v>
      </c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25"/>
    </row>
    <row r="102" spans="1:305" s="6" customFormat="1">
      <c r="A102" s="2" t="s">
        <v>160</v>
      </c>
      <c r="B102" s="23">
        <f>SUM(B103:B112)</f>
        <v>15863.209879999999</v>
      </c>
      <c r="C102" s="23">
        <f>SUM(C103:C112)</f>
        <v>1534.0047399999999</v>
      </c>
      <c r="D102" s="23">
        <f t="shared" si="515"/>
        <v>9.6702038969681716</v>
      </c>
      <c r="E102" s="23">
        <f>SUM(E103:E112)</f>
        <v>0</v>
      </c>
      <c r="F102" s="23">
        <f>SUM(F103:F112)</f>
        <v>0</v>
      </c>
      <c r="G102" s="23"/>
      <c r="H102" s="23">
        <f>SUM(H103:H112)</f>
        <v>0</v>
      </c>
      <c r="I102" s="23">
        <f>SUM(I103:I112)</f>
        <v>0</v>
      </c>
      <c r="J102" s="23">
        <f>SUM(J103:J112)</f>
        <v>0</v>
      </c>
      <c r="K102" s="23"/>
      <c r="L102" s="23">
        <f>SUM(L103:L112)</f>
        <v>0</v>
      </c>
      <c r="M102" s="23">
        <f>SUM(M103:M112)</f>
        <v>0</v>
      </c>
      <c r="N102" s="23"/>
      <c r="O102" s="23">
        <f>SUM(O103:O112)</f>
        <v>0</v>
      </c>
      <c r="P102" s="23">
        <f>SUM(P103:P112)</f>
        <v>0</v>
      </c>
      <c r="Q102" s="23"/>
      <c r="R102" s="23">
        <f>SUM(R103:R112)</f>
        <v>0</v>
      </c>
      <c r="S102" s="23">
        <f>SUM(S103:S112)</f>
        <v>0</v>
      </c>
      <c r="T102" s="23"/>
      <c r="U102" s="23">
        <f>SUM(U103:U112)</f>
        <v>0</v>
      </c>
      <c r="V102" s="23">
        <f>SUM(V103:V112)</f>
        <v>0</v>
      </c>
      <c r="W102" s="23"/>
      <c r="X102" s="23">
        <f>SUM(X103:X112)</f>
        <v>0</v>
      </c>
      <c r="Y102" s="23">
        <f>SUM(Y103:Y112)</f>
        <v>0</v>
      </c>
      <c r="Z102" s="23">
        <f>SUM(Z103:Z112)</f>
        <v>0</v>
      </c>
      <c r="AA102" s="23"/>
      <c r="AB102" s="23">
        <f>SUM(AB103:AB112)</f>
        <v>0</v>
      </c>
      <c r="AC102" s="23">
        <f>SUM(AC103:AC112)</f>
        <v>0</v>
      </c>
      <c r="AD102" s="23"/>
      <c r="AE102" s="23">
        <f>SUM(AE103:AE112)</f>
        <v>0</v>
      </c>
      <c r="AF102" s="23">
        <f>SUM(AF103:AF112)</f>
        <v>0</v>
      </c>
      <c r="AG102" s="23"/>
      <c r="AH102" s="23">
        <f>SUM(AH103:AH112)</f>
        <v>0</v>
      </c>
      <c r="AI102" s="23">
        <f>SUM(AI103:AI112)</f>
        <v>0</v>
      </c>
      <c r="AJ102" s="23">
        <f>SUM(AJ103:AJ112)</f>
        <v>0</v>
      </c>
      <c r="AK102" s="23"/>
      <c r="AL102" s="23">
        <f>SUM(AL103:AL112)</f>
        <v>0</v>
      </c>
      <c r="AM102" s="23">
        <f>SUM(AM103:AM112)</f>
        <v>0</v>
      </c>
      <c r="AN102" s="23"/>
      <c r="AO102" s="23">
        <f>SUM(AO103:AO112)</f>
        <v>0</v>
      </c>
      <c r="AP102" s="23">
        <f>SUM(AP103:AP112)</f>
        <v>0</v>
      </c>
      <c r="AQ102" s="23"/>
      <c r="AR102" s="23">
        <f>SUM(AR103:AR112)</f>
        <v>0</v>
      </c>
      <c r="AS102" s="23">
        <f>SUM(AS103:AS112)</f>
        <v>0</v>
      </c>
      <c r="AT102" s="23">
        <f>SUM(AT103:AT112)</f>
        <v>0</v>
      </c>
      <c r="AU102" s="23"/>
      <c r="AV102" s="23">
        <f>SUM(AV103:AV112)</f>
        <v>0</v>
      </c>
      <c r="AW102" s="23">
        <f>SUM(AW103:AW112)</f>
        <v>0</v>
      </c>
      <c r="AX102" s="23"/>
      <c r="AY102" s="23">
        <f>SUM(AY103:AY112)</f>
        <v>0</v>
      </c>
      <c r="AZ102" s="23">
        <f>SUM(AZ103:AZ112)</f>
        <v>0</v>
      </c>
      <c r="BA102" s="23"/>
      <c r="BB102" s="23">
        <f>SUM(BB103:BB112)</f>
        <v>0</v>
      </c>
      <c r="BC102" s="23">
        <f>SUM(BC103:BC112)</f>
        <v>0</v>
      </c>
      <c r="BD102" s="23">
        <f>SUM(BD103:BD112)</f>
        <v>0</v>
      </c>
      <c r="BE102" s="23"/>
      <c r="BF102" s="23">
        <f>SUM(BF103:BF112)</f>
        <v>0</v>
      </c>
      <c r="BG102" s="23">
        <f>SUM(BG103:BG112)</f>
        <v>0</v>
      </c>
      <c r="BH102" s="23"/>
      <c r="BI102" s="23">
        <f>SUM(BI103:BI112)</f>
        <v>0</v>
      </c>
      <c r="BJ102" s="23">
        <f>SUM(BJ103:BJ112)</f>
        <v>0</v>
      </c>
      <c r="BK102" s="23"/>
      <c r="BL102" s="23">
        <f>SUM(BL103:BL112)</f>
        <v>3384.2389899999998</v>
      </c>
      <c r="BM102" s="23">
        <f>SUM(BM103:BM112)</f>
        <v>3384.2389899999998</v>
      </c>
      <c r="BN102" s="23">
        <f>SUM(BN103:BN112)</f>
        <v>187.04437999999999</v>
      </c>
      <c r="BO102" s="23">
        <f>BN102/BM102*100</f>
        <v>5.5269258628806242</v>
      </c>
      <c r="BP102" s="23">
        <f>SUM(BP103:BP112)</f>
        <v>3316.5542100000002</v>
      </c>
      <c r="BQ102" s="23">
        <f>SUM(BQ103:BQ112)</f>
        <v>183.30349000000001</v>
      </c>
      <c r="BR102" s="23">
        <f>BQ102/BP102*100</f>
        <v>5.5269257908496545</v>
      </c>
      <c r="BS102" s="23">
        <f>SUM(BS103:BS112)</f>
        <v>67.684780000000003</v>
      </c>
      <c r="BT102" s="23">
        <f>SUM(BT103:BT112)</f>
        <v>3.7408899999999998</v>
      </c>
      <c r="BU102" s="23">
        <f>BT102/BS102*100</f>
        <v>5.5269293923981131</v>
      </c>
      <c r="BV102" s="23">
        <f>SUM(BV103:BV112)</f>
        <v>2682.78539</v>
      </c>
      <c r="BW102" s="23">
        <f>SUM(BW103:BW112)</f>
        <v>753.23111999999992</v>
      </c>
      <c r="BX102" s="23">
        <f>BW102/BV102*100</f>
        <v>28.076458251474222</v>
      </c>
      <c r="BY102" s="23">
        <f>SUM(BY103:BY112)</f>
        <v>2682.78539</v>
      </c>
      <c r="BZ102" s="23">
        <f>SUM(BZ103:BZ112)</f>
        <v>753.23111999999992</v>
      </c>
      <c r="CA102" s="23">
        <f>BZ102/BY102*100</f>
        <v>28.076458251474222</v>
      </c>
      <c r="CB102" s="23">
        <f>SUM(CB103:CB112)</f>
        <v>0</v>
      </c>
      <c r="CC102" s="23">
        <f>SUM(CC103:CC112)</f>
        <v>0</v>
      </c>
      <c r="CD102" s="23" t="e">
        <f>CC102/CB102*100</f>
        <v>#DIV/0!</v>
      </c>
      <c r="CE102" s="23">
        <f>SUM(CE103:CE112)</f>
        <v>0</v>
      </c>
      <c r="CF102" s="23">
        <f>SUM(CF103:CF112)</f>
        <v>0</v>
      </c>
      <c r="CG102" s="23"/>
      <c r="CH102" s="23">
        <f>SUM(CH103:CH112)</f>
        <v>0</v>
      </c>
      <c r="CI102" s="23">
        <f>SUM(CI103:CI112)</f>
        <v>0</v>
      </c>
      <c r="CJ102" s="23"/>
      <c r="CK102" s="23">
        <f>SUM(CK103:CK112)</f>
        <v>0</v>
      </c>
      <c r="CL102" s="23">
        <f>SUM(CL103:CL112)</f>
        <v>0</v>
      </c>
      <c r="CM102" s="23"/>
      <c r="CN102" s="23">
        <f>SUM(CN103:CN112)</f>
        <v>0</v>
      </c>
      <c r="CO102" s="23">
        <f>SUM(CO103:CO112)</f>
        <v>0</v>
      </c>
      <c r="CP102" s="23">
        <f>SUM(CP103:CP112)</f>
        <v>0</v>
      </c>
      <c r="CQ102" s="23"/>
      <c r="CR102" s="23">
        <f>SUM(CR103:CR112)</f>
        <v>0</v>
      </c>
      <c r="CS102" s="23">
        <f>SUM(CS103:CS112)</f>
        <v>0</v>
      </c>
      <c r="CT102" s="23"/>
      <c r="CU102" s="23">
        <f>SUM(CU103:CU112)</f>
        <v>0</v>
      </c>
      <c r="CV102" s="23">
        <f>SUM(CV103:CV112)</f>
        <v>0</v>
      </c>
      <c r="CW102" s="23"/>
      <c r="CX102" s="23">
        <f>SUM(CX103:CX112)</f>
        <v>0</v>
      </c>
      <c r="CY102" s="23">
        <f>SUM(CY103:CY112)</f>
        <v>0</v>
      </c>
      <c r="CZ102" s="23">
        <f>SUM(CZ103:CZ112)</f>
        <v>0</v>
      </c>
      <c r="DA102" s="23"/>
      <c r="DB102" s="23"/>
      <c r="DC102" s="23"/>
      <c r="DD102" s="23"/>
      <c r="DE102" s="23"/>
      <c r="DF102" s="23"/>
      <c r="DG102" s="23"/>
      <c r="DH102" s="23">
        <f>SUM(DH103:DH112)</f>
        <v>0</v>
      </c>
      <c r="DI102" s="23">
        <f>SUM(DI103:DI112)</f>
        <v>0</v>
      </c>
      <c r="DJ102" s="23">
        <f>SUM(DJ103:DJ112)</f>
        <v>0</v>
      </c>
      <c r="DK102" s="23"/>
      <c r="DL102" s="23">
        <f>SUM(DL103:DL112)</f>
        <v>0</v>
      </c>
      <c r="DM102" s="23">
        <v>0</v>
      </c>
      <c r="DN102" s="23"/>
      <c r="DO102" s="23">
        <f>SUM(DO103:DO112)</f>
        <v>0</v>
      </c>
      <c r="DP102" s="23">
        <f>SUM(DP103:DP112)</f>
        <v>0</v>
      </c>
      <c r="DQ102" s="23"/>
      <c r="DR102" s="23">
        <f>SUM(DR103:DR112)</f>
        <v>0</v>
      </c>
      <c r="DS102" s="23">
        <f>SUM(DS103:DS112)</f>
        <v>0</v>
      </c>
      <c r="DT102" s="23">
        <f>SUM(DT103:DT112)</f>
        <v>0</v>
      </c>
      <c r="DU102" s="23"/>
      <c r="DV102" s="23">
        <f>SUM(DV103:DV112)</f>
        <v>0</v>
      </c>
      <c r="DW102" s="23">
        <f>SUM(DW103:DW112)</f>
        <v>0</v>
      </c>
      <c r="DX102" s="23"/>
      <c r="DY102" s="23">
        <f>SUM(DY103:DY112)</f>
        <v>0</v>
      </c>
      <c r="DZ102" s="23">
        <f>SUM(DZ103:DZ112)</f>
        <v>0</v>
      </c>
      <c r="EA102" s="23"/>
      <c r="EB102" s="23">
        <f>SUM(EB103:EB112)</f>
        <v>0</v>
      </c>
      <c r="EC102" s="23">
        <f>SUM(EC103:EC112)</f>
        <v>0</v>
      </c>
      <c r="ED102" s="23">
        <f>SUM(ED103:ED112)</f>
        <v>0</v>
      </c>
      <c r="EE102" s="23"/>
      <c r="EF102" s="23">
        <f>SUM(EF103:EF112)</f>
        <v>0</v>
      </c>
      <c r="EG102" s="23">
        <f>SUM(EG103:EG112)</f>
        <v>0</v>
      </c>
      <c r="EH102" s="23"/>
      <c r="EI102" s="23">
        <f>SUM(EI103:EI112)</f>
        <v>0</v>
      </c>
      <c r="EJ102" s="23">
        <f>SUM(EJ103:EJ112)</f>
        <v>0</v>
      </c>
      <c r="EK102" s="23"/>
      <c r="EL102" s="23">
        <f>SUM(EL103:EL112)</f>
        <v>0</v>
      </c>
      <c r="EM102" s="23">
        <f>SUM(EM103:EM112)</f>
        <v>0</v>
      </c>
      <c r="EN102" s="23"/>
      <c r="EO102" s="23">
        <f>SUM(EO103:EO112)</f>
        <v>6735.018</v>
      </c>
      <c r="EP102" s="23">
        <f>SUM(EP103:EP112)</f>
        <v>6735.018</v>
      </c>
      <c r="EQ102" s="23">
        <f>SUM(EQ103:EQ112)</f>
        <v>0</v>
      </c>
      <c r="ER102" s="23">
        <f>EQ102/EP102*100</f>
        <v>0</v>
      </c>
      <c r="ES102" s="23">
        <f>SUM(ES103:ES112)</f>
        <v>6735.018</v>
      </c>
      <c r="ET102" s="23">
        <f>SUM(ET103:ET112)</f>
        <v>0</v>
      </c>
      <c r="EU102" s="23">
        <f>ET102/ES102*100</f>
        <v>0</v>
      </c>
      <c r="EV102" s="23">
        <f>SUM(EV103:EV112)</f>
        <v>0</v>
      </c>
      <c r="EW102" s="23">
        <f>SUM(EW103:EW112)</f>
        <v>0</v>
      </c>
      <c r="EX102" s="23" t="e">
        <f>EW102/EV102*100</f>
        <v>#DIV/0!</v>
      </c>
      <c r="EY102" s="23">
        <v>0</v>
      </c>
      <c r="EZ102" s="23">
        <f>SUM(EZ103:EZ112)</f>
        <v>0</v>
      </c>
      <c r="FA102" s="23">
        <f>SUM(FA103:FA112)</f>
        <v>0</v>
      </c>
      <c r="FB102" s="23"/>
      <c r="FC102" s="23">
        <f>SUM(FC103:FC112)</f>
        <v>0</v>
      </c>
      <c r="FD102" s="23">
        <f>SUM(FD103:FD112)</f>
        <v>0</v>
      </c>
      <c r="FE102" s="23"/>
      <c r="FF102" s="23">
        <f>SUM(FF103:FF112)</f>
        <v>0</v>
      </c>
      <c r="FG102" s="23">
        <f>SUM(FG103:FG112)</f>
        <v>0</v>
      </c>
      <c r="FH102" s="23"/>
      <c r="FI102" s="23"/>
      <c r="FJ102" s="23">
        <f>FJ103+FJ104</f>
        <v>0</v>
      </c>
      <c r="FK102" s="23">
        <f>FK103+FK104</f>
        <v>0</v>
      </c>
      <c r="FL102" s="23"/>
      <c r="FM102" s="23">
        <f>FM103+FM104</f>
        <v>0</v>
      </c>
      <c r="FN102" s="23">
        <f>FN103+FN104</f>
        <v>0</v>
      </c>
      <c r="FO102" s="23"/>
      <c r="FP102" s="23">
        <f>FP103+FP104</f>
        <v>0</v>
      </c>
      <c r="FQ102" s="23">
        <f>FQ103+FQ104</f>
        <v>0</v>
      </c>
      <c r="FR102" s="23"/>
      <c r="FS102" s="23">
        <f>SUM(FS103:FS112)</f>
        <v>0</v>
      </c>
      <c r="FT102" s="23">
        <f>SUM(FT103:FT112)</f>
        <v>0</v>
      </c>
      <c r="FU102" s="23">
        <f>SUM(FU103:FU112)</f>
        <v>0</v>
      </c>
      <c r="FV102" s="23"/>
      <c r="FW102" s="23">
        <f>FW103+FW104</f>
        <v>0</v>
      </c>
      <c r="FX102" s="23">
        <f>FX103+FX104</f>
        <v>0</v>
      </c>
      <c r="FY102" s="23"/>
      <c r="FZ102" s="23">
        <f>FZ103+FZ104</f>
        <v>0</v>
      </c>
      <c r="GA102" s="23">
        <f>GA103+GA104</f>
        <v>0</v>
      </c>
      <c r="GB102" s="23"/>
      <c r="GC102" s="23">
        <f>SUM(GC103:GC112)</f>
        <v>0</v>
      </c>
      <c r="GD102" s="23">
        <f>SUM(GD103:GD112)</f>
        <v>0</v>
      </c>
      <c r="GE102" s="23">
        <f>SUM(GE103:GE112)</f>
        <v>0</v>
      </c>
      <c r="GF102" s="23"/>
      <c r="GG102" s="23">
        <f>GG103+GG104</f>
        <v>0</v>
      </c>
      <c r="GH102" s="23">
        <f>GH103+GH104</f>
        <v>0</v>
      </c>
      <c r="GI102" s="23"/>
      <c r="GJ102" s="23">
        <f>GJ103+GJ104</f>
        <v>0</v>
      </c>
      <c r="GK102" s="23">
        <f>GK103+GK104</f>
        <v>0</v>
      </c>
      <c r="GL102" s="23"/>
      <c r="GM102" s="23">
        <f>SUM(GM103:GM112)</f>
        <v>0</v>
      </c>
      <c r="GN102" s="23">
        <f>SUM(GN103:GN112)</f>
        <v>0</v>
      </c>
      <c r="GO102" s="23">
        <f>SUM(GO103:GO112)</f>
        <v>0</v>
      </c>
      <c r="GP102" s="23"/>
      <c r="GQ102" s="23">
        <f>GQ103+GQ104</f>
        <v>0</v>
      </c>
      <c r="GR102" s="23">
        <f>GR103+GR104</f>
        <v>0</v>
      </c>
      <c r="GS102" s="23"/>
      <c r="GT102" s="23">
        <f>GT103+GT104</f>
        <v>0</v>
      </c>
      <c r="GU102" s="23">
        <f>GU103+GU104</f>
        <v>0</v>
      </c>
      <c r="GV102" s="23"/>
      <c r="GW102" s="23">
        <f>SUM(GW103:GW112)</f>
        <v>0</v>
      </c>
      <c r="GX102" s="23">
        <f>SUM(GX103:GX112)</f>
        <v>0</v>
      </c>
      <c r="GY102" s="23">
        <f>SUM(GY103:GY112)</f>
        <v>0</v>
      </c>
      <c r="GZ102" s="23"/>
      <c r="HA102" s="23">
        <f>HA103+HA104</f>
        <v>0</v>
      </c>
      <c r="HB102" s="23">
        <f>HB103+HB104</f>
        <v>0</v>
      </c>
      <c r="HC102" s="23"/>
      <c r="HD102" s="23">
        <f>HD103+HD104</f>
        <v>0</v>
      </c>
      <c r="HE102" s="23">
        <f>HE103+HE104</f>
        <v>0</v>
      </c>
      <c r="HF102" s="23"/>
      <c r="HG102" s="23">
        <f>SUM(HG103:HG112)</f>
        <v>0</v>
      </c>
      <c r="HH102" s="23">
        <f>SUM(HH103:HH112)</f>
        <v>0</v>
      </c>
      <c r="HI102" s="23">
        <f>SUM(HI103:HI112)</f>
        <v>0</v>
      </c>
      <c r="HJ102" s="23"/>
      <c r="HK102" s="23">
        <f>HK103+HK104</f>
        <v>0</v>
      </c>
      <c r="HL102" s="23">
        <f>HL103+HL104</f>
        <v>0</v>
      </c>
      <c r="HM102" s="23"/>
      <c r="HN102" s="23">
        <f>HN103+HN104</f>
        <v>0</v>
      </c>
      <c r="HO102" s="23">
        <f>HO103+HO104</f>
        <v>0</v>
      </c>
      <c r="HP102" s="23"/>
      <c r="HQ102" s="23">
        <f>SUM(HQ103:HQ112)</f>
        <v>0</v>
      </c>
      <c r="HR102" s="23">
        <f>SUM(HR103:HR112)</f>
        <v>0</v>
      </c>
      <c r="HS102" s="23">
        <f>SUM(HS103:HS112)</f>
        <v>0</v>
      </c>
      <c r="HT102" s="23"/>
      <c r="HU102" s="23">
        <f>HU103+HU104</f>
        <v>0</v>
      </c>
      <c r="HV102" s="23">
        <f>HV103+HV104</f>
        <v>0</v>
      </c>
      <c r="HW102" s="23"/>
      <c r="HX102" s="23">
        <f>HX103+HX104</f>
        <v>0</v>
      </c>
      <c r="HY102" s="23">
        <f>HY103+HY104</f>
        <v>0</v>
      </c>
      <c r="HZ102" s="23"/>
      <c r="IA102" s="23">
        <f>SUM(IA103:IA112)</f>
        <v>0</v>
      </c>
      <c r="IB102" s="23">
        <f>SUM(IB103:IB112)</f>
        <v>0</v>
      </c>
      <c r="IC102" s="23">
        <f>SUM(IC103:IC112)</f>
        <v>0</v>
      </c>
      <c r="ID102" s="23"/>
      <c r="IE102" s="23">
        <f>IE103+IE104</f>
        <v>0</v>
      </c>
      <c r="IF102" s="23">
        <f>IF103+IF104</f>
        <v>0</v>
      </c>
      <c r="IG102" s="23"/>
      <c r="IH102" s="23">
        <f>IH103+IH104</f>
        <v>0</v>
      </c>
      <c r="II102" s="23">
        <f>II103+II104</f>
        <v>0</v>
      </c>
      <c r="IJ102" s="23"/>
      <c r="IK102" s="23">
        <f>SUM(IK103:IK112)</f>
        <v>0</v>
      </c>
      <c r="IL102" s="23">
        <f>SUM(IL103:IL112)</f>
        <v>0</v>
      </c>
      <c r="IM102" s="23">
        <f>SUM(IM103:IM112)</f>
        <v>0</v>
      </c>
      <c r="IN102" s="23"/>
      <c r="IO102" s="23">
        <f>IO103+IO104</f>
        <v>0</v>
      </c>
      <c r="IP102" s="23">
        <f>IP103+IP104</f>
        <v>0</v>
      </c>
      <c r="IQ102" s="23"/>
      <c r="IR102" s="23">
        <f>IR103+IR104</f>
        <v>0</v>
      </c>
      <c r="IS102" s="23">
        <f>IS103+IS104</f>
        <v>0</v>
      </c>
      <c r="IT102" s="23"/>
      <c r="IU102" s="23">
        <f>SUM(IU103:IU112)</f>
        <v>0</v>
      </c>
      <c r="IV102" s="23">
        <f>SUM(IV103:IV112)</f>
        <v>0</v>
      </c>
      <c r="IW102" s="23">
        <f>SUM(IW103:IW112)</f>
        <v>0</v>
      </c>
      <c r="IX102" s="23"/>
      <c r="IY102" s="23">
        <f>IY103+IY104</f>
        <v>0</v>
      </c>
      <c r="IZ102" s="23">
        <f>IZ103+IZ104</f>
        <v>0</v>
      </c>
      <c r="JA102" s="23"/>
      <c r="JB102" s="23">
        <f>JB103+JB104</f>
        <v>0</v>
      </c>
      <c r="JC102" s="23">
        <f>JC103+JC104</f>
        <v>0</v>
      </c>
      <c r="JD102" s="23"/>
      <c r="JE102" s="23">
        <f>SUM(JE103:JE112)</f>
        <v>0</v>
      </c>
      <c r="JF102" s="23">
        <f>SUM(JF103:JF112)</f>
        <v>0</v>
      </c>
      <c r="JG102" s="23">
        <f>SUM(JG103:JG112)</f>
        <v>0</v>
      </c>
      <c r="JH102" s="23"/>
      <c r="JI102" s="23">
        <f>SUM(JI103:JI112)</f>
        <v>0</v>
      </c>
      <c r="JJ102" s="23">
        <f>SUM(JJ103:JJ112)</f>
        <v>0</v>
      </c>
      <c r="JK102" s="23"/>
      <c r="JL102" s="23">
        <f>SUM(JL103:JL112)</f>
        <v>0</v>
      </c>
      <c r="JM102" s="23">
        <f>SUM(JM103:JM112)</f>
        <v>0</v>
      </c>
      <c r="JN102" s="23"/>
      <c r="JO102" s="23">
        <f>SUM(JO103:JO112)</f>
        <v>0</v>
      </c>
      <c r="JP102" s="23">
        <f>SUM(JP103:JP112)</f>
        <v>0</v>
      </c>
      <c r="JQ102" s="23"/>
      <c r="JR102" s="23">
        <f>SUM(JR103:JR112)</f>
        <v>1187.4585</v>
      </c>
      <c r="JS102" s="23">
        <f>SUM(JS103:JS112)</f>
        <v>593.72924</v>
      </c>
      <c r="JT102" s="23">
        <f t="shared" ref="JT102:JT111" si="601">JS102/JR102*100</f>
        <v>49.999999157865311</v>
      </c>
      <c r="JU102" s="23">
        <f>SUM(JU103:JU112)</f>
        <v>1873.7090000000001</v>
      </c>
      <c r="JV102" s="23">
        <f>SUM(JV103:JV112)</f>
        <v>0</v>
      </c>
      <c r="JW102" s="23">
        <f t="shared" ref="JW102:JW111" si="602">JV102/JU102*100</f>
        <v>0</v>
      </c>
      <c r="JX102" s="23">
        <f>SUM(JX103:JX112)</f>
        <v>0</v>
      </c>
      <c r="JY102" s="23">
        <f>SUM(JY103:JY112)</f>
        <v>0</v>
      </c>
      <c r="JZ102" s="23" t="e">
        <f t="shared" ref="JZ102:JZ103" si="603">JY102/JX102*100</f>
        <v>#DIV/0!</v>
      </c>
      <c r="KA102" s="23">
        <f>SUM(KA103:KA112)</f>
        <v>0</v>
      </c>
      <c r="KB102" s="23">
        <f>SUM(KB103:KB112)</f>
        <v>0</v>
      </c>
      <c r="KC102" s="23" t="e">
        <f t="shared" ref="KC102:KC103" si="604">KB102/KA102*100</f>
        <v>#DIV/0!</v>
      </c>
      <c r="KD102" s="23">
        <f>SUM(KD103:KD112)</f>
        <v>0</v>
      </c>
      <c r="KE102" s="23">
        <f>SUM(KE103:KE112)</f>
        <v>0</v>
      </c>
      <c r="KF102" s="23" t="e">
        <f t="shared" ref="KF102:KF103" si="605">KE102/KD102*100</f>
        <v>#DIV/0!</v>
      </c>
      <c r="KG102" s="23">
        <f>SUM(KG103:KG112)</f>
        <v>0</v>
      </c>
      <c r="KH102" s="23">
        <f>SUM(KH103:KH112)</f>
        <v>0</v>
      </c>
      <c r="KI102" s="23" t="e">
        <f t="shared" ref="KI102:KI103" si="606">KH102/KG102*100</f>
        <v>#DIV/0!</v>
      </c>
      <c r="KJ102" s="23">
        <f>SUM(KJ103:KJ112)</f>
        <v>0</v>
      </c>
      <c r="KK102" s="23">
        <f>SUM(KK103:KK112)</f>
        <v>0</v>
      </c>
      <c r="KL102" s="23" t="e">
        <f t="shared" ref="KL102:KL103" si="607">KK102/KJ102*100</f>
        <v>#DIV/0!</v>
      </c>
      <c r="KM102" s="23">
        <f>SUM(KM103:KM112)</f>
        <v>0</v>
      </c>
      <c r="KN102" s="23">
        <f>SUM(KN103:KN112)</f>
        <v>0</v>
      </c>
      <c r="KO102" s="23" t="e">
        <f t="shared" ref="KO102" si="608">KN102/KM102*100</f>
        <v>#DIV/0!</v>
      </c>
      <c r="KP102" s="23">
        <f>SUM(KP103:KP112)</f>
        <v>0</v>
      </c>
      <c r="KQ102" s="23">
        <f>SUM(KQ103:KQ112)</f>
        <v>0</v>
      </c>
      <c r="KR102" s="23" t="e">
        <f t="shared" ref="KR102" si="609">KQ102/KP102*100</f>
        <v>#DIV/0!</v>
      </c>
    </row>
    <row r="103" spans="1:305" ht="18.75" customHeight="1">
      <c r="A103" s="1" t="s">
        <v>19</v>
      </c>
      <c r="B103" s="17">
        <f t="shared" ref="B103:B112" si="610">H103+R103+U103+X103+AH103+AR103+BB103+BL103+BV103+CE103+CN103+CX103+DH103+DR103+EB103+EO103+E103+EY103+FI103+FS103+GC103+GM103+GW103+HG103+HQ103+IA103+IK103+IU103+JE103+JO103+EL103+JR103+JU103+JX103+KA103+KD103+KG103+KJ103+KM103+KP103</f>
        <v>9214.9915500000006</v>
      </c>
      <c r="C103" s="17">
        <f t="shared" ref="C103:C112" si="611">J103+S103+V103+Z103+AJ103+AT103+BD103+BN103+BW103+CF103+CP103+CZ103+DJ103+DT103+ED103+EQ103+F103+FA103+FK103+FU103+GE103+GO103+GY103+HI103+HS103+IC103+IM103+IW103+JG103+JP103+EM103+JS103+JV103+JY103+KB103+KE103+KH103+KK103+KN103+KQ103</f>
        <v>94.729680000000002</v>
      </c>
      <c r="D103" s="17">
        <f t="shared" si="515"/>
        <v>1.0279952996809856</v>
      </c>
      <c r="E103" s="17"/>
      <c r="F103" s="17"/>
      <c r="G103" s="17"/>
      <c r="H103" s="17"/>
      <c r="I103" s="17">
        <f t="shared" ref="I103:J112" si="612">L103+O103</f>
        <v>0</v>
      </c>
      <c r="J103" s="17">
        <f t="shared" si="612"/>
        <v>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>
        <f t="shared" ref="Y103:Z112" si="613">AB103+AE103</f>
        <v>0</v>
      </c>
      <c r="Z103" s="17">
        <f t="shared" si="613"/>
        <v>0</v>
      </c>
      <c r="AA103" s="17"/>
      <c r="AB103" s="17"/>
      <c r="AC103" s="17"/>
      <c r="AD103" s="17"/>
      <c r="AE103" s="17"/>
      <c r="AF103" s="17"/>
      <c r="AG103" s="17"/>
      <c r="AH103" s="17"/>
      <c r="AI103" s="17">
        <f t="shared" ref="AI103:AJ112" si="614">AL103+AO103</f>
        <v>0</v>
      </c>
      <c r="AJ103" s="17">
        <f t="shared" si="614"/>
        <v>0</v>
      </c>
      <c r="AK103" s="17"/>
      <c r="AL103" s="17"/>
      <c r="AM103" s="17"/>
      <c r="AN103" s="17"/>
      <c r="AO103" s="17"/>
      <c r="AP103" s="17"/>
      <c r="AQ103" s="17"/>
      <c r="AR103" s="17"/>
      <c r="AS103" s="17">
        <f t="shared" ref="AS103:AT112" si="615">AV103+AY103</f>
        <v>0</v>
      </c>
      <c r="AT103" s="17">
        <f t="shared" si="615"/>
        <v>0</v>
      </c>
      <c r="AU103" s="17"/>
      <c r="AV103" s="17"/>
      <c r="AW103" s="17"/>
      <c r="AX103" s="17"/>
      <c r="AY103" s="17"/>
      <c r="AZ103" s="17"/>
      <c r="BA103" s="17"/>
      <c r="BB103" s="17"/>
      <c r="BC103" s="17">
        <f t="shared" ref="BC103:BD112" si="616">BF103+BI103</f>
        <v>0</v>
      </c>
      <c r="BD103" s="17">
        <f t="shared" si="616"/>
        <v>0</v>
      </c>
      <c r="BE103" s="17"/>
      <c r="BF103" s="17"/>
      <c r="BG103" s="17"/>
      <c r="BH103" s="17"/>
      <c r="BI103" s="17"/>
      <c r="BJ103" s="17"/>
      <c r="BK103" s="17"/>
      <c r="BL103" s="17">
        <v>3243.22903</v>
      </c>
      <c r="BM103" s="17">
        <f t="shared" ref="BM103:BN106" si="617">BP103+BS103</f>
        <v>3243.22903</v>
      </c>
      <c r="BN103" s="17">
        <f t="shared" si="617"/>
        <v>46.034419999999997</v>
      </c>
      <c r="BO103" s="17">
        <f>BN103/BM103*100</f>
        <v>1.4194008370725517</v>
      </c>
      <c r="BP103" s="17">
        <v>3178.36445</v>
      </c>
      <c r="BQ103" s="17">
        <v>45.113729999999997</v>
      </c>
      <c r="BR103" s="17">
        <f>BQ103/BP103*100</f>
        <v>1.4194007864642457</v>
      </c>
      <c r="BS103" s="17">
        <v>64.864580000000004</v>
      </c>
      <c r="BT103" s="17">
        <v>0.92069000000000001</v>
      </c>
      <c r="BU103" s="17">
        <f>BT103/BS103*100</f>
        <v>1.4194033168795666</v>
      </c>
      <c r="BV103" s="17">
        <f t="shared" ref="BV103:BW112" si="618">BY103+CB103</f>
        <v>0</v>
      </c>
      <c r="BW103" s="17">
        <f t="shared" si="618"/>
        <v>0</v>
      </c>
      <c r="BX103" s="17"/>
      <c r="BY103" s="17"/>
      <c r="BZ103" s="17"/>
      <c r="CA103" s="17"/>
      <c r="CB103" s="17"/>
      <c r="CC103" s="17"/>
      <c r="CD103" s="17"/>
      <c r="CE103" s="17">
        <f t="shared" ref="CE103:CF112" si="619">CH103+CK103</f>
        <v>0</v>
      </c>
      <c r="CF103" s="17">
        <f t="shared" si="619"/>
        <v>0</v>
      </c>
      <c r="CG103" s="17"/>
      <c r="CH103" s="17"/>
      <c r="CI103" s="17"/>
      <c r="CJ103" s="17"/>
      <c r="CK103" s="17"/>
      <c r="CL103" s="17"/>
      <c r="CM103" s="17"/>
      <c r="CN103" s="17"/>
      <c r="CO103" s="17">
        <f t="shared" ref="CO103:CP112" si="620">CR103+CU103</f>
        <v>0</v>
      </c>
      <c r="CP103" s="17">
        <f t="shared" si="620"/>
        <v>0</v>
      </c>
      <c r="CQ103" s="17"/>
      <c r="CR103" s="17"/>
      <c r="CS103" s="17"/>
      <c r="CT103" s="17"/>
      <c r="CU103" s="17"/>
      <c r="CV103" s="17"/>
      <c r="CW103" s="17"/>
      <c r="CX103" s="17"/>
      <c r="CY103" s="17">
        <f t="shared" ref="CY103:CZ112" si="621">DB103+DE103</f>
        <v>0</v>
      </c>
      <c r="CZ103" s="17">
        <f t="shared" si="621"/>
        <v>0</v>
      </c>
      <c r="DA103" s="17"/>
      <c r="DB103" s="17"/>
      <c r="DC103" s="17"/>
      <c r="DD103" s="17"/>
      <c r="DE103" s="17"/>
      <c r="DF103" s="17"/>
      <c r="DG103" s="17"/>
      <c r="DH103" s="17"/>
      <c r="DI103" s="17">
        <f t="shared" ref="DI103:DJ112" si="622">DL103+DO103</f>
        <v>0</v>
      </c>
      <c r="DJ103" s="17">
        <f t="shared" si="622"/>
        <v>0</v>
      </c>
      <c r="DK103" s="17"/>
      <c r="DL103" s="17"/>
      <c r="DM103" s="17"/>
      <c r="DN103" s="17"/>
      <c r="DO103" s="17"/>
      <c r="DP103" s="17"/>
      <c r="DQ103" s="17"/>
      <c r="DR103" s="17"/>
      <c r="DS103" s="17">
        <f t="shared" ref="DS103:DT112" si="623">DV103+DY103</f>
        <v>0</v>
      </c>
      <c r="DT103" s="17">
        <f t="shared" si="623"/>
        <v>0</v>
      </c>
      <c r="DU103" s="17"/>
      <c r="DV103" s="17"/>
      <c r="DW103" s="17"/>
      <c r="DX103" s="17"/>
      <c r="DY103" s="17"/>
      <c r="DZ103" s="17"/>
      <c r="EA103" s="17"/>
      <c r="EB103" s="17"/>
      <c r="EC103" s="17">
        <f t="shared" ref="EC103:ED112" si="624">EF103+EI103</f>
        <v>0</v>
      </c>
      <c r="ED103" s="17">
        <f t="shared" si="624"/>
        <v>0</v>
      </c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>
        <v>5535.018</v>
      </c>
      <c r="EP103" s="17">
        <f t="shared" ref="EP103:EQ112" si="625">ES103+EV103</f>
        <v>5535.018</v>
      </c>
      <c r="EQ103" s="17">
        <f t="shared" si="625"/>
        <v>0</v>
      </c>
      <c r="ER103" s="17">
        <f>EQ103/EP103*100</f>
        <v>0</v>
      </c>
      <c r="ES103" s="17">
        <v>5535.018</v>
      </c>
      <c r="ET103" s="17"/>
      <c r="EU103" s="17">
        <f>ET103/ES103*100</f>
        <v>0</v>
      </c>
      <c r="EV103" s="17"/>
      <c r="EW103" s="17"/>
      <c r="EX103" s="17"/>
      <c r="EY103" s="17"/>
      <c r="EZ103" s="17">
        <f t="shared" ref="EZ103:FA112" si="626">FC103+FF103</f>
        <v>0</v>
      </c>
      <c r="FA103" s="17">
        <f t="shared" si="626"/>
        <v>0</v>
      </c>
      <c r="FB103" s="17"/>
      <c r="FC103" s="17"/>
      <c r="FD103" s="17"/>
      <c r="FE103" s="17"/>
      <c r="FF103" s="17"/>
      <c r="FG103" s="17"/>
      <c r="FH103" s="17"/>
      <c r="FI103" s="22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>
        <f t="shared" ref="FT103:FU112" si="627">FW103+FZ103</f>
        <v>0</v>
      </c>
      <c r="FU103" s="17">
        <f t="shared" si="627"/>
        <v>0</v>
      </c>
      <c r="FV103" s="17"/>
      <c r="FW103" s="17"/>
      <c r="FX103" s="17"/>
      <c r="FY103" s="17"/>
      <c r="FZ103" s="17"/>
      <c r="GA103" s="17"/>
      <c r="GB103" s="17"/>
      <c r="GC103" s="17"/>
      <c r="GD103" s="17">
        <f t="shared" ref="GD103:GE112" si="628">GG103+GJ103</f>
        <v>0</v>
      </c>
      <c r="GE103" s="17">
        <f t="shared" si="628"/>
        <v>0</v>
      </c>
      <c r="GF103" s="17"/>
      <c r="GG103" s="17"/>
      <c r="GH103" s="17"/>
      <c r="GI103" s="17"/>
      <c r="GJ103" s="17"/>
      <c r="GK103" s="17"/>
      <c r="GL103" s="17"/>
      <c r="GM103" s="17"/>
      <c r="GN103" s="17">
        <f t="shared" ref="GN103:GO112" si="629">GQ103+GT103</f>
        <v>0</v>
      </c>
      <c r="GO103" s="17">
        <f t="shared" si="629"/>
        <v>0</v>
      </c>
      <c r="GP103" s="17"/>
      <c r="GQ103" s="17"/>
      <c r="GR103" s="17"/>
      <c r="GS103" s="17"/>
      <c r="GT103" s="17"/>
      <c r="GU103" s="17"/>
      <c r="GV103" s="17"/>
      <c r="GW103" s="17"/>
      <c r="GX103" s="17">
        <f t="shared" ref="GX103:GY112" si="630">HA103+HD103</f>
        <v>0</v>
      </c>
      <c r="GY103" s="17">
        <f t="shared" si="630"/>
        <v>0</v>
      </c>
      <c r="GZ103" s="17"/>
      <c r="HA103" s="17"/>
      <c r="HB103" s="17"/>
      <c r="HC103" s="17"/>
      <c r="HD103" s="17"/>
      <c r="HE103" s="17"/>
      <c r="HF103" s="17"/>
      <c r="HG103" s="17"/>
      <c r="HH103" s="17">
        <f t="shared" ref="HH103:HI112" si="631">HK103+HN103</f>
        <v>0</v>
      </c>
      <c r="HI103" s="17">
        <f t="shared" si="631"/>
        <v>0</v>
      </c>
      <c r="HJ103" s="17"/>
      <c r="HK103" s="17"/>
      <c r="HL103" s="17"/>
      <c r="HM103" s="17"/>
      <c r="HN103" s="17"/>
      <c r="HO103" s="17"/>
      <c r="HP103" s="17"/>
      <c r="HQ103" s="17"/>
      <c r="HR103" s="17">
        <f t="shared" ref="HR103:HS112" si="632">HU103+HX103</f>
        <v>0</v>
      </c>
      <c r="HS103" s="17">
        <f t="shared" si="632"/>
        <v>0</v>
      </c>
      <c r="HT103" s="17"/>
      <c r="HU103" s="17"/>
      <c r="HV103" s="17"/>
      <c r="HW103" s="17"/>
      <c r="HX103" s="17"/>
      <c r="HY103" s="17"/>
      <c r="HZ103" s="17"/>
      <c r="IA103" s="17"/>
      <c r="IB103" s="17">
        <f t="shared" ref="IB103:IC112" si="633">IE103+IH103</f>
        <v>0</v>
      </c>
      <c r="IC103" s="17">
        <f t="shared" si="633"/>
        <v>0</v>
      </c>
      <c r="ID103" s="17"/>
      <c r="IE103" s="17"/>
      <c r="IF103" s="17"/>
      <c r="IG103" s="17"/>
      <c r="IH103" s="17"/>
      <c r="II103" s="17"/>
      <c r="IJ103" s="17"/>
      <c r="IK103" s="17"/>
      <c r="IL103" s="17">
        <f t="shared" ref="IL103:IM112" si="634">IO103+IR103</f>
        <v>0</v>
      </c>
      <c r="IM103" s="17">
        <f t="shared" si="634"/>
        <v>0</v>
      </c>
      <c r="IN103" s="17"/>
      <c r="IO103" s="17"/>
      <c r="IP103" s="17"/>
      <c r="IQ103" s="17"/>
      <c r="IR103" s="17"/>
      <c r="IS103" s="17"/>
      <c r="IT103" s="17"/>
      <c r="IU103" s="17"/>
      <c r="IV103" s="17">
        <f t="shared" ref="IV103:IW112" si="635">IY103+JB103</f>
        <v>0</v>
      </c>
      <c r="IW103" s="17">
        <f t="shared" si="635"/>
        <v>0</v>
      </c>
      <c r="IX103" s="17"/>
      <c r="IY103" s="17"/>
      <c r="IZ103" s="17"/>
      <c r="JA103" s="17"/>
      <c r="JB103" s="17"/>
      <c r="JC103" s="17"/>
      <c r="JD103" s="17"/>
      <c r="JE103" s="17"/>
      <c r="JF103" s="17">
        <f t="shared" ref="JF103:JG112" si="636">JI103+JL103</f>
        <v>0</v>
      </c>
      <c r="JG103" s="17">
        <f t="shared" si="636"/>
        <v>0</v>
      </c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>
        <v>97.390520000000009</v>
      </c>
      <c r="JS103" s="17">
        <v>48.695259999999998</v>
      </c>
      <c r="JT103" s="17">
        <f t="shared" si="601"/>
        <v>49.999999999999993</v>
      </c>
      <c r="JU103" s="17">
        <v>339.35399999999998</v>
      </c>
      <c r="JV103" s="17"/>
      <c r="JW103" s="17">
        <f t="shared" si="602"/>
        <v>0</v>
      </c>
      <c r="JX103" s="17"/>
      <c r="JY103" s="17"/>
      <c r="JZ103" s="17" t="e">
        <f t="shared" si="603"/>
        <v>#DIV/0!</v>
      </c>
      <c r="KA103" s="17"/>
      <c r="KB103" s="17"/>
      <c r="KC103" s="17" t="e">
        <f t="shared" si="604"/>
        <v>#DIV/0!</v>
      </c>
      <c r="KD103" s="17"/>
      <c r="KE103" s="17"/>
      <c r="KF103" s="17" t="e">
        <f t="shared" si="605"/>
        <v>#DIV/0!</v>
      </c>
      <c r="KG103" s="17"/>
      <c r="KH103" s="17"/>
      <c r="KI103" s="17" t="e">
        <f t="shared" si="606"/>
        <v>#DIV/0!</v>
      </c>
      <c r="KJ103" s="17"/>
      <c r="KK103" s="17"/>
      <c r="KL103" s="17" t="e">
        <f t="shared" si="607"/>
        <v>#DIV/0!</v>
      </c>
      <c r="KM103" s="17"/>
      <c r="KN103" s="17"/>
      <c r="KO103" s="17"/>
      <c r="KP103" s="17"/>
      <c r="KQ103" s="17"/>
      <c r="KR103" s="17"/>
      <c r="KS103" s="25"/>
    </row>
    <row r="104" spans="1:305">
      <c r="A104" s="1" t="s">
        <v>109</v>
      </c>
      <c r="B104" s="17">
        <f t="shared" si="610"/>
        <v>183.76400000000001</v>
      </c>
      <c r="C104" s="17">
        <f t="shared" si="611"/>
        <v>0</v>
      </c>
      <c r="D104" s="17"/>
      <c r="E104" s="17"/>
      <c r="F104" s="17"/>
      <c r="G104" s="17"/>
      <c r="H104" s="17"/>
      <c r="I104" s="17">
        <f t="shared" si="612"/>
        <v>0</v>
      </c>
      <c r="J104" s="17">
        <f t="shared" si="612"/>
        <v>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>
        <f t="shared" si="613"/>
        <v>0</v>
      </c>
      <c r="Z104" s="17">
        <f t="shared" si="613"/>
        <v>0</v>
      </c>
      <c r="AA104" s="17"/>
      <c r="AB104" s="17"/>
      <c r="AC104" s="17"/>
      <c r="AD104" s="17"/>
      <c r="AE104" s="17"/>
      <c r="AF104" s="17"/>
      <c r="AG104" s="17"/>
      <c r="AH104" s="17"/>
      <c r="AI104" s="17">
        <f t="shared" si="614"/>
        <v>0</v>
      </c>
      <c r="AJ104" s="17">
        <f t="shared" si="614"/>
        <v>0</v>
      </c>
      <c r="AK104" s="23"/>
      <c r="AL104" s="17"/>
      <c r="AM104" s="17"/>
      <c r="AN104" s="17"/>
      <c r="AO104" s="17"/>
      <c r="AP104" s="17"/>
      <c r="AQ104" s="17"/>
      <c r="AR104" s="17"/>
      <c r="AS104" s="17">
        <f t="shared" si="615"/>
        <v>0</v>
      </c>
      <c r="AT104" s="17">
        <f t="shared" si="615"/>
        <v>0</v>
      </c>
      <c r="AU104" s="23"/>
      <c r="AV104" s="17"/>
      <c r="AW104" s="17"/>
      <c r="AX104" s="17"/>
      <c r="AY104" s="17"/>
      <c r="AZ104" s="17"/>
      <c r="BA104" s="17"/>
      <c r="BB104" s="17"/>
      <c r="BC104" s="17">
        <f t="shared" si="616"/>
        <v>0</v>
      </c>
      <c r="BD104" s="17">
        <f t="shared" si="616"/>
        <v>0</v>
      </c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>
        <f t="shared" si="618"/>
        <v>0</v>
      </c>
      <c r="BW104" s="17">
        <f t="shared" si="618"/>
        <v>0</v>
      </c>
      <c r="BX104" s="17"/>
      <c r="BY104" s="17"/>
      <c r="BZ104" s="17"/>
      <c r="CA104" s="17"/>
      <c r="CB104" s="17"/>
      <c r="CC104" s="17"/>
      <c r="CD104" s="17"/>
      <c r="CE104" s="17">
        <f t="shared" si="619"/>
        <v>0</v>
      </c>
      <c r="CF104" s="17">
        <f t="shared" si="619"/>
        <v>0</v>
      </c>
      <c r="CG104" s="17"/>
      <c r="CH104" s="17"/>
      <c r="CI104" s="17"/>
      <c r="CJ104" s="17"/>
      <c r="CK104" s="17"/>
      <c r="CL104" s="17"/>
      <c r="CM104" s="17"/>
      <c r="CN104" s="17"/>
      <c r="CO104" s="17">
        <f t="shared" si="620"/>
        <v>0</v>
      </c>
      <c r="CP104" s="17">
        <f t="shared" si="620"/>
        <v>0</v>
      </c>
      <c r="CQ104" s="17"/>
      <c r="CR104" s="17"/>
      <c r="CS104" s="17"/>
      <c r="CT104" s="17"/>
      <c r="CU104" s="17"/>
      <c r="CV104" s="17"/>
      <c r="CW104" s="17"/>
      <c r="CX104" s="17"/>
      <c r="CY104" s="17">
        <f t="shared" si="621"/>
        <v>0</v>
      </c>
      <c r="CZ104" s="17">
        <f t="shared" si="621"/>
        <v>0</v>
      </c>
      <c r="DA104" s="17"/>
      <c r="DB104" s="17"/>
      <c r="DC104" s="17"/>
      <c r="DD104" s="17"/>
      <c r="DE104" s="17"/>
      <c r="DF104" s="17"/>
      <c r="DG104" s="17"/>
      <c r="DH104" s="17"/>
      <c r="DI104" s="17">
        <f t="shared" si="622"/>
        <v>0</v>
      </c>
      <c r="DJ104" s="17">
        <f t="shared" si="622"/>
        <v>0</v>
      </c>
      <c r="DK104" s="17"/>
      <c r="DL104" s="17"/>
      <c r="DM104" s="17"/>
      <c r="DN104" s="17"/>
      <c r="DO104" s="17"/>
      <c r="DP104" s="17"/>
      <c r="DQ104" s="17"/>
      <c r="DR104" s="17"/>
      <c r="DS104" s="17">
        <f t="shared" si="623"/>
        <v>0</v>
      </c>
      <c r="DT104" s="17">
        <f t="shared" si="623"/>
        <v>0</v>
      </c>
      <c r="DU104" s="17"/>
      <c r="DV104" s="17"/>
      <c r="DW104" s="17"/>
      <c r="DX104" s="17"/>
      <c r="DY104" s="17"/>
      <c r="DZ104" s="17"/>
      <c r="EA104" s="17"/>
      <c r="EB104" s="17"/>
      <c r="EC104" s="17">
        <f t="shared" si="624"/>
        <v>0</v>
      </c>
      <c r="ED104" s="17">
        <f t="shared" si="624"/>
        <v>0</v>
      </c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>
        <f t="shared" si="625"/>
        <v>0</v>
      </c>
      <c r="EQ104" s="17">
        <f t="shared" si="625"/>
        <v>0</v>
      </c>
      <c r="ER104" s="17"/>
      <c r="ES104" s="17"/>
      <c r="ET104" s="17"/>
      <c r="EU104" s="17"/>
      <c r="EV104" s="17"/>
      <c r="EW104" s="17"/>
      <c r="EX104" s="17"/>
      <c r="EY104" s="17"/>
      <c r="EZ104" s="17">
        <f t="shared" si="626"/>
        <v>0</v>
      </c>
      <c r="FA104" s="17">
        <f t="shared" si="626"/>
        <v>0</v>
      </c>
      <c r="FB104" s="17"/>
      <c r="FC104" s="17"/>
      <c r="FD104" s="17"/>
      <c r="FE104" s="17"/>
      <c r="FF104" s="17"/>
      <c r="FG104" s="17"/>
      <c r="FH104" s="17"/>
      <c r="FI104" s="22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>
        <f t="shared" si="627"/>
        <v>0</v>
      </c>
      <c r="FU104" s="17">
        <f t="shared" si="627"/>
        <v>0</v>
      </c>
      <c r="FV104" s="17"/>
      <c r="FW104" s="17"/>
      <c r="FX104" s="17"/>
      <c r="FY104" s="17"/>
      <c r="FZ104" s="17"/>
      <c r="GA104" s="17"/>
      <c r="GB104" s="17"/>
      <c r="GC104" s="17"/>
      <c r="GD104" s="17">
        <f t="shared" si="628"/>
        <v>0</v>
      </c>
      <c r="GE104" s="17">
        <f t="shared" si="628"/>
        <v>0</v>
      </c>
      <c r="GF104" s="17"/>
      <c r="GG104" s="17"/>
      <c r="GH104" s="17"/>
      <c r="GI104" s="17"/>
      <c r="GJ104" s="17"/>
      <c r="GK104" s="17"/>
      <c r="GL104" s="17"/>
      <c r="GM104" s="17"/>
      <c r="GN104" s="17">
        <f t="shared" si="629"/>
        <v>0</v>
      </c>
      <c r="GO104" s="17">
        <f t="shared" si="629"/>
        <v>0</v>
      </c>
      <c r="GP104" s="17"/>
      <c r="GQ104" s="17"/>
      <c r="GR104" s="17"/>
      <c r="GS104" s="17"/>
      <c r="GT104" s="17"/>
      <c r="GU104" s="17"/>
      <c r="GV104" s="17"/>
      <c r="GW104" s="17"/>
      <c r="GX104" s="17">
        <f t="shared" si="630"/>
        <v>0</v>
      </c>
      <c r="GY104" s="17">
        <f t="shared" si="630"/>
        <v>0</v>
      </c>
      <c r="GZ104" s="17"/>
      <c r="HA104" s="17"/>
      <c r="HB104" s="17"/>
      <c r="HC104" s="17"/>
      <c r="HD104" s="17"/>
      <c r="HE104" s="17"/>
      <c r="HF104" s="17"/>
      <c r="HG104" s="17"/>
      <c r="HH104" s="17">
        <f t="shared" si="631"/>
        <v>0</v>
      </c>
      <c r="HI104" s="17">
        <f t="shared" si="631"/>
        <v>0</v>
      </c>
      <c r="HJ104" s="17"/>
      <c r="HK104" s="17"/>
      <c r="HL104" s="17"/>
      <c r="HM104" s="17"/>
      <c r="HN104" s="17"/>
      <c r="HO104" s="17"/>
      <c r="HP104" s="17"/>
      <c r="HQ104" s="17"/>
      <c r="HR104" s="17">
        <f t="shared" si="632"/>
        <v>0</v>
      </c>
      <c r="HS104" s="17">
        <f t="shared" si="632"/>
        <v>0</v>
      </c>
      <c r="HT104" s="17"/>
      <c r="HU104" s="17"/>
      <c r="HV104" s="17"/>
      <c r="HW104" s="17"/>
      <c r="HX104" s="17"/>
      <c r="HY104" s="17"/>
      <c r="HZ104" s="17"/>
      <c r="IA104" s="17"/>
      <c r="IB104" s="17">
        <f t="shared" si="633"/>
        <v>0</v>
      </c>
      <c r="IC104" s="17">
        <f t="shared" si="633"/>
        <v>0</v>
      </c>
      <c r="ID104" s="17"/>
      <c r="IE104" s="17"/>
      <c r="IF104" s="17"/>
      <c r="IG104" s="17"/>
      <c r="IH104" s="17"/>
      <c r="II104" s="17"/>
      <c r="IJ104" s="17"/>
      <c r="IK104" s="17"/>
      <c r="IL104" s="17">
        <f t="shared" si="634"/>
        <v>0</v>
      </c>
      <c r="IM104" s="17">
        <f t="shared" si="634"/>
        <v>0</v>
      </c>
      <c r="IN104" s="17"/>
      <c r="IO104" s="17"/>
      <c r="IP104" s="17"/>
      <c r="IQ104" s="17"/>
      <c r="IR104" s="17"/>
      <c r="IS104" s="17"/>
      <c r="IT104" s="17"/>
      <c r="IU104" s="17"/>
      <c r="IV104" s="17">
        <f t="shared" si="635"/>
        <v>0</v>
      </c>
      <c r="IW104" s="17">
        <f t="shared" si="635"/>
        <v>0</v>
      </c>
      <c r="IX104" s="17"/>
      <c r="IY104" s="17"/>
      <c r="IZ104" s="17"/>
      <c r="JA104" s="17"/>
      <c r="JB104" s="17"/>
      <c r="JC104" s="17"/>
      <c r="JD104" s="17"/>
      <c r="JE104" s="17"/>
      <c r="JF104" s="17">
        <f t="shared" si="636"/>
        <v>0</v>
      </c>
      <c r="JG104" s="17">
        <f t="shared" si="636"/>
        <v>0</v>
      </c>
      <c r="JH104" s="23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>
        <v>183.76400000000001</v>
      </c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25"/>
    </row>
    <row r="105" spans="1:305" ht="18.75" customHeight="1">
      <c r="A105" s="1" t="s">
        <v>10</v>
      </c>
      <c r="B105" s="17">
        <f t="shared" si="610"/>
        <v>786.54200000000003</v>
      </c>
      <c r="C105" s="17">
        <f t="shared" si="611"/>
        <v>0</v>
      </c>
      <c r="D105" s="17">
        <f t="shared" si="515"/>
        <v>0</v>
      </c>
      <c r="E105" s="17"/>
      <c r="F105" s="17"/>
      <c r="G105" s="17"/>
      <c r="H105" s="17"/>
      <c r="I105" s="17">
        <f t="shared" si="612"/>
        <v>0</v>
      </c>
      <c r="J105" s="17">
        <f t="shared" si="612"/>
        <v>0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>
        <f t="shared" si="613"/>
        <v>0</v>
      </c>
      <c r="Z105" s="17">
        <f t="shared" si="613"/>
        <v>0</v>
      </c>
      <c r="AA105" s="17"/>
      <c r="AB105" s="17"/>
      <c r="AC105" s="17"/>
      <c r="AD105" s="17"/>
      <c r="AE105" s="17"/>
      <c r="AF105" s="17"/>
      <c r="AG105" s="17"/>
      <c r="AH105" s="17"/>
      <c r="AI105" s="17">
        <f t="shared" si="614"/>
        <v>0</v>
      </c>
      <c r="AJ105" s="17">
        <f t="shared" si="614"/>
        <v>0</v>
      </c>
      <c r="AK105" s="17"/>
      <c r="AL105" s="17"/>
      <c r="AM105" s="17"/>
      <c r="AN105" s="17"/>
      <c r="AO105" s="17"/>
      <c r="AP105" s="17"/>
      <c r="AQ105" s="17"/>
      <c r="AR105" s="17"/>
      <c r="AS105" s="17">
        <f t="shared" si="615"/>
        <v>0</v>
      </c>
      <c r="AT105" s="17">
        <f t="shared" si="615"/>
        <v>0</v>
      </c>
      <c r="AU105" s="17"/>
      <c r="AV105" s="17"/>
      <c r="AW105" s="17"/>
      <c r="AX105" s="17"/>
      <c r="AY105" s="17"/>
      <c r="AZ105" s="17"/>
      <c r="BA105" s="17"/>
      <c r="BB105" s="17"/>
      <c r="BC105" s="17">
        <f t="shared" si="616"/>
        <v>0</v>
      </c>
      <c r="BD105" s="17">
        <f t="shared" si="616"/>
        <v>0</v>
      </c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>
        <f t="shared" si="618"/>
        <v>0</v>
      </c>
      <c r="BW105" s="17">
        <f t="shared" si="618"/>
        <v>0</v>
      </c>
      <c r="BX105" s="17" t="e">
        <f>BW105/BV105*100</f>
        <v>#DIV/0!</v>
      </c>
      <c r="BY105" s="17"/>
      <c r="BZ105" s="17"/>
      <c r="CA105" s="17"/>
      <c r="CB105" s="17"/>
      <c r="CC105" s="17"/>
      <c r="CD105" s="17"/>
      <c r="CE105" s="17">
        <f t="shared" si="619"/>
        <v>0</v>
      </c>
      <c r="CF105" s="17">
        <f t="shared" si="619"/>
        <v>0</v>
      </c>
      <c r="CG105" s="17"/>
      <c r="CH105" s="17"/>
      <c r="CI105" s="17"/>
      <c r="CJ105" s="17"/>
      <c r="CK105" s="17"/>
      <c r="CL105" s="17"/>
      <c r="CM105" s="17"/>
      <c r="CN105" s="17"/>
      <c r="CO105" s="17">
        <f t="shared" si="620"/>
        <v>0</v>
      </c>
      <c r="CP105" s="17">
        <f t="shared" si="620"/>
        <v>0</v>
      </c>
      <c r="CQ105" s="17"/>
      <c r="CR105" s="17"/>
      <c r="CS105" s="17"/>
      <c r="CT105" s="17"/>
      <c r="CU105" s="17"/>
      <c r="CV105" s="17"/>
      <c r="CW105" s="17"/>
      <c r="CX105" s="17"/>
      <c r="CY105" s="17">
        <f t="shared" si="621"/>
        <v>0</v>
      </c>
      <c r="CZ105" s="17">
        <f t="shared" si="621"/>
        <v>0</v>
      </c>
      <c r="DA105" s="17"/>
      <c r="DB105" s="17"/>
      <c r="DC105" s="17"/>
      <c r="DD105" s="17"/>
      <c r="DE105" s="17"/>
      <c r="DF105" s="17"/>
      <c r="DG105" s="17"/>
      <c r="DH105" s="17"/>
      <c r="DI105" s="17">
        <f t="shared" si="622"/>
        <v>0</v>
      </c>
      <c r="DJ105" s="17">
        <f t="shared" si="622"/>
        <v>0</v>
      </c>
      <c r="DK105" s="17"/>
      <c r="DL105" s="17"/>
      <c r="DM105" s="17"/>
      <c r="DN105" s="17"/>
      <c r="DO105" s="17"/>
      <c r="DP105" s="17"/>
      <c r="DQ105" s="17"/>
      <c r="DR105" s="17"/>
      <c r="DS105" s="17">
        <f t="shared" si="623"/>
        <v>0</v>
      </c>
      <c r="DT105" s="17">
        <f t="shared" si="623"/>
        <v>0</v>
      </c>
      <c r="DU105" s="17"/>
      <c r="DV105" s="17"/>
      <c r="DW105" s="17"/>
      <c r="DX105" s="17"/>
      <c r="DY105" s="17"/>
      <c r="DZ105" s="17"/>
      <c r="EA105" s="17"/>
      <c r="EB105" s="17"/>
      <c r="EC105" s="17">
        <f t="shared" si="624"/>
        <v>0</v>
      </c>
      <c r="ED105" s="17">
        <f t="shared" si="624"/>
        <v>0</v>
      </c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>
        <v>600</v>
      </c>
      <c r="EP105" s="17">
        <f t="shared" si="625"/>
        <v>600</v>
      </c>
      <c r="EQ105" s="17">
        <f t="shared" si="625"/>
        <v>0</v>
      </c>
      <c r="ER105" s="17">
        <f>EQ105/EP105*100</f>
        <v>0</v>
      </c>
      <c r="ES105" s="17">
        <v>600</v>
      </c>
      <c r="ET105" s="17"/>
      <c r="EU105" s="17">
        <f>ET105/ES105*100</f>
        <v>0</v>
      </c>
      <c r="EV105" s="17"/>
      <c r="EW105" s="17"/>
      <c r="EX105" s="17"/>
      <c r="EY105" s="17"/>
      <c r="EZ105" s="17">
        <f t="shared" si="626"/>
        <v>0</v>
      </c>
      <c r="FA105" s="17">
        <f t="shared" si="626"/>
        <v>0</v>
      </c>
      <c r="FB105" s="17"/>
      <c r="FC105" s="17"/>
      <c r="FD105" s="17"/>
      <c r="FE105" s="17"/>
      <c r="FF105" s="17"/>
      <c r="FG105" s="17"/>
      <c r="FH105" s="17"/>
      <c r="FI105" s="22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>
        <f t="shared" si="627"/>
        <v>0</v>
      </c>
      <c r="FU105" s="17">
        <f t="shared" si="627"/>
        <v>0</v>
      </c>
      <c r="FV105" s="17"/>
      <c r="FW105" s="17"/>
      <c r="FX105" s="17"/>
      <c r="FY105" s="17"/>
      <c r="FZ105" s="17"/>
      <c r="GA105" s="17"/>
      <c r="GB105" s="17"/>
      <c r="GC105" s="17"/>
      <c r="GD105" s="17">
        <f t="shared" si="628"/>
        <v>0</v>
      </c>
      <c r="GE105" s="17">
        <f t="shared" si="628"/>
        <v>0</v>
      </c>
      <c r="GF105" s="17"/>
      <c r="GG105" s="17"/>
      <c r="GH105" s="17"/>
      <c r="GI105" s="17"/>
      <c r="GJ105" s="17"/>
      <c r="GK105" s="17"/>
      <c r="GL105" s="17"/>
      <c r="GM105" s="17"/>
      <c r="GN105" s="17">
        <f t="shared" si="629"/>
        <v>0</v>
      </c>
      <c r="GO105" s="17">
        <f t="shared" si="629"/>
        <v>0</v>
      </c>
      <c r="GP105" s="17"/>
      <c r="GQ105" s="17"/>
      <c r="GR105" s="17"/>
      <c r="GS105" s="17"/>
      <c r="GT105" s="17"/>
      <c r="GU105" s="17"/>
      <c r="GV105" s="17"/>
      <c r="GW105" s="17"/>
      <c r="GX105" s="17">
        <f t="shared" si="630"/>
        <v>0</v>
      </c>
      <c r="GY105" s="17">
        <f t="shared" si="630"/>
        <v>0</v>
      </c>
      <c r="GZ105" s="17"/>
      <c r="HA105" s="17"/>
      <c r="HB105" s="17"/>
      <c r="HC105" s="17"/>
      <c r="HD105" s="17"/>
      <c r="HE105" s="17"/>
      <c r="HF105" s="17"/>
      <c r="HG105" s="17"/>
      <c r="HH105" s="17">
        <f t="shared" si="631"/>
        <v>0</v>
      </c>
      <c r="HI105" s="17">
        <f t="shared" si="631"/>
        <v>0</v>
      </c>
      <c r="HJ105" s="17"/>
      <c r="HK105" s="17"/>
      <c r="HL105" s="17"/>
      <c r="HM105" s="17"/>
      <c r="HN105" s="17"/>
      <c r="HO105" s="17"/>
      <c r="HP105" s="17"/>
      <c r="HQ105" s="17"/>
      <c r="HR105" s="17">
        <f t="shared" si="632"/>
        <v>0</v>
      </c>
      <c r="HS105" s="17">
        <f t="shared" si="632"/>
        <v>0</v>
      </c>
      <c r="HT105" s="17"/>
      <c r="HU105" s="17"/>
      <c r="HV105" s="17"/>
      <c r="HW105" s="17"/>
      <c r="HX105" s="17"/>
      <c r="HY105" s="17"/>
      <c r="HZ105" s="17"/>
      <c r="IA105" s="17"/>
      <c r="IB105" s="17">
        <f t="shared" si="633"/>
        <v>0</v>
      </c>
      <c r="IC105" s="17">
        <f t="shared" si="633"/>
        <v>0</v>
      </c>
      <c r="ID105" s="17"/>
      <c r="IE105" s="17"/>
      <c r="IF105" s="17"/>
      <c r="IG105" s="17"/>
      <c r="IH105" s="17"/>
      <c r="II105" s="17"/>
      <c r="IJ105" s="17"/>
      <c r="IK105" s="17"/>
      <c r="IL105" s="17">
        <f t="shared" si="634"/>
        <v>0</v>
      </c>
      <c r="IM105" s="17">
        <f t="shared" si="634"/>
        <v>0</v>
      </c>
      <c r="IN105" s="17"/>
      <c r="IO105" s="17"/>
      <c r="IP105" s="17"/>
      <c r="IQ105" s="17"/>
      <c r="IR105" s="17"/>
      <c r="IS105" s="17"/>
      <c r="IT105" s="17"/>
      <c r="IU105" s="17"/>
      <c r="IV105" s="17">
        <f t="shared" si="635"/>
        <v>0</v>
      </c>
      <c r="IW105" s="17">
        <f t="shared" si="635"/>
        <v>0</v>
      </c>
      <c r="IX105" s="17"/>
      <c r="IY105" s="17"/>
      <c r="IZ105" s="17"/>
      <c r="JA105" s="17"/>
      <c r="JB105" s="17"/>
      <c r="JC105" s="17"/>
      <c r="JD105" s="17"/>
      <c r="JE105" s="17"/>
      <c r="JF105" s="17">
        <f t="shared" si="636"/>
        <v>0</v>
      </c>
      <c r="JG105" s="17">
        <f t="shared" si="636"/>
        <v>0</v>
      </c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>
        <v>186.542</v>
      </c>
      <c r="JV105" s="17"/>
      <c r="JW105" s="17">
        <f t="shared" si="602"/>
        <v>0</v>
      </c>
      <c r="JX105" s="17"/>
      <c r="JY105" s="17"/>
      <c r="JZ105" s="17" t="e">
        <f t="shared" ref="JZ105:JZ108" si="637">JY105/JX105*100</f>
        <v>#DIV/0!</v>
      </c>
      <c r="KA105" s="17"/>
      <c r="KB105" s="17"/>
      <c r="KC105" s="17" t="e">
        <f t="shared" ref="KC105:KC108" si="638">KB105/KA105*100</f>
        <v>#DIV/0!</v>
      </c>
      <c r="KD105" s="17"/>
      <c r="KE105" s="17"/>
      <c r="KF105" s="17" t="e">
        <f t="shared" ref="KF105:KF108" si="639">KE105/KD105*100</f>
        <v>#DIV/0!</v>
      </c>
      <c r="KG105" s="17"/>
      <c r="KH105" s="17"/>
      <c r="KI105" s="17" t="e">
        <f t="shared" ref="KI105:KI108" si="640">KH105/KG105*100</f>
        <v>#DIV/0!</v>
      </c>
      <c r="KJ105" s="17"/>
      <c r="KK105" s="17"/>
      <c r="KL105" s="17" t="e">
        <f t="shared" ref="KL105:KL108" si="641">KK105/KJ105*100</f>
        <v>#DIV/0!</v>
      </c>
      <c r="KM105" s="17"/>
      <c r="KN105" s="17"/>
      <c r="KO105" s="17"/>
      <c r="KP105" s="17"/>
      <c r="KQ105" s="17"/>
      <c r="KR105" s="17"/>
      <c r="KS105" s="25"/>
    </row>
    <row r="106" spans="1:305">
      <c r="A106" s="1" t="s">
        <v>45</v>
      </c>
      <c r="B106" s="17">
        <f t="shared" si="610"/>
        <v>2076.4061200000001</v>
      </c>
      <c r="C106" s="17">
        <f t="shared" si="611"/>
        <v>684.48927000000003</v>
      </c>
      <c r="D106" s="17">
        <f t="shared" si="515"/>
        <v>32.965095961092622</v>
      </c>
      <c r="E106" s="17"/>
      <c r="F106" s="17"/>
      <c r="G106" s="17"/>
      <c r="H106" s="17"/>
      <c r="I106" s="17">
        <f t="shared" si="612"/>
        <v>0</v>
      </c>
      <c r="J106" s="17">
        <f t="shared" si="612"/>
        <v>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>
        <f t="shared" si="613"/>
        <v>0</v>
      </c>
      <c r="Z106" s="17">
        <f t="shared" si="613"/>
        <v>0</v>
      </c>
      <c r="AA106" s="17"/>
      <c r="AB106" s="17"/>
      <c r="AC106" s="17"/>
      <c r="AD106" s="17"/>
      <c r="AE106" s="17"/>
      <c r="AF106" s="17"/>
      <c r="AG106" s="17"/>
      <c r="AH106" s="17"/>
      <c r="AI106" s="17">
        <f t="shared" si="614"/>
        <v>0</v>
      </c>
      <c r="AJ106" s="17">
        <f t="shared" si="614"/>
        <v>0</v>
      </c>
      <c r="AK106" s="17"/>
      <c r="AL106" s="17"/>
      <c r="AM106" s="17"/>
      <c r="AN106" s="17"/>
      <c r="AO106" s="17"/>
      <c r="AP106" s="17"/>
      <c r="AQ106" s="17"/>
      <c r="AR106" s="17"/>
      <c r="AS106" s="17">
        <f t="shared" si="615"/>
        <v>0</v>
      </c>
      <c r="AT106" s="17">
        <f t="shared" si="615"/>
        <v>0</v>
      </c>
      <c r="AU106" s="17"/>
      <c r="AV106" s="17"/>
      <c r="AW106" s="17"/>
      <c r="AX106" s="17"/>
      <c r="AY106" s="17"/>
      <c r="AZ106" s="17"/>
      <c r="BA106" s="17"/>
      <c r="BB106" s="17"/>
      <c r="BC106" s="17">
        <f t="shared" si="616"/>
        <v>0</v>
      </c>
      <c r="BD106" s="17">
        <f t="shared" si="616"/>
        <v>0</v>
      </c>
      <c r="BE106" s="17"/>
      <c r="BF106" s="17"/>
      <c r="BG106" s="17"/>
      <c r="BH106" s="17"/>
      <c r="BI106" s="17"/>
      <c r="BJ106" s="17"/>
      <c r="BK106" s="17"/>
      <c r="BL106" s="17">
        <v>141.00995999999998</v>
      </c>
      <c r="BM106" s="17">
        <f t="shared" si="617"/>
        <v>141.00996000000001</v>
      </c>
      <c r="BN106" s="17">
        <f t="shared" si="617"/>
        <v>141.00996000000001</v>
      </c>
      <c r="BO106" s="17">
        <f>BN106/BM106*100</f>
        <v>100</v>
      </c>
      <c r="BP106" s="17">
        <v>138.18976000000001</v>
      </c>
      <c r="BQ106" s="17">
        <v>138.18976000000001</v>
      </c>
      <c r="BR106" s="17">
        <f>BQ106/BP106*100</f>
        <v>100</v>
      </c>
      <c r="BS106" s="17">
        <v>2.8201999999999998</v>
      </c>
      <c r="BT106" s="17">
        <v>2.8201999999999998</v>
      </c>
      <c r="BU106" s="17">
        <f>BT106/BS106*100</f>
        <v>100</v>
      </c>
      <c r="BV106" s="17">
        <f t="shared" si="618"/>
        <v>1476.0555400000001</v>
      </c>
      <c r="BW106" s="17">
        <f t="shared" si="618"/>
        <v>413.7</v>
      </c>
      <c r="BX106" s="17"/>
      <c r="BY106" s="17">
        <v>1476.0555400000001</v>
      </c>
      <c r="BZ106" s="17">
        <f>413.7</f>
        <v>413.7</v>
      </c>
      <c r="CA106" s="17">
        <f t="shared" ref="CA106" si="642">BZ106/BY106*100</f>
        <v>28.027400649165273</v>
      </c>
      <c r="CB106" s="17"/>
      <c r="CC106" s="17"/>
      <c r="CD106" s="17"/>
      <c r="CE106" s="17">
        <f t="shared" si="619"/>
        <v>0</v>
      </c>
      <c r="CF106" s="17">
        <f t="shared" si="619"/>
        <v>0</v>
      </c>
      <c r="CG106" s="17"/>
      <c r="CH106" s="17"/>
      <c r="CI106" s="17"/>
      <c r="CJ106" s="17"/>
      <c r="CK106" s="17"/>
      <c r="CL106" s="17"/>
      <c r="CM106" s="17"/>
      <c r="CN106" s="17"/>
      <c r="CO106" s="17">
        <f t="shared" si="620"/>
        <v>0</v>
      </c>
      <c r="CP106" s="17">
        <f t="shared" si="620"/>
        <v>0</v>
      </c>
      <c r="CQ106" s="17"/>
      <c r="CR106" s="17"/>
      <c r="CS106" s="17"/>
      <c r="CT106" s="17"/>
      <c r="CU106" s="17"/>
      <c r="CV106" s="17"/>
      <c r="CW106" s="17"/>
      <c r="CX106" s="17"/>
      <c r="CY106" s="17">
        <f t="shared" si="621"/>
        <v>0</v>
      </c>
      <c r="CZ106" s="17">
        <f t="shared" si="621"/>
        <v>0</v>
      </c>
      <c r="DA106" s="17"/>
      <c r="DB106" s="17"/>
      <c r="DC106" s="17"/>
      <c r="DD106" s="17"/>
      <c r="DE106" s="17"/>
      <c r="DF106" s="17"/>
      <c r="DG106" s="17"/>
      <c r="DH106" s="17"/>
      <c r="DI106" s="17">
        <f t="shared" si="622"/>
        <v>0</v>
      </c>
      <c r="DJ106" s="17">
        <f t="shared" si="622"/>
        <v>0</v>
      </c>
      <c r="DK106" s="17"/>
      <c r="DL106" s="17"/>
      <c r="DM106" s="17"/>
      <c r="DN106" s="17"/>
      <c r="DO106" s="17"/>
      <c r="DP106" s="17"/>
      <c r="DQ106" s="17"/>
      <c r="DR106" s="17"/>
      <c r="DS106" s="17">
        <f t="shared" si="623"/>
        <v>0</v>
      </c>
      <c r="DT106" s="17">
        <f t="shared" si="623"/>
        <v>0</v>
      </c>
      <c r="DU106" s="17"/>
      <c r="DV106" s="17"/>
      <c r="DW106" s="17"/>
      <c r="DX106" s="17"/>
      <c r="DY106" s="17"/>
      <c r="DZ106" s="17"/>
      <c r="EA106" s="17"/>
      <c r="EB106" s="17"/>
      <c r="EC106" s="17">
        <f t="shared" si="624"/>
        <v>0</v>
      </c>
      <c r="ED106" s="17">
        <f t="shared" si="624"/>
        <v>0</v>
      </c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>
        <f t="shared" si="625"/>
        <v>0</v>
      </c>
      <c r="EQ106" s="17">
        <f t="shared" si="625"/>
        <v>0</v>
      </c>
      <c r="ER106" s="17"/>
      <c r="ES106" s="17"/>
      <c r="ET106" s="17"/>
      <c r="EU106" s="17"/>
      <c r="EV106" s="17"/>
      <c r="EW106" s="17"/>
      <c r="EX106" s="17"/>
      <c r="EY106" s="17"/>
      <c r="EZ106" s="17">
        <f t="shared" si="626"/>
        <v>0</v>
      </c>
      <c r="FA106" s="17">
        <f t="shared" si="626"/>
        <v>0</v>
      </c>
      <c r="FB106" s="17"/>
      <c r="FC106" s="17"/>
      <c r="FD106" s="17"/>
      <c r="FE106" s="17"/>
      <c r="FF106" s="17"/>
      <c r="FG106" s="17"/>
      <c r="FH106" s="17"/>
      <c r="FI106" s="22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>
        <f t="shared" si="627"/>
        <v>0</v>
      </c>
      <c r="FU106" s="17">
        <f t="shared" si="627"/>
        <v>0</v>
      </c>
      <c r="FV106" s="17"/>
      <c r="FW106" s="17"/>
      <c r="FX106" s="17"/>
      <c r="FY106" s="17"/>
      <c r="FZ106" s="17"/>
      <c r="GA106" s="17"/>
      <c r="GB106" s="17"/>
      <c r="GC106" s="17"/>
      <c r="GD106" s="17">
        <f t="shared" si="628"/>
        <v>0</v>
      </c>
      <c r="GE106" s="17">
        <f t="shared" si="628"/>
        <v>0</v>
      </c>
      <c r="GF106" s="17"/>
      <c r="GG106" s="17"/>
      <c r="GH106" s="17"/>
      <c r="GI106" s="17"/>
      <c r="GJ106" s="17"/>
      <c r="GK106" s="17"/>
      <c r="GL106" s="17"/>
      <c r="GM106" s="17"/>
      <c r="GN106" s="17">
        <f t="shared" si="629"/>
        <v>0</v>
      </c>
      <c r="GO106" s="17">
        <f t="shared" si="629"/>
        <v>0</v>
      </c>
      <c r="GP106" s="17"/>
      <c r="GQ106" s="17"/>
      <c r="GR106" s="17"/>
      <c r="GS106" s="17"/>
      <c r="GT106" s="17"/>
      <c r="GU106" s="17"/>
      <c r="GV106" s="17"/>
      <c r="GW106" s="17"/>
      <c r="GX106" s="17">
        <f t="shared" si="630"/>
        <v>0</v>
      </c>
      <c r="GY106" s="17">
        <f t="shared" si="630"/>
        <v>0</v>
      </c>
      <c r="GZ106" s="17"/>
      <c r="HA106" s="17"/>
      <c r="HB106" s="17"/>
      <c r="HC106" s="17"/>
      <c r="HD106" s="17"/>
      <c r="HE106" s="17"/>
      <c r="HF106" s="17"/>
      <c r="HG106" s="17"/>
      <c r="HH106" s="17">
        <f t="shared" si="631"/>
        <v>0</v>
      </c>
      <c r="HI106" s="17">
        <f t="shared" si="631"/>
        <v>0</v>
      </c>
      <c r="HJ106" s="17"/>
      <c r="HK106" s="17"/>
      <c r="HL106" s="17"/>
      <c r="HM106" s="17"/>
      <c r="HN106" s="17"/>
      <c r="HO106" s="17"/>
      <c r="HP106" s="17"/>
      <c r="HQ106" s="17"/>
      <c r="HR106" s="17">
        <f t="shared" si="632"/>
        <v>0</v>
      </c>
      <c r="HS106" s="17">
        <f t="shared" si="632"/>
        <v>0</v>
      </c>
      <c r="HT106" s="17"/>
      <c r="HU106" s="17"/>
      <c r="HV106" s="17"/>
      <c r="HW106" s="17"/>
      <c r="HX106" s="17"/>
      <c r="HY106" s="17"/>
      <c r="HZ106" s="17"/>
      <c r="IA106" s="17"/>
      <c r="IB106" s="17">
        <f t="shared" si="633"/>
        <v>0</v>
      </c>
      <c r="IC106" s="17">
        <f t="shared" si="633"/>
        <v>0</v>
      </c>
      <c r="ID106" s="17"/>
      <c r="IE106" s="17"/>
      <c r="IF106" s="17"/>
      <c r="IG106" s="17"/>
      <c r="IH106" s="17"/>
      <c r="II106" s="17"/>
      <c r="IJ106" s="17"/>
      <c r="IK106" s="17"/>
      <c r="IL106" s="17">
        <f t="shared" si="634"/>
        <v>0</v>
      </c>
      <c r="IM106" s="17">
        <f t="shared" si="634"/>
        <v>0</v>
      </c>
      <c r="IN106" s="17"/>
      <c r="IO106" s="17"/>
      <c r="IP106" s="17"/>
      <c r="IQ106" s="17"/>
      <c r="IR106" s="17"/>
      <c r="IS106" s="17"/>
      <c r="IT106" s="17"/>
      <c r="IU106" s="17"/>
      <c r="IV106" s="17">
        <f t="shared" si="635"/>
        <v>0</v>
      </c>
      <c r="IW106" s="17">
        <f t="shared" si="635"/>
        <v>0</v>
      </c>
      <c r="IX106" s="17"/>
      <c r="IY106" s="17"/>
      <c r="IZ106" s="17"/>
      <c r="JA106" s="17"/>
      <c r="JB106" s="17"/>
      <c r="JC106" s="17"/>
      <c r="JD106" s="17"/>
      <c r="JE106" s="17"/>
      <c r="JF106" s="17">
        <f t="shared" si="636"/>
        <v>0</v>
      </c>
      <c r="JG106" s="17">
        <f t="shared" si="636"/>
        <v>0</v>
      </c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>
        <v>259.55862000000002</v>
      </c>
      <c r="JS106" s="17">
        <v>129.77931000000001</v>
      </c>
      <c r="JT106" s="17">
        <f t="shared" si="601"/>
        <v>50</v>
      </c>
      <c r="JU106" s="17">
        <v>199.78200000000001</v>
      </c>
      <c r="JV106" s="17"/>
      <c r="JW106" s="17">
        <f t="shared" si="602"/>
        <v>0</v>
      </c>
      <c r="JX106" s="17"/>
      <c r="JY106" s="17"/>
      <c r="JZ106" s="17" t="e">
        <f t="shared" si="637"/>
        <v>#DIV/0!</v>
      </c>
      <c r="KA106" s="17"/>
      <c r="KB106" s="17"/>
      <c r="KC106" s="17" t="e">
        <f t="shared" si="638"/>
        <v>#DIV/0!</v>
      </c>
      <c r="KD106" s="17"/>
      <c r="KE106" s="17"/>
      <c r="KF106" s="17" t="e">
        <f t="shared" si="639"/>
        <v>#DIV/0!</v>
      </c>
      <c r="KG106" s="17"/>
      <c r="KH106" s="17"/>
      <c r="KI106" s="17" t="e">
        <f t="shared" si="640"/>
        <v>#DIV/0!</v>
      </c>
      <c r="KJ106" s="17"/>
      <c r="KK106" s="17"/>
      <c r="KL106" s="17" t="e">
        <f t="shared" si="641"/>
        <v>#DIV/0!</v>
      </c>
      <c r="KM106" s="17"/>
      <c r="KN106" s="17"/>
      <c r="KO106" s="17"/>
      <c r="KP106" s="17"/>
      <c r="KQ106" s="17"/>
      <c r="KR106" s="17"/>
      <c r="KS106" s="25"/>
    </row>
    <row r="107" spans="1:305">
      <c r="A107" s="1" t="s">
        <v>71</v>
      </c>
      <c r="B107" s="17">
        <f t="shared" si="610"/>
        <v>198.97200000000001</v>
      </c>
      <c r="C107" s="17">
        <f t="shared" si="611"/>
        <v>0</v>
      </c>
      <c r="D107" s="17">
        <f t="shared" si="515"/>
        <v>0</v>
      </c>
      <c r="E107" s="17"/>
      <c r="F107" s="17"/>
      <c r="G107" s="17"/>
      <c r="H107" s="17"/>
      <c r="I107" s="17">
        <f t="shared" si="612"/>
        <v>0</v>
      </c>
      <c r="J107" s="17">
        <f t="shared" si="612"/>
        <v>0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>
        <f t="shared" si="613"/>
        <v>0</v>
      </c>
      <c r="Z107" s="17">
        <f t="shared" si="613"/>
        <v>0</v>
      </c>
      <c r="AA107" s="17"/>
      <c r="AB107" s="17"/>
      <c r="AC107" s="17"/>
      <c r="AD107" s="17"/>
      <c r="AE107" s="17"/>
      <c r="AF107" s="17"/>
      <c r="AG107" s="17"/>
      <c r="AH107" s="17"/>
      <c r="AI107" s="17">
        <f t="shared" si="614"/>
        <v>0</v>
      </c>
      <c r="AJ107" s="17">
        <f t="shared" si="614"/>
        <v>0</v>
      </c>
      <c r="AK107" s="17"/>
      <c r="AL107" s="17"/>
      <c r="AM107" s="17"/>
      <c r="AN107" s="17"/>
      <c r="AO107" s="17"/>
      <c r="AP107" s="17"/>
      <c r="AQ107" s="17"/>
      <c r="AR107" s="17"/>
      <c r="AS107" s="17">
        <f t="shared" si="615"/>
        <v>0</v>
      </c>
      <c r="AT107" s="17">
        <f t="shared" si="615"/>
        <v>0</v>
      </c>
      <c r="AU107" s="17"/>
      <c r="AV107" s="17"/>
      <c r="AW107" s="17"/>
      <c r="AX107" s="17"/>
      <c r="AY107" s="17"/>
      <c r="AZ107" s="17"/>
      <c r="BA107" s="17"/>
      <c r="BB107" s="17"/>
      <c r="BC107" s="17">
        <f t="shared" si="616"/>
        <v>0</v>
      </c>
      <c r="BD107" s="17">
        <f t="shared" si="616"/>
        <v>0</v>
      </c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>
        <f t="shared" si="618"/>
        <v>0</v>
      </c>
      <c r="BW107" s="17">
        <f t="shared" si="618"/>
        <v>0</v>
      </c>
      <c r="BX107" s="17" t="e">
        <f>BW107/BV107*100</f>
        <v>#DIV/0!</v>
      </c>
      <c r="BY107" s="17"/>
      <c r="BZ107" s="17"/>
      <c r="CA107" s="17"/>
      <c r="CB107" s="17"/>
      <c r="CC107" s="17"/>
      <c r="CD107" s="17"/>
      <c r="CE107" s="17">
        <f t="shared" si="619"/>
        <v>0</v>
      </c>
      <c r="CF107" s="17">
        <f t="shared" si="619"/>
        <v>0</v>
      </c>
      <c r="CG107" s="17"/>
      <c r="CH107" s="17"/>
      <c r="CI107" s="17"/>
      <c r="CJ107" s="17"/>
      <c r="CK107" s="17"/>
      <c r="CL107" s="17"/>
      <c r="CM107" s="17"/>
      <c r="CN107" s="17"/>
      <c r="CO107" s="17">
        <f t="shared" si="620"/>
        <v>0</v>
      </c>
      <c r="CP107" s="17">
        <f t="shared" si="620"/>
        <v>0</v>
      </c>
      <c r="CQ107" s="17"/>
      <c r="CR107" s="17"/>
      <c r="CS107" s="17"/>
      <c r="CT107" s="17"/>
      <c r="CU107" s="17"/>
      <c r="CV107" s="17"/>
      <c r="CW107" s="17"/>
      <c r="CX107" s="17"/>
      <c r="CY107" s="17">
        <f t="shared" si="621"/>
        <v>0</v>
      </c>
      <c r="CZ107" s="17">
        <f t="shared" si="621"/>
        <v>0</v>
      </c>
      <c r="DA107" s="17"/>
      <c r="DB107" s="17"/>
      <c r="DC107" s="17"/>
      <c r="DD107" s="17"/>
      <c r="DE107" s="17"/>
      <c r="DF107" s="17"/>
      <c r="DG107" s="17"/>
      <c r="DH107" s="17"/>
      <c r="DI107" s="17">
        <f t="shared" si="622"/>
        <v>0</v>
      </c>
      <c r="DJ107" s="17">
        <f t="shared" si="622"/>
        <v>0</v>
      </c>
      <c r="DK107" s="17"/>
      <c r="DL107" s="17"/>
      <c r="DM107" s="17"/>
      <c r="DN107" s="17"/>
      <c r="DO107" s="17"/>
      <c r="DP107" s="17"/>
      <c r="DQ107" s="17"/>
      <c r="DR107" s="17"/>
      <c r="DS107" s="17">
        <f t="shared" si="623"/>
        <v>0</v>
      </c>
      <c r="DT107" s="17">
        <f t="shared" si="623"/>
        <v>0</v>
      </c>
      <c r="DU107" s="17"/>
      <c r="DV107" s="17"/>
      <c r="DW107" s="17"/>
      <c r="DX107" s="17"/>
      <c r="DY107" s="17"/>
      <c r="DZ107" s="17"/>
      <c r="EA107" s="17"/>
      <c r="EB107" s="17"/>
      <c r="EC107" s="17">
        <f t="shared" si="624"/>
        <v>0</v>
      </c>
      <c r="ED107" s="17">
        <f t="shared" si="624"/>
        <v>0</v>
      </c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>
        <f t="shared" si="625"/>
        <v>0</v>
      </c>
      <c r="EQ107" s="17">
        <f t="shared" si="625"/>
        <v>0</v>
      </c>
      <c r="ER107" s="17"/>
      <c r="ES107" s="17"/>
      <c r="ET107" s="17"/>
      <c r="EU107" s="17" t="e">
        <f>ET107/ES107*100</f>
        <v>#DIV/0!</v>
      </c>
      <c r="EV107" s="17"/>
      <c r="EW107" s="17"/>
      <c r="EX107" s="17"/>
      <c r="EY107" s="17"/>
      <c r="EZ107" s="17">
        <f t="shared" si="626"/>
        <v>0</v>
      </c>
      <c r="FA107" s="17">
        <f t="shared" si="626"/>
        <v>0</v>
      </c>
      <c r="FB107" s="17"/>
      <c r="FC107" s="17"/>
      <c r="FD107" s="17"/>
      <c r="FE107" s="17"/>
      <c r="FF107" s="17"/>
      <c r="FG107" s="17"/>
      <c r="FH107" s="17"/>
      <c r="FI107" s="22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>
        <f t="shared" si="627"/>
        <v>0</v>
      </c>
      <c r="FU107" s="17">
        <f t="shared" si="627"/>
        <v>0</v>
      </c>
      <c r="FV107" s="17"/>
      <c r="FW107" s="17"/>
      <c r="FX107" s="17"/>
      <c r="FY107" s="17"/>
      <c r="FZ107" s="17"/>
      <c r="GA107" s="17"/>
      <c r="GB107" s="17"/>
      <c r="GC107" s="17"/>
      <c r="GD107" s="17">
        <f t="shared" si="628"/>
        <v>0</v>
      </c>
      <c r="GE107" s="17">
        <f t="shared" si="628"/>
        <v>0</v>
      </c>
      <c r="GF107" s="17"/>
      <c r="GG107" s="17"/>
      <c r="GH107" s="17"/>
      <c r="GI107" s="17"/>
      <c r="GJ107" s="17"/>
      <c r="GK107" s="17"/>
      <c r="GL107" s="17"/>
      <c r="GM107" s="17"/>
      <c r="GN107" s="17">
        <f t="shared" si="629"/>
        <v>0</v>
      </c>
      <c r="GO107" s="17">
        <f t="shared" si="629"/>
        <v>0</v>
      </c>
      <c r="GP107" s="17"/>
      <c r="GQ107" s="17"/>
      <c r="GR107" s="17"/>
      <c r="GS107" s="17"/>
      <c r="GT107" s="17"/>
      <c r="GU107" s="17"/>
      <c r="GV107" s="17"/>
      <c r="GW107" s="17"/>
      <c r="GX107" s="17">
        <f t="shared" si="630"/>
        <v>0</v>
      </c>
      <c r="GY107" s="17">
        <f t="shared" si="630"/>
        <v>0</v>
      </c>
      <c r="GZ107" s="17"/>
      <c r="HA107" s="17"/>
      <c r="HB107" s="17"/>
      <c r="HC107" s="17"/>
      <c r="HD107" s="17"/>
      <c r="HE107" s="17"/>
      <c r="HF107" s="17"/>
      <c r="HG107" s="17"/>
      <c r="HH107" s="17">
        <f t="shared" si="631"/>
        <v>0</v>
      </c>
      <c r="HI107" s="17">
        <f t="shared" si="631"/>
        <v>0</v>
      </c>
      <c r="HJ107" s="17"/>
      <c r="HK107" s="17"/>
      <c r="HL107" s="17"/>
      <c r="HM107" s="17"/>
      <c r="HN107" s="17"/>
      <c r="HO107" s="17"/>
      <c r="HP107" s="17"/>
      <c r="HQ107" s="17"/>
      <c r="HR107" s="17">
        <f t="shared" si="632"/>
        <v>0</v>
      </c>
      <c r="HS107" s="17">
        <f t="shared" si="632"/>
        <v>0</v>
      </c>
      <c r="HT107" s="17"/>
      <c r="HU107" s="17"/>
      <c r="HV107" s="17"/>
      <c r="HW107" s="17"/>
      <c r="HX107" s="17"/>
      <c r="HY107" s="17"/>
      <c r="HZ107" s="17"/>
      <c r="IA107" s="17"/>
      <c r="IB107" s="17">
        <f t="shared" si="633"/>
        <v>0</v>
      </c>
      <c r="IC107" s="17">
        <f t="shared" si="633"/>
        <v>0</v>
      </c>
      <c r="ID107" s="17"/>
      <c r="IE107" s="17"/>
      <c r="IF107" s="17"/>
      <c r="IG107" s="17"/>
      <c r="IH107" s="17"/>
      <c r="II107" s="17"/>
      <c r="IJ107" s="17"/>
      <c r="IK107" s="17"/>
      <c r="IL107" s="17">
        <f t="shared" si="634"/>
        <v>0</v>
      </c>
      <c r="IM107" s="17">
        <f t="shared" si="634"/>
        <v>0</v>
      </c>
      <c r="IN107" s="17"/>
      <c r="IO107" s="17"/>
      <c r="IP107" s="17"/>
      <c r="IQ107" s="17"/>
      <c r="IR107" s="17"/>
      <c r="IS107" s="17"/>
      <c r="IT107" s="17"/>
      <c r="IU107" s="17"/>
      <c r="IV107" s="17">
        <f t="shared" si="635"/>
        <v>0</v>
      </c>
      <c r="IW107" s="17">
        <f t="shared" si="635"/>
        <v>0</v>
      </c>
      <c r="IX107" s="17"/>
      <c r="IY107" s="17"/>
      <c r="IZ107" s="17"/>
      <c r="JA107" s="17"/>
      <c r="JB107" s="17"/>
      <c r="JC107" s="17"/>
      <c r="JD107" s="17"/>
      <c r="JE107" s="17"/>
      <c r="JF107" s="17">
        <f t="shared" si="636"/>
        <v>0</v>
      </c>
      <c r="JG107" s="17">
        <f t="shared" si="636"/>
        <v>0</v>
      </c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>
        <v>198.97200000000001</v>
      </c>
      <c r="JV107" s="17"/>
      <c r="JW107" s="17">
        <f t="shared" si="602"/>
        <v>0</v>
      </c>
      <c r="JX107" s="17"/>
      <c r="JY107" s="17"/>
      <c r="JZ107" s="17" t="e">
        <f t="shared" si="637"/>
        <v>#DIV/0!</v>
      </c>
      <c r="KA107" s="17"/>
      <c r="KB107" s="17"/>
      <c r="KC107" s="17" t="e">
        <f t="shared" si="638"/>
        <v>#DIV/0!</v>
      </c>
      <c r="KD107" s="17"/>
      <c r="KE107" s="17"/>
      <c r="KF107" s="17" t="e">
        <f t="shared" si="639"/>
        <v>#DIV/0!</v>
      </c>
      <c r="KG107" s="17"/>
      <c r="KH107" s="17"/>
      <c r="KI107" s="17" t="e">
        <f t="shared" si="640"/>
        <v>#DIV/0!</v>
      </c>
      <c r="KJ107" s="17"/>
      <c r="KK107" s="17"/>
      <c r="KL107" s="17" t="e">
        <f t="shared" si="641"/>
        <v>#DIV/0!</v>
      </c>
      <c r="KM107" s="17"/>
      <c r="KN107" s="17"/>
      <c r="KO107" s="17"/>
      <c r="KP107" s="17"/>
      <c r="KQ107" s="17"/>
      <c r="KR107" s="17"/>
      <c r="KS107" s="25"/>
    </row>
    <row r="108" spans="1:305">
      <c r="A108" s="1" t="s">
        <v>110</v>
      </c>
      <c r="B108" s="17">
        <f t="shared" si="610"/>
        <v>283.38653999999997</v>
      </c>
      <c r="C108" s="17">
        <f t="shared" si="611"/>
        <v>41.843269999999997</v>
      </c>
      <c r="D108" s="17">
        <f t="shared" si="515"/>
        <v>14.765440165224502</v>
      </c>
      <c r="E108" s="17"/>
      <c r="F108" s="17"/>
      <c r="G108" s="17"/>
      <c r="H108" s="17"/>
      <c r="I108" s="17">
        <f t="shared" si="612"/>
        <v>0</v>
      </c>
      <c r="J108" s="17">
        <f t="shared" si="612"/>
        <v>0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>
        <f t="shared" si="613"/>
        <v>0</v>
      </c>
      <c r="Z108" s="17">
        <f t="shared" si="613"/>
        <v>0</v>
      </c>
      <c r="AA108" s="17"/>
      <c r="AB108" s="17"/>
      <c r="AC108" s="17"/>
      <c r="AD108" s="17"/>
      <c r="AE108" s="17"/>
      <c r="AF108" s="17"/>
      <c r="AG108" s="17"/>
      <c r="AH108" s="17"/>
      <c r="AI108" s="17">
        <f t="shared" si="614"/>
        <v>0</v>
      </c>
      <c r="AJ108" s="17">
        <f t="shared" si="614"/>
        <v>0</v>
      </c>
      <c r="AK108" s="17"/>
      <c r="AL108" s="17"/>
      <c r="AM108" s="17"/>
      <c r="AN108" s="17"/>
      <c r="AO108" s="17"/>
      <c r="AP108" s="17"/>
      <c r="AQ108" s="17"/>
      <c r="AR108" s="17"/>
      <c r="AS108" s="17">
        <f t="shared" si="615"/>
        <v>0</v>
      </c>
      <c r="AT108" s="17">
        <f t="shared" si="615"/>
        <v>0</v>
      </c>
      <c r="AU108" s="17"/>
      <c r="AV108" s="17"/>
      <c r="AW108" s="17"/>
      <c r="AX108" s="17"/>
      <c r="AY108" s="17"/>
      <c r="AZ108" s="17"/>
      <c r="BA108" s="17"/>
      <c r="BB108" s="17"/>
      <c r="BC108" s="17">
        <f t="shared" si="616"/>
        <v>0</v>
      </c>
      <c r="BD108" s="17">
        <f t="shared" si="616"/>
        <v>0</v>
      </c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>
        <f t="shared" si="618"/>
        <v>0</v>
      </c>
      <c r="BW108" s="17">
        <f t="shared" si="618"/>
        <v>0</v>
      </c>
      <c r="BX108" s="17" t="e">
        <f>BW108/BV108*100</f>
        <v>#DIV/0!</v>
      </c>
      <c r="BY108" s="17"/>
      <c r="BZ108" s="17"/>
      <c r="CA108" s="17"/>
      <c r="CB108" s="17"/>
      <c r="CC108" s="17"/>
      <c r="CD108" s="17"/>
      <c r="CE108" s="17">
        <f t="shared" si="619"/>
        <v>0</v>
      </c>
      <c r="CF108" s="17">
        <f t="shared" si="619"/>
        <v>0</v>
      </c>
      <c r="CG108" s="17"/>
      <c r="CH108" s="17"/>
      <c r="CI108" s="17"/>
      <c r="CJ108" s="17"/>
      <c r="CK108" s="17"/>
      <c r="CL108" s="17"/>
      <c r="CM108" s="17"/>
      <c r="CN108" s="17"/>
      <c r="CO108" s="17">
        <f t="shared" si="620"/>
        <v>0</v>
      </c>
      <c r="CP108" s="17">
        <f t="shared" si="620"/>
        <v>0</v>
      </c>
      <c r="CQ108" s="17"/>
      <c r="CR108" s="17"/>
      <c r="CS108" s="17"/>
      <c r="CT108" s="17"/>
      <c r="CU108" s="17"/>
      <c r="CV108" s="17"/>
      <c r="CW108" s="17"/>
      <c r="CX108" s="17"/>
      <c r="CY108" s="17">
        <f t="shared" si="621"/>
        <v>0</v>
      </c>
      <c r="CZ108" s="17">
        <f t="shared" si="621"/>
        <v>0</v>
      </c>
      <c r="DA108" s="17"/>
      <c r="DB108" s="17"/>
      <c r="DC108" s="17"/>
      <c r="DD108" s="17"/>
      <c r="DE108" s="17"/>
      <c r="DF108" s="17"/>
      <c r="DG108" s="17"/>
      <c r="DH108" s="17"/>
      <c r="DI108" s="17">
        <f t="shared" si="622"/>
        <v>0</v>
      </c>
      <c r="DJ108" s="17">
        <f t="shared" si="622"/>
        <v>0</v>
      </c>
      <c r="DK108" s="17"/>
      <c r="DL108" s="17"/>
      <c r="DM108" s="17"/>
      <c r="DN108" s="17"/>
      <c r="DO108" s="17"/>
      <c r="DP108" s="17"/>
      <c r="DQ108" s="17"/>
      <c r="DR108" s="17"/>
      <c r="DS108" s="17">
        <f t="shared" si="623"/>
        <v>0</v>
      </c>
      <c r="DT108" s="17">
        <f t="shared" si="623"/>
        <v>0</v>
      </c>
      <c r="DU108" s="17"/>
      <c r="DV108" s="17"/>
      <c r="DW108" s="17"/>
      <c r="DX108" s="17"/>
      <c r="DY108" s="17"/>
      <c r="DZ108" s="17"/>
      <c r="EA108" s="17"/>
      <c r="EB108" s="17"/>
      <c r="EC108" s="17">
        <f t="shared" si="624"/>
        <v>0</v>
      </c>
      <c r="ED108" s="17">
        <f t="shared" si="624"/>
        <v>0</v>
      </c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>
        <f t="shared" si="625"/>
        <v>0</v>
      </c>
      <c r="EQ108" s="17">
        <f t="shared" si="625"/>
        <v>0</v>
      </c>
      <c r="ER108" s="17"/>
      <c r="ES108" s="17"/>
      <c r="ET108" s="17"/>
      <c r="EU108" s="17" t="e">
        <f>ET108/ES108*100</f>
        <v>#DIV/0!</v>
      </c>
      <c r="EV108" s="17"/>
      <c r="EW108" s="17"/>
      <c r="EX108" s="17"/>
      <c r="EY108" s="17"/>
      <c r="EZ108" s="17">
        <f t="shared" si="626"/>
        <v>0</v>
      </c>
      <c r="FA108" s="17">
        <f t="shared" si="626"/>
        <v>0</v>
      </c>
      <c r="FB108" s="17"/>
      <c r="FC108" s="17"/>
      <c r="FD108" s="17"/>
      <c r="FE108" s="17"/>
      <c r="FF108" s="17"/>
      <c r="FG108" s="17"/>
      <c r="FH108" s="17"/>
      <c r="FI108" s="22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>
        <f t="shared" si="627"/>
        <v>0</v>
      </c>
      <c r="FU108" s="17">
        <f t="shared" si="627"/>
        <v>0</v>
      </c>
      <c r="FV108" s="17"/>
      <c r="FW108" s="17"/>
      <c r="FX108" s="17"/>
      <c r="FY108" s="17"/>
      <c r="FZ108" s="17"/>
      <c r="GA108" s="17"/>
      <c r="GB108" s="17"/>
      <c r="GC108" s="17"/>
      <c r="GD108" s="17">
        <f t="shared" si="628"/>
        <v>0</v>
      </c>
      <c r="GE108" s="17">
        <f t="shared" si="628"/>
        <v>0</v>
      </c>
      <c r="GF108" s="17"/>
      <c r="GG108" s="17"/>
      <c r="GH108" s="17"/>
      <c r="GI108" s="17"/>
      <c r="GJ108" s="17"/>
      <c r="GK108" s="17"/>
      <c r="GL108" s="17"/>
      <c r="GM108" s="17"/>
      <c r="GN108" s="17">
        <f t="shared" si="629"/>
        <v>0</v>
      </c>
      <c r="GO108" s="17">
        <f t="shared" si="629"/>
        <v>0</v>
      </c>
      <c r="GP108" s="17"/>
      <c r="GQ108" s="17"/>
      <c r="GR108" s="17"/>
      <c r="GS108" s="17"/>
      <c r="GT108" s="17"/>
      <c r="GU108" s="17"/>
      <c r="GV108" s="17"/>
      <c r="GW108" s="17"/>
      <c r="GX108" s="17">
        <f t="shared" si="630"/>
        <v>0</v>
      </c>
      <c r="GY108" s="17">
        <f t="shared" si="630"/>
        <v>0</v>
      </c>
      <c r="GZ108" s="17"/>
      <c r="HA108" s="17"/>
      <c r="HB108" s="17"/>
      <c r="HC108" s="17"/>
      <c r="HD108" s="17"/>
      <c r="HE108" s="17"/>
      <c r="HF108" s="17"/>
      <c r="HG108" s="17"/>
      <c r="HH108" s="17">
        <f t="shared" si="631"/>
        <v>0</v>
      </c>
      <c r="HI108" s="17">
        <f t="shared" si="631"/>
        <v>0</v>
      </c>
      <c r="HJ108" s="17"/>
      <c r="HK108" s="17"/>
      <c r="HL108" s="17"/>
      <c r="HM108" s="17"/>
      <c r="HN108" s="17"/>
      <c r="HO108" s="17"/>
      <c r="HP108" s="17"/>
      <c r="HQ108" s="17"/>
      <c r="HR108" s="17">
        <f t="shared" si="632"/>
        <v>0</v>
      </c>
      <c r="HS108" s="17">
        <f t="shared" si="632"/>
        <v>0</v>
      </c>
      <c r="HT108" s="17"/>
      <c r="HU108" s="17"/>
      <c r="HV108" s="17"/>
      <c r="HW108" s="17"/>
      <c r="HX108" s="17"/>
      <c r="HY108" s="17"/>
      <c r="HZ108" s="17"/>
      <c r="IA108" s="17"/>
      <c r="IB108" s="17">
        <f t="shared" si="633"/>
        <v>0</v>
      </c>
      <c r="IC108" s="17">
        <f t="shared" si="633"/>
        <v>0</v>
      </c>
      <c r="ID108" s="17"/>
      <c r="IE108" s="17"/>
      <c r="IF108" s="17"/>
      <c r="IG108" s="17"/>
      <c r="IH108" s="17"/>
      <c r="II108" s="17"/>
      <c r="IJ108" s="17"/>
      <c r="IK108" s="17"/>
      <c r="IL108" s="17">
        <f t="shared" si="634"/>
        <v>0</v>
      </c>
      <c r="IM108" s="17">
        <f t="shared" si="634"/>
        <v>0</v>
      </c>
      <c r="IN108" s="17"/>
      <c r="IO108" s="17"/>
      <c r="IP108" s="17"/>
      <c r="IQ108" s="17"/>
      <c r="IR108" s="17"/>
      <c r="IS108" s="17"/>
      <c r="IT108" s="17"/>
      <c r="IU108" s="17"/>
      <c r="IV108" s="17">
        <f t="shared" si="635"/>
        <v>0</v>
      </c>
      <c r="IW108" s="17">
        <f t="shared" si="635"/>
        <v>0</v>
      </c>
      <c r="IX108" s="17"/>
      <c r="IY108" s="17"/>
      <c r="IZ108" s="17"/>
      <c r="JA108" s="17"/>
      <c r="JB108" s="17"/>
      <c r="JC108" s="17"/>
      <c r="JD108" s="17"/>
      <c r="JE108" s="17"/>
      <c r="JF108" s="17">
        <f t="shared" si="636"/>
        <v>0</v>
      </c>
      <c r="JG108" s="17">
        <f t="shared" si="636"/>
        <v>0</v>
      </c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>
        <v>83.686539999999994</v>
      </c>
      <c r="JS108" s="17">
        <v>41.843269999999997</v>
      </c>
      <c r="JT108" s="17">
        <f t="shared" si="601"/>
        <v>50</v>
      </c>
      <c r="JU108" s="17">
        <v>199.7</v>
      </c>
      <c r="JV108" s="17"/>
      <c r="JW108" s="17">
        <f t="shared" si="602"/>
        <v>0</v>
      </c>
      <c r="JX108" s="17"/>
      <c r="JY108" s="17"/>
      <c r="JZ108" s="17" t="e">
        <f t="shared" si="637"/>
        <v>#DIV/0!</v>
      </c>
      <c r="KA108" s="17"/>
      <c r="KB108" s="17"/>
      <c r="KC108" s="17" t="e">
        <f t="shared" si="638"/>
        <v>#DIV/0!</v>
      </c>
      <c r="KD108" s="17"/>
      <c r="KE108" s="17"/>
      <c r="KF108" s="17" t="e">
        <f t="shared" si="639"/>
        <v>#DIV/0!</v>
      </c>
      <c r="KG108" s="17"/>
      <c r="KH108" s="17"/>
      <c r="KI108" s="17" t="e">
        <f t="shared" si="640"/>
        <v>#DIV/0!</v>
      </c>
      <c r="KJ108" s="17"/>
      <c r="KK108" s="17"/>
      <c r="KL108" s="17" t="e">
        <f t="shared" si="641"/>
        <v>#DIV/0!</v>
      </c>
      <c r="KM108" s="17"/>
      <c r="KN108" s="17"/>
      <c r="KO108" s="17"/>
      <c r="KP108" s="17"/>
      <c r="KQ108" s="17"/>
      <c r="KR108" s="17"/>
      <c r="KS108" s="25"/>
    </row>
    <row r="109" spans="1:305">
      <c r="A109" s="1" t="s">
        <v>46</v>
      </c>
      <c r="B109" s="17">
        <f t="shared" si="610"/>
        <v>975.21872999999994</v>
      </c>
      <c r="C109" s="17">
        <f t="shared" si="611"/>
        <v>357.37491999999997</v>
      </c>
      <c r="D109" s="17">
        <f t="shared" si="515"/>
        <v>36.645616927394329</v>
      </c>
      <c r="E109" s="17"/>
      <c r="F109" s="17"/>
      <c r="G109" s="17"/>
      <c r="H109" s="17"/>
      <c r="I109" s="17">
        <f t="shared" si="612"/>
        <v>0</v>
      </c>
      <c r="J109" s="17">
        <f t="shared" si="612"/>
        <v>0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>
        <f t="shared" si="613"/>
        <v>0</v>
      </c>
      <c r="Z109" s="17">
        <f t="shared" si="613"/>
        <v>0</v>
      </c>
      <c r="AA109" s="17"/>
      <c r="AB109" s="17"/>
      <c r="AC109" s="17"/>
      <c r="AD109" s="17"/>
      <c r="AE109" s="17"/>
      <c r="AF109" s="17"/>
      <c r="AG109" s="17"/>
      <c r="AH109" s="17"/>
      <c r="AI109" s="17">
        <f t="shared" si="614"/>
        <v>0</v>
      </c>
      <c r="AJ109" s="17">
        <f t="shared" si="614"/>
        <v>0</v>
      </c>
      <c r="AK109" s="17"/>
      <c r="AL109" s="17"/>
      <c r="AM109" s="17"/>
      <c r="AN109" s="17"/>
      <c r="AO109" s="17"/>
      <c r="AP109" s="17"/>
      <c r="AQ109" s="17"/>
      <c r="AR109" s="17"/>
      <c r="AS109" s="17">
        <f t="shared" si="615"/>
        <v>0</v>
      </c>
      <c r="AT109" s="17">
        <f t="shared" si="615"/>
        <v>0</v>
      </c>
      <c r="AU109" s="17"/>
      <c r="AV109" s="17"/>
      <c r="AW109" s="17"/>
      <c r="AX109" s="17"/>
      <c r="AY109" s="17"/>
      <c r="AZ109" s="17"/>
      <c r="BA109" s="17"/>
      <c r="BB109" s="17"/>
      <c r="BC109" s="17">
        <f t="shared" si="616"/>
        <v>0</v>
      </c>
      <c r="BD109" s="17">
        <f t="shared" si="616"/>
        <v>0</v>
      </c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>
        <f t="shared" si="618"/>
        <v>339.53111999999999</v>
      </c>
      <c r="BW109" s="17">
        <f t="shared" si="618"/>
        <v>339.53111999999999</v>
      </c>
      <c r="BX109" s="17"/>
      <c r="BY109" s="17">
        <v>339.53111999999999</v>
      </c>
      <c r="BZ109" s="17">
        <v>339.53111999999999</v>
      </c>
      <c r="CA109" s="17">
        <f t="shared" ref="CA109:CA110" si="643">BZ109/BY109*100</f>
        <v>100</v>
      </c>
      <c r="CB109" s="17"/>
      <c r="CC109" s="17"/>
      <c r="CD109" s="17"/>
      <c r="CE109" s="17">
        <f t="shared" si="619"/>
        <v>0</v>
      </c>
      <c r="CF109" s="17">
        <f t="shared" si="619"/>
        <v>0</v>
      </c>
      <c r="CG109" s="17"/>
      <c r="CH109" s="17"/>
      <c r="CI109" s="17"/>
      <c r="CJ109" s="17"/>
      <c r="CK109" s="17"/>
      <c r="CL109" s="17"/>
      <c r="CM109" s="17"/>
      <c r="CN109" s="17"/>
      <c r="CO109" s="17">
        <f t="shared" si="620"/>
        <v>0</v>
      </c>
      <c r="CP109" s="17">
        <f t="shared" si="620"/>
        <v>0</v>
      </c>
      <c r="CQ109" s="17"/>
      <c r="CR109" s="17"/>
      <c r="CS109" s="17"/>
      <c r="CT109" s="17"/>
      <c r="CU109" s="17"/>
      <c r="CV109" s="17"/>
      <c r="CW109" s="17"/>
      <c r="CX109" s="17"/>
      <c r="CY109" s="17">
        <f t="shared" si="621"/>
        <v>0</v>
      </c>
      <c r="CZ109" s="17">
        <f t="shared" si="621"/>
        <v>0</v>
      </c>
      <c r="DA109" s="17"/>
      <c r="DB109" s="17"/>
      <c r="DC109" s="17"/>
      <c r="DD109" s="17"/>
      <c r="DE109" s="17"/>
      <c r="DF109" s="17"/>
      <c r="DG109" s="17"/>
      <c r="DH109" s="17"/>
      <c r="DI109" s="17">
        <f t="shared" si="622"/>
        <v>0</v>
      </c>
      <c r="DJ109" s="17">
        <f t="shared" si="622"/>
        <v>0</v>
      </c>
      <c r="DK109" s="17"/>
      <c r="DL109" s="17"/>
      <c r="DM109" s="17"/>
      <c r="DN109" s="17"/>
      <c r="DO109" s="17"/>
      <c r="DP109" s="17"/>
      <c r="DQ109" s="17"/>
      <c r="DR109" s="17"/>
      <c r="DS109" s="17">
        <f t="shared" si="623"/>
        <v>0</v>
      </c>
      <c r="DT109" s="17">
        <f t="shared" si="623"/>
        <v>0</v>
      </c>
      <c r="DU109" s="17"/>
      <c r="DV109" s="17"/>
      <c r="DW109" s="17"/>
      <c r="DX109" s="17"/>
      <c r="DY109" s="17"/>
      <c r="DZ109" s="17"/>
      <c r="EA109" s="17"/>
      <c r="EB109" s="17"/>
      <c r="EC109" s="17">
        <f t="shared" si="624"/>
        <v>0</v>
      </c>
      <c r="ED109" s="17">
        <f t="shared" si="624"/>
        <v>0</v>
      </c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>
        <v>600</v>
      </c>
      <c r="EP109" s="17">
        <f t="shared" si="625"/>
        <v>600</v>
      </c>
      <c r="EQ109" s="17">
        <f t="shared" si="625"/>
        <v>0</v>
      </c>
      <c r="ER109" s="17">
        <f>EQ109/EP109*100</f>
        <v>0</v>
      </c>
      <c r="ES109" s="17">
        <v>600</v>
      </c>
      <c r="ET109" s="17"/>
      <c r="EU109" s="17">
        <f>ET109/ES109*100</f>
        <v>0</v>
      </c>
      <c r="EV109" s="17"/>
      <c r="EW109" s="17"/>
      <c r="EX109" s="17"/>
      <c r="EY109" s="17"/>
      <c r="EZ109" s="17">
        <f t="shared" si="626"/>
        <v>0</v>
      </c>
      <c r="FA109" s="17">
        <f t="shared" si="626"/>
        <v>0</v>
      </c>
      <c r="FB109" s="17"/>
      <c r="FC109" s="17"/>
      <c r="FD109" s="17"/>
      <c r="FE109" s="17"/>
      <c r="FF109" s="17"/>
      <c r="FG109" s="17"/>
      <c r="FH109" s="17"/>
      <c r="FI109" s="22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>
        <f t="shared" si="627"/>
        <v>0</v>
      </c>
      <c r="FU109" s="17">
        <f t="shared" si="627"/>
        <v>0</v>
      </c>
      <c r="FV109" s="17"/>
      <c r="FW109" s="17"/>
      <c r="FX109" s="17"/>
      <c r="FY109" s="17"/>
      <c r="FZ109" s="17"/>
      <c r="GA109" s="17"/>
      <c r="GB109" s="17"/>
      <c r="GC109" s="17"/>
      <c r="GD109" s="17">
        <f t="shared" si="628"/>
        <v>0</v>
      </c>
      <c r="GE109" s="17">
        <f t="shared" si="628"/>
        <v>0</v>
      </c>
      <c r="GF109" s="17"/>
      <c r="GG109" s="17"/>
      <c r="GH109" s="17"/>
      <c r="GI109" s="17"/>
      <c r="GJ109" s="17"/>
      <c r="GK109" s="17"/>
      <c r="GL109" s="17"/>
      <c r="GM109" s="17"/>
      <c r="GN109" s="17">
        <f t="shared" si="629"/>
        <v>0</v>
      </c>
      <c r="GO109" s="17">
        <f t="shared" si="629"/>
        <v>0</v>
      </c>
      <c r="GP109" s="17"/>
      <c r="GQ109" s="17"/>
      <c r="GR109" s="17"/>
      <c r="GS109" s="17"/>
      <c r="GT109" s="17"/>
      <c r="GU109" s="17"/>
      <c r="GV109" s="17"/>
      <c r="GW109" s="17"/>
      <c r="GX109" s="17">
        <f t="shared" si="630"/>
        <v>0</v>
      </c>
      <c r="GY109" s="17">
        <f t="shared" si="630"/>
        <v>0</v>
      </c>
      <c r="GZ109" s="17"/>
      <c r="HA109" s="17"/>
      <c r="HB109" s="17"/>
      <c r="HC109" s="17"/>
      <c r="HD109" s="17"/>
      <c r="HE109" s="17"/>
      <c r="HF109" s="17"/>
      <c r="HG109" s="17"/>
      <c r="HH109" s="17">
        <f t="shared" si="631"/>
        <v>0</v>
      </c>
      <c r="HI109" s="17">
        <f t="shared" si="631"/>
        <v>0</v>
      </c>
      <c r="HJ109" s="17"/>
      <c r="HK109" s="17"/>
      <c r="HL109" s="17"/>
      <c r="HM109" s="17"/>
      <c r="HN109" s="17"/>
      <c r="HO109" s="17"/>
      <c r="HP109" s="17"/>
      <c r="HQ109" s="17"/>
      <c r="HR109" s="17">
        <f t="shared" si="632"/>
        <v>0</v>
      </c>
      <c r="HS109" s="17">
        <f t="shared" si="632"/>
        <v>0</v>
      </c>
      <c r="HT109" s="17"/>
      <c r="HU109" s="17"/>
      <c r="HV109" s="17"/>
      <c r="HW109" s="17"/>
      <c r="HX109" s="17"/>
      <c r="HY109" s="17"/>
      <c r="HZ109" s="17"/>
      <c r="IA109" s="17"/>
      <c r="IB109" s="17">
        <f t="shared" si="633"/>
        <v>0</v>
      </c>
      <c r="IC109" s="17">
        <f t="shared" si="633"/>
        <v>0</v>
      </c>
      <c r="ID109" s="17"/>
      <c r="IE109" s="17"/>
      <c r="IF109" s="17"/>
      <c r="IG109" s="17"/>
      <c r="IH109" s="17"/>
      <c r="II109" s="17"/>
      <c r="IJ109" s="17"/>
      <c r="IK109" s="17"/>
      <c r="IL109" s="17">
        <f t="shared" si="634"/>
        <v>0</v>
      </c>
      <c r="IM109" s="17">
        <f t="shared" si="634"/>
        <v>0</v>
      </c>
      <c r="IN109" s="17"/>
      <c r="IO109" s="17"/>
      <c r="IP109" s="17"/>
      <c r="IQ109" s="17"/>
      <c r="IR109" s="17"/>
      <c r="IS109" s="17"/>
      <c r="IT109" s="17"/>
      <c r="IU109" s="17"/>
      <c r="IV109" s="17">
        <f t="shared" si="635"/>
        <v>0</v>
      </c>
      <c r="IW109" s="17">
        <f t="shared" si="635"/>
        <v>0</v>
      </c>
      <c r="IX109" s="17"/>
      <c r="IY109" s="17"/>
      <c r="IZ109" s="17"/>
      <c r="JA109" s="17"/>
      <c r="JB109" s="17"/>
      <c r="JC109" s="17"/>
      <c r="JD109" s="17"/>
      <c r="JE109" s="17"/>
      <c r="JF109" s="17">
        <f t="shared" si="636"/>
        <v>0</v>
      </c>
      <c r="JG109" s="17">
        <f t="shared" si="636"/>
        <v>0</v>
      </c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>
        <v>35.687609999999999</v>
      </c>
      <c r="JS109" s="17">
        <v>17.843800000000002</v>
      </c>
      <c r="JT109" s="17">
        <f t="shared" si="601"/>
        <v>49.999985989535311</v>
      </c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25"/>
    </row>
    <row r="110" spans="1:305" ht="18.75" customHeight="1">
      <c r="A110" s="1" t="s">
        <v>47</v>
      </c>
      <c r="B110" s="17">
        <f t="shared" si="610"/>
        <v>1031.6577299999999</v>
      </c>
      <c r="C110" s="17">
        <f t="shared" si="611"/>
        <v>0</v>
      </c>
      <c r="D110" s="17"/>
      <c r="E110" s="17"/>
      <c r="F110" s="17"/>
      <c r="G110" s="17"/>
      <c r="H110" s="17"/>
      <c r="I110" s="17">
        <f t="shared" si="612"/>
        <v>0</v>
      </c>
      <c r="J110" s="17">
        <f t="shared" si="612"/>
        <v>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>
        <f t="shared" si="613"/>
        <v>0</v>
      </c>
      <c r="Z110" s="17">
        <f t="shared" si="613"/>
        <v>0</v>
      </c>
      <c r="AA110" s="17"/>
      <c r="AB110" s="17"/>
      <c r="AC110" s="17"/>
      <c r="AD110" s="17"/>
      <c r="AE110" s="17"/>
      <c r="AF110" s="17"/>
      <c r="AG110" s="17"/>
      <c r="AH110" s="17"/>
      <c r="AI110" s="17">
        <f t="shared" si="614"/>
        <v>0</v>
      </c>
      <c r="AJ110" s="17">
        <f t="shared" si="614"/>
        <v>0</v>
      </c>
      <c r="AK110" s="17"/>
      <c r="AL110" s="17"/>
      <c r="AM110" s="17"/>
      <c r="AN110" s="17"/>
      <c r="AO110" s="17"/>
      <c r="AP110" s="17"/>
      <c r="AQ110" s="17"/>
      <c r="AR110" s="17"/>
      <c r="AS110" s="17">
        <f t="shared" si="615"/>
        <v>0</v>
      </c>
      <c r="AT110" s="17">
        <f t="shared" si="615"/>
        <v>0</v>
      </c>
      <c r="AU110" s="17"/>
      <c r="AV110" s="17"/>
      <c r="AW110" s="17"/>
      <c r="AX110" s="17"/>
      <c r="AY110" s="17"/>
      <c r="AZ110" s="17"/>
      <c r="BA110" s="17"/>
      <c r="BB110" s="17"/>
      <c r="BC110" s="17">
        <f t="shared" si="616"/>
        <v>0</v>
      </c>
      <c r="BD110" s="17">
        <f t="shared" si="616"/>
        <v>0</v>
      </c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>
        <f t="shared" si="618"/>
        <v>836.33872999999994</v>
      </c>
      <c r="BW110" s="17">
        <f t="shared" si="618"/>
        <v>0</v>
      </c>
      <c r="BX110" s="17"/>
      <c r="BY110" s="17">
        <v>836.33872999999994</v>
      </c>
      <c r="BZ110" s="17"/>
      <c r="CA110" s="17">
        <f t="shared" si="643"/>
        <v>0</v>
      </c>
      <c r="CB110" s="17"/>
      <c r="CC110" s="17"/>
      <c r="CD110" s="17"/>
      <c r="CE110" s="17">
        <f t="shared" si="619"/>
        <v>0</v>
      </c>
      <c r="CF110" s="17">
        <f t="shared" si="619"/>
        <v>0</v>
      </c>
      <c r="CG110" s="17"/>
      <c r="CH110" s="17"/>
      <c r="CI110" s="17"/>
      <c r="CJ110" s="17"/>
      <c r="CK110" s="17"/>
      <c r="CL110" s="17"/>
      <c r="CM110" s="17"/>
      <c r="CN110" s="17"/>
      <c r="CO110" s="17">
        <f t="shared" si="620"/>
        <v>0</v>
      </c>
      <c r="CP110" s="17">
        <f t="shared" si="620"/>
        <v>0</v>
      </c>
      <c r="CQ110" s="17"/>
      <c r="CR110" s="17"/>
      <c r="CS110" s="17"/>
      <c r="CT110" s="17"/>
      <c r="CU110" s="17"/>
      <c r="CV110" s="17"/>
      <c r="CW110" s="17"/>
      <c r="CX110" s="17"/>
      <c r="CY110" s="17">
        <f t="shared" si="621"/>
        <v>0</v>
      </c>
      <c r="CZ110" s="17">
        <f t="shared" si="621"/>
        <v>0</v>
      </c>
      <c r="DA110" s="17"/>
      <c r="DB110" s="17"/>
      <c r="DC110" s="17"/>
      <c r="DD110" s="17"/>
      <c r="DE110" s="17"/>
      <c r="DF110" s="17"/>
      <c r="DG110" s="17"/>
      <c r="DH110" s="17"/>
      <c r="DI110" s="17">
        <f t="shared" si="622"/>
        <v>0</v>
      </c>
      <c r="DJ110" s="17">
        <f t="shared" si="622"/>
        <v>0</v>
      </c>
      <c r="DK110" s="17"/>
      <c r="DL110" s="17"/>
      <c r="DM110" s="17"/>
      <c r="DN110" s="17"/>
      <c r="DO110" s="17"/>
      <c r="DP110" s="17"/>
      <c r="DQ110" s="17"/>
      <c r="DR110" s="17"/>
      <c r="DS110" s="17">
        <f t="shared" si="623"/>
        <v>0</v>
      </c>
      <c r="DT110" s="17">
        <f t="shared" si="623"/>
        <v>0</v>
      </c>
      <c r="DU110" s="17"/>
      <c r="DV110" s="17"/>
      <c r="DW110" s="17"/>
      <c r="DX110" s="17"/>
      <c r="DY110" s="17"/>
      <c r="DZ110" s="17"/>
      <c r="EA110" s="17"/>
      <c r="EB110" s="17"/>
      <c r="EC110" s="17">
        <f t="shared" si="624"/>
        <v>0</v>
      </c>
      <c r="ED110" s="17">
        <f t="shared" si="624"/>
        <v>0</v>
      </c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>
        <f t="shared" si="625"/>
        <v>0</v>
      </c>
      <c r="EQ110" s="17">
        <f t="shared" si="625"/>
        <v>0</v>
      </c>
      <c r="ER110" s="17"/>
      <c r="ES110" s="17"/>
      <c r="ET110" s="17"/>
      <c r="EU110" s="17"/>
      <c r="EV110" s="17"/>
      <c r="EW110" s="17"/>
      <c r="EX110" s="17"/>
      <c r="EY110" s="17"/>
      <c r="EZ110" s="17">
        <f t="shared" si="626"/>
        <v>0</v>
      </c>
      <c r="FA110" s="17">
        <f t="shared" si="626"/>
        <v>0</v>
      </c>
      <c r="FB110" s="17"/>
      <c r="FC110" s="17"/>
      <c r="FD110" s="17"/>
      <c r="FE110" s="17"/>
      <c r="FF110" s="17"/>
      <c r="FG110" s="17"/>
      <c r="FH110" s="17"/>
      <c r="FI110" s="22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>
        <f t="shared" si="627"/>
        <v>0</v>
      </c>
      <c r="FU110" s="17">
        <f t="shared" si="627"/>
        <v>0</v>
      </c>
      <c r="FV110" s="17"/>
      <c r="FW110" s="17"/>
      <c r="FX110" s="17"/>
      <c r="FY110" s="17"/>
      <c r="FZ110" s="17"/>
      <c r="GA110" s="17"/>
      <c r="GB110" s="17"/>
      <c r="GC110" s="17"/>
      <c r="GD110" s="17">
        <f t="shared" si="628"/>
        <v>0</v>
      </c>
      <c r="GE110" s="17">
        <f t="shared" si="628"/>
        <v>0</v>
      </c>
      <c r="GF110" s="17"/>
      <c r="GG110" s="17"/>
      <c r="GH110" s="17"/>
      <c r="GI110" s="17"/>
      <c r="GJ110" s="17"/>
      <c r="GK110" s="17"/>
      <c r="GL110" s="17"/>
      <c r="GM110" s="17"/>
      <c r="GN110" s="17">
        <f t="shared" si="629"/>
        <v>0</v>
      </c>
      <c r="GO110" s="17">
        <f t="shared" si="629"/>
        <v>0</v>
      </c>
      <c r="GP110" s="17"/>
      <c r="GQ110" s="17"/>
      <c r="GR110" s="17"/>
      <c r="GS110" s="17"/>
      <c r="GT110" s="17"/>
      <c r="GU110" s="17"/>
      <c r="GV110" s="17"/>
      <c r="GW110" s="17"/>
      <c r="GX110" s="17">
        <f t="shared" si="630"/>
        <v>0</v>
      </c>
      <c r="GY110" s="17">
        <f t="shared" si="630"/>
        <v>0</v>
      </c>
      <c r="GZ110" s="17"/>
      <c r="HA110" s="17"/>
      <c r="HB110" s="17"/>
      <c r="HC110" s="17"/>
      <c r="HD110" s="17"/>
      <c r="HE110" s="17"/>
      <c r="HF110" s="17"/>
      <c r="HG110" s="17"/>
      <c r="HH110" s="17">
        <f t="shared" si="631"/>
        <v>0</v>
      </c>
      <c r="HI110" s="17">
        <f t="shared" si="631"/>
        <v>0</v>
      </c>
      <c r="HJ110" s="17"/>
      <c r="HK110" s="17"/>
      <c r="HL110" s="17"/>
      <c r="HM110" s="17"/>
      <c r="HN110" s="17"/>
      <c r="HO110" s="17"/>
      <c r="HP110" s="17"/>
      <c r="HQ110" s="17"/>
      <c r="HR110" s="17">
        <f t="shared" si="632"/>
        <v>0</v>
      </c>
      <c r="HS110" s="17">
        <f t="shared" si="632"/>
        <v>0</v>
      </c>
      <c r="HT110" s="17"/>
      <c r="HU110" s="17"/>
      <c r="HV110" s="17"/>
      <c r="HW110" s="17"/>
      <c r="HX110" s="17"/>
      <c r="HY110" s="17"/>
      <c r="HZ110" s="17"/>
      <c r="IA110" s="17"/>
      <c r="IB110" s="17">
        <f t="shared" si="633"/>
        <v>0</v>
      </c>
      <c r="IC110" s="17">
        <f t="shared" si="633"/>
        <v>0</v>
      </c>
      <c r="ID110" s="17"/>
      <c r="IE110" s="17"/>
      <c r="IF110" s="17"/>
      <c r="IG110" s="17"/>
      <c r="IH110" s="17"/>
      <c r="II110" s="17"/>
      <c r="IJ110" s="17"/>
      <c r="IK110" s="17"/>
      <c r="IL110" s="17">
        <f t="shared" si="634"/>
        <v>0</v>
      </c>
      <c r="IM110" s="17">
        <f t="shared" si="634"/>
        <v>0</v>
      </c>
      <c r="IN110" s="17"/>
      <c r="IO110" s="17"/>
      <c r="IP110" s="17"/>
      <c r="IQ110" s="17"/>
      <c r="IR110" s="17"/>
      <c r="IS110" s="17"/>
      <c r="IT110" s="17"/>
      <c r="IU110" s="17"/>
      <c r="IV110" s="17">
        <f t="shared" si="635"/>
        <v>0</v>
      </c>
      <c r="IW110" s="17">
        <f t="shared" si="635"/>
        <v>0</v>
      </c>
      <c r="IX110" s="17"/>
      <c r="IY110" s="17"/>
      <c r="IZ110" s="17"/>
      <c r="JA110" s="17"/>
      <c r="JB110" s="17"/>
      <c r="JC110" s="17"/>
      <c r="JD110" s="17"/>
      <c r="JE110" s="17"/>
      <c r="JF110" s="17">
        <f t="shared" si="636"/>
        <v>0</v>
      </c>
      <c r="JG110" s="17">
        <f t="shared" si="636"/>
        <v>0</v>
      </c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>
        <v>195.31899999999999</v>
      </c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25"/>
    </row>
    <row r="111" spans="1:305">
      <c r="A111" s="1" t="s">
        <v>60</v>
      </c>
      <c r="B111" s="17">
        <f t="shared" si="610"/>
        <v>769.43836999999996</v>
      </c>
      <c r="C111" s="17">
        <f t="shared" si="611"/>
        <v>290.70418000000001</v>
      </c>
      <c r="D111" s="17">
        <f t="shared" si="515"/>
        <v>37.781346932308566</v>
      </c>
      <c r="E111" s="17"/>
      <c r="F111" s="17"/>
      <c r="G111" s="17"/>
      <c r="H111" s="17"/>
      <c r="I111" s="17">
        <f t="shared" si="612"/>
        <v>0</v>
      </c>
      <c r="J111" s="17">
        <f t="shared" si="612"/>
        <v>0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>
        <f t="shared" si="613"/>
        <v>0</v>
      </c>
      <c r="Z111" s="17">
        <f t="shared" si="613"/>
        <v>0</v>
      </c>
      <c r="AA111" s="17"/>
      <c r="AB111" s="17"/>
      <c r="AC111" s="17"/>
      <c r="AD111" s="17"/>
      <c r="AE111" s="17"/>
      <c r="AF111" s="17"/>
      <c r="AG111" s="17"/>
      <c r="AH111" s="17"/>
      <c r="AI111" s="17">
        <f t="shared" si="614"/>
        <v>0</v>
      </c>
      <c r="AJ111" s="17">
        <f t="shared" si="614"/>
        <v>0</v>
      </c>
      <c r="AK111" s="17"/>
      <c r="AL111" s="17"/>
      <c r="AM111" s="17"/>
      <c r="AN111" s="17"/>
      <c r="AO111" s="17"/>
      <c r="AP111" s="17"/>
      <c r="AQ111" s="17"/>
      <c r="AR111" s="17"/>
      <c r="AS111" s="17">
        <f t="shared" si="615"/>
        <v>0</v>
      </c>
      <c r="AT111" s="17">
        <f t="shared" si="615"/>
        <v>0</v>
      </c>
      <c r="AU111" s="17"/>
      <c r="AV111" s="17"/>
      <c r="AW111" s="17"/>
      <c r="AX111" s="17"/>
      <c r="AY111" s="17"/>
      <c r="AZ111" s="17"/>
      <c r="BA111" s="17"/>
      <c r="BB111" s="17"/>
      <c r="BC111" s="17">
        <f t="shared" si="616"/>
        <v>0</v>
      </c>
      <c r="BD111" s="17">
        <f t="shared" si="616"/>
        <v>0</v>
      </c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>
        <f t="shared" si="618"/>
        <v>0</v>
      </c>
      <c r="BW111" s="17">
        <f t="shared" si="618"/>
        <v>0</v>
      </c>
      <c r="BX111" s="17" t="e">
        <f>BW111/BV111*100</f>
        <v>#DIV/0!</v>
      </c>
      <c r="BY111" s="17"/>
      <c r="BZ111" s="17"/>
      <c r="CA111" s="17"/>
      <c r="CB111" s="17"/>
      <c r="CC111" s="17"/>
      <c r="CD111" s="17"/>
      <c r="CE111" s="17">
        <f t="shared" si="619"/>
        <v>0</v>
      </c>
      <c r="CF111" s="17">
        <f t="shared" si="619"/>
        <v>0</v>
      </c>
      <c r="CG111" s="17"/>
      <c r="CH111" s="17"/>
      <c r="CI111" s="17"/>
      <c r="CJ111" s="17"/>
      <c r="CK111" s="17"/>
      <c r="CL111" s="17"/>
      <c r="CM111" s="17"/>
      <c r="CN111" s="17"/>
      <c r="CO111" s="17">
        <f t="shared" si="620"/>
        <v>0</v>
      </c>
      <c r="CP111" s="17">
        <f t="shared" si="620"/>
        <v>0</v>
      </c>
      <c r="CQ111" s="17"/>
      <c r="CR111" s="17"/>
      <c r="CS111" s="17"/>
      <c r="CT111" s="17"/>
      <c r="CU111" s="17"/>
      <c r="CV111" s="17"/>
      <c r="CW111" s="17"/>
      <c r="CX111" s="17"/>
      <c r="CY111" s="17">
        <f t="shared" si="621"/>
        <v>0</v>
      </c>
      <c r="CZ111" s="17">
        <f t="shared" si="621"/>
        <v>0</v>
      </c>
      <c r="DA111" s="17"/>
      <c r="DB111" s="17"/>
      <c r="DC111" s="17"/>
      <c r="DD111" s="17"/>
      <c r="DE111" s="17"/>
      <c r="DF111" s="17"/>
      <c r="DG111" s="17"/>
      <c r="DH111" s="17"/>
      <c r="DI111" s="17">
        <f t="shared" si="622"/>
        <v>0</v>
      </c>
      <c r="DJ111" s="17">
        <f t="shared" si="622"/>
        <v>0</v>
      </c>
      <c r="DK111" s="17"/>
      <c r="DL111" s="17"/>
      <c r="DM111" s="17"/>
      <c r="DN111" s="17"/>
      <c r="DO111" s="17"/>
      <c r="DP111" s="17"/>
      <c r="DQ111" s="17"/>
      <c r="DR111" s="17"/>
      <c r="DS111" s="17">
        <f t="shared" si="623"/>
        <v>0</v>
      </c>
      <c r="DT111" s="17">
        <f t="shared" si="623"/>
        <v>0</v>
      </c>
      <c r="DU111" s="17"/>
      <c r="DV111" s="17"/>
      <c r="DW111" s="17"/>
      <c r="DX111" s="17"/>
      <c r="DY111" s="17"/>
      <c r="DZ111" s="17"/>
      <c r="EA111" s="17"/>
      <c r="EB111" s="17"/>
      <c r="EC111" s="17">
        <f t="shared" si="624"/>
        <v>0</v>
      </c>
      <c r="ED111" s="17">
        <f t="shared" si="624"/>
        <v>0</v>
      </c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>
        <f t="shared" si="625"/>
        <v>0</v>
      </c>
      <c r="EQ111" s="17">
        <f t="shared" si="625"/>
        <v>0</v>
      </c>
      <c r="ER111" s="17"/>
      <c r="ES111" s="17"/>
      <c r="ET111" s="17"/>
      <c r="EU111" s="17" t="e">
        <f>ET111/ES111*100</f>
        <v>#DIV/0!</v>
      </c>
      <c r="EV111" s="17"/>
      <c r="EW111" s="17"/>
      <c r="EX111" s="17"/>
      <c r="EY111" s="17"/>
      <c r="EZ111" s="17">
        <f t="shared" si="626"/>
        <v>0</v>
      </c>
      <c r="FA111" s="17">
        <f t="shared" si="626"/>
        <v>0</v>
      </c>
      <c r="FB111" s="17"/>
      <c r="FC111" s="17"/>
      <c r="FD111" s="17"/>
      <c r="FE111" s="17"/>
      <c r="FF111" s="17"/>
      <c r="FG111" s="17"/>
      <c r="FH111" s="17"/>
      <c r="FI111" s="22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>
        <f t="shared" si="627"/>
        <v>0</v>
      </c>
      <c r="FU111" s="17">
        <f t="shared" si="627"/>
        <v>0</v>
      </c>
      <c r="FV111" s="17"/>
      <c r="FW111" s="17"/>
      <c r="FX111" s="17"/>
      <c r="FY111" s="17"/>
      <c r="FZ111" s="17"/>
      <c r="GA111" s="17"/>
      <c r="GB111" s="17"/>
      <c r="GC111" s="17"/>
      <c r="GD111" s="17">
        <f t="shared" si="628"/>
        <v>0</v>
      </c>
      <c r="GE111" s="17">
        <f t="shared" si="628"/>
        <v>0</v>
      </c>
      <c r="GF111" s="17"/>
      <c r="GG111" s="17"/>
      <c r="GH111" s="17"/>
      <c r="GI111" s="17"/>
      <c r="GJ111" s="17"/>
      <c r="GK111" s="17"/>
      <c r="GL111" s="17"/>
      <c r="GM111" s="17"/>
      <c r="GN111" s="17">
        <f t="shared" si="629"/>
        <v>0</v>
      </c>
      <c r="GO111" s="17">
        <f t="shared" si="629"/>
        <v>0</v>
      </c>
      <c r="GP111" s="17"/>
      <c r="GQ111" s="17"/>
      <c r="GR111" s="17"/>
      <c r="GS111" s="17"/>
      <c r="GT111" s="17"/>
      <c r="GU111" s="17"/>
      <c r="GV111" s="17"/>
      <c r="GW111" s="17"/>
      <c r="GX111" s="17">
        <f t="shared" si="630"/>
        <v>0</v>
      </c>
      <c r="GY111" s="17">
        <f t="shared" si="630"/>
        <v>0</v>
      </c>
      <c r="GZ111" s="17"/>
      <c r="HA111" s="17"/>
      <c r="HB111" s="17"/>
      <c r="HC111" s="17"/>
      <c r="HD111" s="17"/>
      <c r="HE111" s="17"/>
      <c r="HF111" s="17"/>
      <c r="HG111" s="17"/>
      <c r="HH111" s="17">
        <f t="shared" si="631"/>
        <v>0</v>
      </c>
      <c r="HI111" s="17">
        <f t="shared" si="631"/>
        <v>0</v>
      </c>
      <c r="HJ111" s="17"/>
      <c r="HK111" s="17"/>
      <c r="HL111" s="17"/>
      <c r="HM111" s="17"/>
      <c r="HN111" s="17"/>
      <c r="HO111" s="17"/>
      <c r="HP111" s="17"/>
      <c r="HQ111" s="17"/>
      <c r="HR111" s="17">
        <f t="shared" si="632"/>
        <v>0</v>
      </c>
      <c r="HS111" s="17">
        <f t="shared" si="632"/>
        <v>0</v>
      </c>
      <c r="HT111" s="17"/>
      <c r="HU111" s="17"/>
      <c r="HV111" s="17"/>
      <c r="HW111" s="17"/>
      <c r="HX111" s="17"/>
      <c r="HY111" s="17"/>
      <c r="HZ111" s="17"/>
      <c r="IA111" s="17"/>
      <c r="IB111" s="17">
        <f t="shared" si="633"/>
        <v>0</v>
      </c>
      <c r="IC111" s="17">
        <f t="shared" si="633"/>
        <v>0</v>
      </c>
      <c r="ID111" s="17"/>
      <c r="IE111" s="17"/>
      <c r="IF111" s="17"/>
      <c r="IG111" s="17"/>
      <c r="IH111" s="17"/>
      <c r="II111" s="17"/>
      <c r="IJ111" s="17"/>
      <c r="IK111" s="17"/>
      <c r="IL111" s="17">
        <f t="shared" si="634"/>
        <v>0</v>
      </c>
      <c r="IM111" s="17">
        <f t="shared" si="634"/>
        <v>0</v>
      </c>
      <c r="IN111" s="17"/>
      <c r="IO111" s="17"/>
      <c r="IP111" s="17"/>
      <c r="IQ111" s="17"/>
      <c r="IR111" s="17"/>
      <c r="IS111" s="17"/>
      <c r="IT111" s="17"/>
      <c r="IU111" s="17"/>
      <c r="IV111" s="17">
        <f t="shared" si="635"/>
        <v>0</v>
      </c>
      <c r="IW111" s="17">
        <f t="shared" si="635"/>
        <v>0</v>
      </c>
      <c r="IX111" s="17"/>
      <c r="IY111" s="17"/>
      <c r="IZ111" s="17"/>
      <c r="JA111" s="17"/>
      <c r="JB111" s="17"/>
      <c r="JC111" s="17"/>
      <c r="JD111" s="17"/>
      <c r="JE111" s="17"/>
      <c r="JF111" s="17">
        <f t="shared" si="636"/>
        <v>0</v>
      </c>
      <c r="JG111" s="17">
        <f t="shared" si="636"/>
        <v>0</v>
      </c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>
        <v>581.40836999999999</v>
      </c>
      <c r="JS111" s="17">
        <v>290.70418000000001</v>
      </c>
      <c r="JT111" s="17">
        <f t="shared" si="601"/>
        <v>49.999999140019263</v>
      </c>
      <c r="JU111" s="17">
        <v>188.03</v>
      </c>
      <c r="JV111" s="17"/>
      <c r="JW111" s="17">
        <f t="shared" si="602"/>
        <v>0</v>
      </c>
      <c r="JX111" s="17"/>
      <c r="JY111" s="17"/>
      <c r="JZ111" s="17" t="e">
        <f t="shared" ref="JZ111" si="644">JY111/JX111*100</f>
        <v>#DIV/0!</v>
      </c>
      <c r="KA111" s="17"/>
      <c r="KB111" s="17"/>
      <c r="KC111" s="17" t="e">
        <f t="shared" ref="KC111" si="645">KB111/KA111*100</f>
        <v>#DIV/0!</v>
      </c>
      <c r="KD111" s="17"/>
      <c r="KE111" s="17"/>
      <c r="KF111" s="17" t="e">
        <f t="shared" ref="KF111" si="646">KE111/KD111*100</f>
        <v>#DIV/0!</v>
      </c>
      <c r="KG111" s="17"/>
      <c r="KH111" s="17"/>
      <c r="KI111" s="17" t="e">
        <f t="shared" ref="KI111" si="647">KH111/KG111*100</f>
        <v>#DIV/0!</v>
      </c>
      <c r="KJ111" s="17"/>
      <c r="KK111" s="17"/>
      <c r="KL111" s="17" t="e">
        <f t="shared" ref="KL111" si="648">KK111/KJ111*100</f>
        <v>#DIV/0!</v>
      </c>
      <c r="KM111" s="17"/>
      <c r="KN111" s="17"/>
      <c r="KO111" s="17"/>
      <c r="KP111" s="17"/>
      <c r="KQ111" s="17"/>
      <c r="KR111" s="17"/>
      <c r="KS111" s="25"/>
    </row>
    <row r="112" spans="1:305" ht="18.75" customHeight="1">
      <c r="A112" s="1" t="s">
        <v>111</v>
      </c>
      <c r="B112" s="17">
        <f t="shared" si="610"/>
        <v>342.83284000000003</v>
      </c>
      <c r="C112" s="17">
        <f t="shared" si="611"/>
        <v>64.863420000000005</v>
      </c>
      <c r="D112" s="17"/>
      <c r="E112" s="17"/>
      <c r="F112" s="17"/>
      <c r="G112" s="17"/>
      <c r="H112" s="17"/>
      <c r="I112" s="17">
        <f t="shared" si="612"/>
        <v>0</v>
      </c>
      <c r="J112" s="17">
        <f t="shared" si="612"/>
        <v>0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>
        <f t="shared" si="613"/>
        <v>0</v>
      </c>
      <c r="Z112" s="17">
        <f t="shared" si="613"/>
        <v>0</v>
      </c>
      <c r="AA112" s="17"/>
      <c r="AB112" s="17"/>
      <c r="AC112" s="17"/>
      <c r="AD112" s="17"/>
      <c r="AE112" s="17"/>
      <c r="AF112" s="17"/>
      <c r="AG112" s="17"/>
      <c r="AH112" s="17"/>
      <c r="AI112" s="17">
        <f t="shared" si="614"/>
        <v>0</v>
      </c>
      <c r="AJ112" s="17">
        <f t="shared" si="614"/>
        <v>0</v>
      </c>
      <c r="AK112" s="17"/>
      <c r="AL112" s="17"/>
      <c r="AM112" s="17"/>
      <c r="AN112" s="17"/>
      <c r="AO112" s="17"/>
      <c r="AP112" s="17"/>
      <c r="AQ112" s="17"/>
      <c r="AR112" s="17"/>
      <c r="AS112" s="17">
        <f t="shared" si="615"/>
        <v>0</v>
      </c>
      <c r="AT112" s="17">
        <f t="shared" si="615"/>
        <v>0</v>
      </c>
      <c r="AU112" s="17"/>
      <c r="AV112" s="17"/>
      <c r="AW112" s="17"/>
      <c r="AX112" s="17"/>
      <c r="AY112" s="17"/>
      <c r="AZ112" s="17"/>
      <c r="BA112" s="17"/>
      <c r="BB112" s="17"/>
      <c r="BC112" s="17">
        <f t="shared" si="616"/>
        <v>0</v>
      </c>
      <c r="BD112" s="17">
        <f t="shared" si="616"/>
        <v>0</v>
      </c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>
        <f t="shared" si="618"/>
        <v>30.86</v>
      </c>
      <c r="BW112" s="17">
        <f t="shared" si="618"/>
        <v>0</v>
      </c>
      <c r="BX112" s="17"/>
      <c r="BY112" s="17">
        <v>30.86</v>
      </c>
      <c r="BZ112" s="17"/>
      <c r="CA112" s="17">
        <f t="shared" ref="CA112" si="649">BZ112/BY112*100</f>
        <v>0</v>
      </c>
      <c r="CB112" s="17"/>
      <c r="CC112" s="17"/>
      <c r="CD112" s="17"/>
      <c r="CE112" s="17">
        <f t="shared" si="619"/>
        <v>0</v>
      </c>
      <c r="CF112" s="17">
        <f t="shared" si="619"/>
        <v>0</v>
      </c>
      <c r="CG112" s="17"/>
      <c r="CH112" s="17"/>
      <c r="CI112" s="17"/>
      <c r="CJ112" s="17"/>
      <c r="CK112" s="17"/>
      <c r="CL112" s="17"/>
      <c r="CM112" s="17"/>
      <c r="CN112" s="17"/>
      <c r="CO112" s="17">
        <f t="shared" si="620"/>
        <v>0</v>
      </c>
      <c r="CP112" s="17">
        <f t="shared" si="620"/>
        <v>0</v>
      </c>
      <c r="CQ112" s="17"/>
      <c r="CR112" s="17"/>
      <c r="CS112" s="17"/>
      <c r="CT112" s="17"/>
      <c r="CU112" s="17"/>
      <c r="CV112" s="17"/>
      <c r="CW112" s="17"/>
      <c r="CX112" s="17"/>
      <c r="CY112" s="17">
        <f t="shared" si="621"/>
        <v>0</v>
      </c>
      <c r="CZ112" s="17">
        <f t="shared" si="621"/>
        <v>0</v>
      </c>
      <c r="DA112" s="17"/>
      <c r="DB112" s="17"/>
      <c r="DC112" s="17"/>
      <c r="DD112" s="17"/>
      <c r="DE112" s="17"/>
      <c r="DF112" s="17"/>
      <c r="DG112" s="17"/>
      <c r="DH112" s="17"/>
      <c r="DI112" s="17">
        <f t="shared" si="622"/>
        <v>0</v>
      </c>
      <c r="DJ112" s="17">
        <f t="shared" si="622"/>
        <v>0</v>
      </c>
      <c r="DK112" s="17"/>
      <c r="DL112" s="17"/>
      <c r="DM112" s="17"/>
      <c r="DN112" s="17"/>
      <c r="DO112" s="17"/>
      <c r="DP112" s="17"/>
      <c r="DQ112" s="17"/>
      <c r="DR112" s="17"/>
      <c r="DS112" s="17">
        <f t="shared" si="623"/>
        <v>0</v>
      </c>
      <c r="DT112" s="17">
        <f t="shared" si="623"/>
        <v>0</v>
      </c>
      <c r="DU112" s="17"/>
      <c r="DV112" s="17"/>
      <c r="DW112" s="17"/>
      <c r="DX112" s="17"/>
      <c r="DY112" s="17"/>
      <c r="DZ112" s="17"/>
      <c r="EA112" s="17"/>
      <c r="EB112" s="17"/>
      <c r="EC112" s="17">
        <f t="shared" si="624"/>
        <v>0</v>
      </c>
      <c r="ED112" s="17">
        <f t="shared" si="624"/>
        <v>0</v>
      </c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>
        <f t="shared" si="625"/>
        <v>0</v>
      </c>
      <c r="EQ112" s="17">
        <f t="shared" si="625"/>
        <v>0</v>
      </c>
      <c r="ER112" s="17"/>
      <c r="ES112" s="17"/>
      <c r="ET112" s="17"/>
      <c r="EU112" s="17"/>
      <c r="EV112" s="17"/>
      <c r="EW112" s="17"/>
      <c r="EX112" s="17"/>
      <c r="EY112" s="17"/>
      <c r="EZ112" s="17">
        <f t="shared" si="626"/>
        <v>0</v>
      </c>
      <c r="FA112" s="17">
        <f t="shared" si="626"/>
        <v>0</v>
      </c>
      <c r="FB112" s="17"/>
      <c r="FC112" s="17"/>
      <c r="FD112" s="17"/>
      <c r="FE112" s="17"/>
      <c r="FF112" s="17"/>
      <c r="FG112" s="17"/>
      <c r="FH112" s="17"/>
      <c r="FI112" s="22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>
        <f t="shared" si="627"/>
        <v>0</v>
      </c>
      <c r="FU112" s="17">
        <f t="shared" si="627"/>
        <v>0</v>
      </c>
      <c r="FV112" s="17"/>
      <c r="FW112" s="17"/>
      <c r="FX112" s="17"/>
      <c r="FY112" s="17"/>
      <c r="FZ112" s="17"/>
      <c r="GA112" s="17"/>
      <c r="GB112" s="17"/>
      <c r="GC112" s="17"/>
      <c r="GD112" s="17">
        <f t="shared" si="628"/>
        <v>0</v>
      </c>
      <c r="GE112" s="17">
        <f t="shared" si="628"/>
        <v>0</v>
      </c>
      <c r="GF112" s="17"/>
      <c r="GG112" s="17"/>
      <c r="GH112" s="17"/>
      <c r="GI112" s="17"/>
      <c r="GJ112" s="17"/>
      <c r="GK112" s="17"/>
      <c r="GL112" s="17"/>
      <c r="GM112" s="17"/>
      <c r="GN112" s="17">
        <f t="shared" si="629"/>
        <v>0</v>
      </c>
      <c r="GO112" s="17">
        <f t="shared" si="629"/>
        <v>0</v>
      </c>
      <c r="GP112" s="17"/>
      <c r="GQ112" s="17"/>
      <c r="GR112" s="17"/>
      <c r="GS112" s="17"/>
      <c r="GT112" s="17"/>
      <c r="GU112" s="17"/>
      <c r="GV112" s="17"/>
      <c r="GW112" s="17"/>
      <c r="GX112" s="17">
        <f t="shared" si="630"/>
        <v>0</v>
      </c>
      <c r="GY112" s="17">
        <f t="shared" si="630"/>
        <v>0</v>
      </c>
      <c r="GZ112" s="17"/>
      <c r="HA112" s="17"/>
      <c r="HB112" s="17"/>
      <c r="HC112" s="17"/>
      <c r="HD112" s="17"/>
      <c r="HE112" s="17"/>
      <c r="HF112" s="17"/>
      <c r="HG112" s="17"/>
      <c r="HH112" s="17">
        <f t="shared" si="631"/>
        <v>0</v>
      </c>
      <c r="HI112" s="17">
        <f t="shared" si="631"/>
        <v>0</v>
      </c>
      <c r="HJ112" s="17"/>
      <c r="HK112" s="17"/>
      <c r="HL112" s="17"/>
      <c r="HM112" s="17"/>
      <c r="HN112" s="17"/>
      <c r="HO112" s="17"/>
      <c r="HP112" s="17"/>
      <c r="HQ112" s="17"/>
      <c r="HR112" s="17">
        <f t="shared" si="632"/>
        <v>0</v>
      </c>
      <c r="HS112" s="17">
        <f t="shared" si="632"/>
        <v>0</v>
      </c>
      <c r="HT112" s="17"/>
      <c r="HU112" s="17"/>
      <c r="HV112" s="17"/>
      <c r="HW112" s="17"/>
      <c r="HX112" s="17"/>
      <c r="HY112" s="17"/>
      <c r="HZ112" s="17"/>
      <c r="IA112" s="17"/>
      <c r="IB112" s="17">
        <f t="shared" si="633"/>
        <v>0</v>
      </c>
      <c r="IC112" s="17">
        <f t="shared" si="633"/>
        <v>0</v>
      </c>
      <c r="ID112" s="17"/>
      <c r="IE112" s="17"/>
      <c r="IF112" s="17"/>
      <c r="IG112" s="17"/>
      <c r="IH112" s="17"/>
      <c r="II112" s="17"/>
      <c r="IJ112" s="17"/>
      <c r="IK112" s="17"/>
      <c r="IL112" s="17">
        <f t="shared" si="634"/>
        <v>0</v>
      </c>
      <c r="IM112" s="17">
        <f t="shared" si="634"/>
        <v>0</v>
      </c>
      <c r="IN112" s="17"/>
      <c r="IO112" s="17"/>
      <c r="IP112" s="17"/>
      <c r="IQ112" s="17"/>
      <c r="IR112" s="17"/>
      <c r="IS112" s="17"/>
      <c r="IT112" s="17"/>
      <c r="IU112" s="17"/>
      <c r="IV112" s="17">
        <f t="shared" si="635"/>
        <v>0</v>
      </c>
      <c r="IW112" s="17">
        <f t="shared" si="635"/>
        <v>0</v>
      </c>
      <c r="IX112" s="17"/>
      <c r="IY112" s="17"/>
      <c r="IZ112" s="17"/>
      <c r="JA112" s="17"/>
      <c r="JB112" s="17"/>
      <c r="JC112" s="17"/>
      <c r="JD112" s="17"/>
      <c r="JE112" s="17"/>
      <c r="JF112" s="17">
        <f t="shared" si="636"/>
        <v>0</v>
      </c>
      <c r="JG112" s="17">
        <f t="shared" si="636"/>
        <v>0</v>
      </c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>
        <v>129.72684000000001</v>
      </c>
      <c r="JS112" s="17">
        <v>64.863420000000005</v>
      </c>
      <c r="JT112" s="17"/>
      <c r="JU112" s="17">
        <v>182.24600000000001</v>
      </c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25"/>
    </row>
    <row r="113" spans="1:305" s="6" customFormat="1">
      <c r="A113" s="2" t="s">
        <v>133</v>
      </c>
      <c r="B113" s="23">
        <f>B115+B114</f>
        <v>161222.67513385002</v>
      </c>
      <c r="C113" s="23">
        <f>C115+C114</f>
        <v>80910.443580000006</v>
      </c>
      <c r="D113" s="23">
        <f t="shared" ref="D113:D120" si="650">C113/B113*100</f>
        <v>50.185523539307773</v>
      </c>
      <c r="E113" s="23">
        <f>E114+E115</f>
        <v>13338.1</v>
      </c>
      <c r="F113" s="23">
        <f>F114+F115</f>
        <v>5854</v>
      </c>
      <c r="G113" s="23">
        <f>F113/E113*100</f>
        <v>43.889309571828072</v>
      </c>
      <c r="H113" s="23">
        <f>H114+H115</f>
        <v>814.51202999999998</v>
      </c>
      <c r="I113" s="23">
        <f>I114+I115</f>
        <v>814.51202999999998</v>
      </c>
      <c r="J113" s="23">
        <f>J114+J115</f>
        <v>814.51202999999998</v>
      </c>
      <c r="K113" s="23">
        <f>J113/I113*100</f>
        <v>100</v>
      </c>
      <c r="L113" s="23">
        <f>L114+L115</f>
        <v>806.36690999999996</v>
      </c>
      <c r="M113" s="23">
        <f>M114+M115</f>
        <v>806.36690999999996</v>
      </c>
      <c r="N113" s="23">
        <f>M113/L113*100</f>
        <v>100</v>
      </c>
      <c r="O113" s="23">
        <f>O114+O115</f>
        <v>8.1451200000000004</v>
      </c>
      <c r="P113" s="23">
        <f>P114+P115</f>
        <v>8.1451200000000004</v>
      </c>
      <c r="Q113" s="23">
        <f>P113/O113*100</f>
        <v>100</v>
      </c>
      <c r="R113" s="23">
        <f>R114+R115</f>
        <v>496.8</v>
      </c>
      <c r="S113" s="23">
        <f>S114+S115</f>
        <v>496.8</v>
      </c>
      <c r="T113" s="23">
        <f>S113/R113*100</f>
        <v>100</v>
      </c>
      <c r="U113" s="23">
        <f>U114+U115</f>
        <v>0</v>
      </c>
      <c r="V113" s="23">
        <f>V114+V115</f>
        <v>0</v>
      </c>
      <c r="W113" s="23" t="e">
        <f>V113/U113*100</f>
        <v>#DIV/0!</v>
      </c>
      <c r="X113" s="23">
        <f>X114+X115</f>
        <v>2567.3256000000001</v>
      </c>
      <c r="Y113" s="23">
        <f>Y114+Y115</f>
        <v>2567.3256000000001</v>
      </c>
      <c r="Z113" s="23">
        <f>Z114+Z115</f>
        <v>998.51220000000001</v>
      </c>
      <c r="AA113" s="23">
        <f>Z113/Y113*100</f>
        <v>38.893087810911084</v>
      </c>
      <c r="AB113" s="23">
        <f>AB114+AB115</f>
        <v>1619.3441499999999</v>
      </c>
      <c r="AC113" s="23">
        <f>AC114+AC115</f>
        <v>629.81294000000003</v>
      </c>
      <c r="AD113" s="23">
        <f>AC113/AB113*100</f>
        <v>38.893087673796835</v>
      </c>
      <c r="AE113" s="23">
        <f>AE114+AE115</f>
        <v>947.98145</v>
      </c>
      <c r="AF113" s="23">
        <f>AF114+AF115</f>
        <v>368.69925999999998</v>
      </c>
      <c r="AG113" s="23">
        <f>AF113/AE113*100</f>
        <v>38.89308804513</v>
      </c>
      <c r="AH113" s="23">
        <f>AH114+AH115</f>
        <v>0</v>
      </c>
      <c r="AI113" s="23">
        <f>AI114+AI115</f>
        <v>0</v>
      </c>
      <c r="AJ113" s="23">
        <f>AJ114+AJ115</f>
        <v>0</v>
      </c>
      <c r="AK113" s="23"/>
      <c r="AL113" s="23">
        <f>AL114+AL115</f>
        <v>0</v>
      </c>
      <c r="AM113" s="23">
        <f>AM114+AM115</f>
        <v>0</v>
      </c>
      <c r="AN113" s="23"/>
      <c r="AO113" s="23">
        <f>AO114+AO115</f>
        <v>0</v>
      </c>
      <c r="AP113" s="23">
        <f>AP114+AP115</f>
        <v>0</v>
      </c>
      <c r="AQ113" s="23"/>
      <c r="AR113" s="23">
        <f>AR114+AR115</f>
        <v>2195.1263399999998</v>
      </c>
      <c r="AS113" s="23">
        <f>AS114+AS115</f>
        <v>2195.1263399999998</v>
      </c>
      <c r="AT113" s="23">
        <f>AT114+AT115</f>
        <v>679.28826000000004</v>
      </c>
      <c r="AU113" s="23"/>
      <c r="AV113" s="23">
        <f>AV114+AV115</f>
        <v>2151.22381</v>
      </c>
      <c r="AW113" s="23">
        <f>AW114+AW115</f>
        <v>665.70249000000001</v>
      </c>
      <c r="AX113" s="23">
        <f>AW113/AV113*100</f>
        <v>30.945292019615572</v>
      </c>
      <c r="AY113" s="23">
        <f>AY114+AY115</f>
        <v>43.902529999999999</v>
      </c>
      <c r="AZ113" s="23">
        <f>AZ114+AZ115</f>
        <v>13.58577</v>
      </c>
      <c r="BA113" s="23">
        <f>AZ113/AY113*100</f>
        <v>30.945300874459857</v>
      </c>
      <c r="BB113" s="23">
        <f>BB114+BB115</f>
        <v>0</v>
      </c>
      <c r="BC113" s="23">
        <f>BC114+BC115</f>
        <v>0</v>
      </c>
      <c r="BD113" s="23">
        <f>BD114+BD115</f>
        <v>0</v>
      </c>
      <c r="BE113" s="23"/>
      <c r="BF113" s="23">
        <f>BF114+BF115</f>
        <v>0</v>
      </c>
      <c r="BG113" s="23">
        <f>BG114+BG115</f>
        <v>0</v>
      </c>
      <c r="BH113" s="23"/>
      <c r="BI113" s="23">
        <f>BI114+BI115</f>
        <v>0</v>
      </c>
      <c r="BJ113" s="23">
        <f>BJ114+BJ115</f>
        <v>0</v>
      </c>
      <c r="BK113" s="23"/>
      <c r="BL113" s="23">
        <f>BL114+BL115</f>
        <v>4089.2887700000001</v>
      </c>
      <c r="BM113" s="23">
        <f>BM114+BM115</f>
        <v>4089.2887700000001</v>
      </c>
      <c r="BN113" s="23">
        <f>BN114+BN115</f>
        <v>611.04314999999997</v>
      </c>
      <c r="BO113" s="23">
        <f>BN113/BM113*100</f>
        <v>14.94252874687546</v>
      </c>
      <c r="BP113" s="23">
        <f>BP114+BP115</f>
        <v>4007.5030000000002</v>
      </c>
      <c r="BQ113" s="23">
        <f>BQ114+BQ115</f>
        <v>598.82228999999995</v>
      </c>
      <c r="BR113" s="23">
        <f>BQ113/BP113*100</f>
        <v>14.942528801600396</v>
      </c>
      <c r="BS113" s="23">
        <f>BS114+BS115</f>
        <v>81.785769999999999</v>
      </c>
      <c r="BT113" s="23">
        <f>BT114+BT115</f>
        <v>12.22086</v>
      </c>
      <c r="BU113" s="23">
        <f>BT113/BS113*100</f>
        <v>14.942526065353423</v>
      </c>
      <c r="BV113" s="23">
        <f>BV114+BV115</f>
        <v>1470.33448385</v>
      </c>
      <c r="BW113" s="23">
        <f>BW114+BW115</f>
        <v>0</v>
      </c>
      <c r="BX113" s="23">
        <f>BW113/BV113*100</f>
        <v>0</v>
      </c>
      <c r="BY113" s="23">
        <f>BY114+BY115</f>
        <v>1470.33448385</v>
      </c>
      <c r="BZ113" s="23">
        <f>BZ114+BZ115</f>
        <v>0</v>
      </c>
      <c r="CA113" s="23">
        <f>BZ113/BY113*100</f>
        <v>0</v>
      </c>
      <c r="CB113" s="23">
        <f>CB114+CB115</f>
        <v>0</v>
      </c>
      <c r="CC113" s="23">
        <f>CC114+CC115</f>
        <v>0</v>
      </c>
      <c r="CD113" s="23"/>
      <c r="CE113" s="23">
        <f>CE114+CE115</f>
        <v>21832.767519999998</v>
      </c>
      <c r="CF113" s="23">
        <f>CF114+CF115</f>
        <v>10880.070819999999</v>
      </c>
      <c r="CG113" s="23"/>
      <c r="CH113" s="23">
        <f>CH114+CH115</f>
        <v>21396.112149999997</v>
      </c>
      <c r="CI113" s="23">
        <f>CI114+CI115</f>
        <v>10662.469359999999</v>
      </c>
      <c r="CJ113" s="23">
        <f>CI113/CH113*100</f>
        <v>49.833676722432024</v>
      </c>
      <c r="CK113" s="23">
        <f>CK114+CK115</f>
        <v>436.65537</v>
      </c>
      <c r="CL113" s="23">
        <f>CL114+CL115</f>
        <v>217.60146</v>
      </c>
      <c r="CM113" s="23">
        <f>CL113/CK113*100</f>
        <v>49.83368462868097</v>
      </c>
      <c r="CN113" s="23">
        <f>CN114+CN115</f>
        <v>0</v>
      </c>
      <c r="CO113" s="23">
        <f>CO114+CO115</f>
        <v>0</v>
      </c>
      <c r="CP113" s="23">
        <f>CP114+CP115</f>
        <v>0</v>
      </c>
      <c r="CQ113" s="23"/>
      <c r="CR113" s="23">
        <f>CR114+CR115</f>
        <v>0</v>
      </c>
      <c r="CS113" s="23">
        <f>CS114+CS115</f>
        <v>0</v>
      </c>
      <c r="CT113" s="23"/>
      <c r="CU113" s="23">
        <f>CU114+CU115</f>
        <v>0</v>
      </c>
      <c r="CV113" s="23">
        <f>CV114+CV115</f>
        <v>0</v>
      </c>
      <c r="CW113" s="23"/>
      <c r="CX113" s="23">
        <f>CX114+CX115</f>
        <v>27462.216920000003</v>
      </c>
      <c r="CY113" s="23">
        <f>CY114+CY115</f>
        <v>27462.216920000003</v>
      </c>
      <c r="CZ113" s="23">
        <f>CZ114+CZ115</f>
        <v>21501.644509999998</v>
      </c>
      <c r="DA113" s="23"/>
      <c r="DB113" s="23">
        <f>SUM(DB114:DB122)</f>
        <v>26912.9</v>
      </c>
      <c r="DC113" s="23">
        <f>SUM(DC114:DC122)</f>
        <v>21071.554789999998</v>
      </c>
      <c r="DD113" s="23">
        <f>DC113/DB113*100</f>
        <v>78.295370584366594</v>
      </c>
      <c r="DE113" s="23">
        <f>SUM(DE114:DE122)</f>
        <v>549.31691999999998</v>
      </c>
      <c r="DF113" s="23">
        <f>SUM(DF114:DF122)</f>
        <v>430.08972</v>
      </c>
      <c r="DG113" s="23">
        <f>DF113/DE113*100</f>
        <v>78.295370912660033</v>
      </c>
      <c r="DH113" s="23">
        <v>0</v>
      </c>
      <c r="DI113" s="23">
        <f>DI114+DI115</f>
        <v>0</v>
      </c>
      <c r="DJ113" s="23">
        <f>DJ114+DJ115</f>
        <v>0</v>
      </c>
      <c r="DK113" s="23"/>
      <c r="DL113" s="23">
        <f>DL114+DL115</f>
        <v>0</v>
      </c>
      <c r="DM113" s="23">
        <f>DM114+DM115</f>
        <v>0</v>
      </c>
      <c r="DN113" s="23"/>
      <c r="DO113" s="23">
        <f>DO114+DO115</f>
        <v>0</v>
      </c>
      <c r="DP113" s="23">
        <f>DP114+DP115</f>
        <v>0</v>
      </c>
      <c r="DQ113" s="23"/>
      <c r="DR113" s="23">
        <v>0</v>
      </c>
      <c r="DS113" s="23">
        <f>DS114+DS115</f>
        <v>0</v>
      </c>
      <c r="DT113" s="23">
        <f>DT114+DT115</f>
        <v>0</v>
      </c>
      <c r="DU113" s="23"/>
      <c r="DV113" s="23">
        <f>DV114+DV115</f>
        <v>0</v>
      </c>
      <c r="DW113" s="23">
        <f>DW114+DW115</f>
        <v>0</v>
      </c>
      <c r="DX113" s="23"/>
      <c r="DY113" s="23">
        <f>DY114+DY115</f>
        <v>0</v>
      </c>
      <c r="DZ113" s="23">
        <f>DZ114+DZ115</f>
        <v>0</v>
      </c>
      <c r="EA113" s="23"/>
      <c r="EB113" s="23">
        <v>0</v>
      </c>
      <c r="EC113" s="23">
        <f>EC114+EC115</f>
        <v>0</v>
      </c>
      <c r="ED113" s="23">
        <f>ED114+ED115</f>
        <v>0</v>
      </c>
      <c r="EE113" s="23"/>
      <c r="EF113" s="23">
        <f>EF114+EF115</f>
        <v>0</v>
      </c>
      <c r="EG113" s="23">
        <f>EG114+EG115</f>
        <v>0</v>
      </c>
      <c r="EH113" s="23"/>
      <c r="EI113" s="23">
        <f>EI114+EI115</f>
        <v>0</v>
      </c>
      <c r="EJ113" s="23">
        <f>EJ114+EJ115</f>
        <v>0</v>
      </c>
      <c r="EK113" s="23"/>
      <c r="EL113" s="23">
        <f>EL114+EL115</f>
        <v>0</v>
      </c>
      <c r="EM113" s="23">
        <f>EM114+EM115</f>
        <v>0</v>
      </c>
      <c r="EN113" s="23"/>
      <c r="EO113" s="23">
        <f>EO114+EO115</f>
        <v>22234.678</v>
      </c>
      <c r="EP113" s="23">
        <f>EP114+EP115</f>
        <v>22234.678</v>
      </c>
      <c r="EQ113" s="23">
        <f>EQ114+EQ115</f>
        <v>0</v>
      </c>
      <c r="ER113" s="23">
        <f>EQ113/EP113*100</f>
        <v>0</v>
      </c>
      <c r="ES113" s="23">
        <f>ES114+ES115</f>
        <v>22234.678</v>
      </c>
      <c r="ET113" s="23">
        <f>ET114+ET115</f>
        <v>0</v>
      </c>
      <c r="EU113" s="23">
        <f>ET113/ES113*100</f>
        <v>0</v>
      </c>
      <c r="EV113" s="23">
        <f>EV114+EV115</f>
        <v>0</v>
      </c>
      <c r="EW113" s="23">
        <f>EW114+EW115</f>
        <v>0</v>
      </c>
      <c r="EX113" s="23"/>
      <c r="EY113" s="23">
        <f>EY114+EY115</f>
        <v>0</v>
      </c>
      <c r="EZ113" s="23">
        <f>EZ114+EZ115</f>
        <v>0</v>
      </c>
      <c r="FA113" s="23">
        <f>FA114+FA115</f>
        <v>0</v>
      </c>
      <c r="FB113" s="23"/>
      <c r="FC113" s="23">
        <f>FC114+FC115</f>
        <v>0</v>
      </c>
      <c r="FD113" s="23">
        <f>FD114+FD115</f>
        <v>0</v>
      </c>
      <c r="FE113" s="23"/>
      <c r="FF113" s="23">
        <f>FF114+FF115</f>
        <v>0</v>
      </c>
      <c r="FG113" s="23">
        <f>FG114+FG115</f>
        <v>0</v>
      </c>
      <c r="FH113" s="23"/>
      <c r="FI113" s="23">
        <f>FI114+FI115</f>
        <v>220.04633999999999</v>
      </c>
      <c r="FJ113" s="23">
        <f>FJ114+FJ115</f>
        <v>220.04633999999999</v>
      </c>
      <c r="FK113" s="23">
        <f>FK114+FK115</f>
        <v>220.04633999999999</v>
      </c>
      <c r="FL113" s="23"/>
      <c r="FM113" s="23">
        <f>FM114+FM115</f>
        <v>216.31527</v>
      </c>
      <c r="FN113" s="23">
        <f>FN114+FN115</f>
        <v>216.31527</v>
      </c>
      <c r="FO113" s="23">
        <f>FN113/FM113*100</f>
        <v>100</v>
      </c>
      <c r="FP113" s="23">
        <f>FP114+FP115</f>
        <v>3.7310699999999999</v>
      </c>
      <c r="FQ113" s="23">
        <f>FQ114+FQ115</f>
        <v>3.7310699999999999</v>
      </c>
      <c r="FR113" s="23">
        <f>FQ113/FP113*100</f>
        <v>100</v>
      </c>
      <c r="FS113" s="23">
        <f>FS114+FS115</f>
        <v>0</v>
      </c>
      <c r="FT113" s="23">
        <f>FT114+FT115</f>
        <v>0</v>
      </c>
      <c r="FU113" s="23">
        <f>FU114+FU115</f>
        <v>0</v>
      </c>
      <c r="FV113" s="23"/>
      <c r="FW113" s="23">
        <f>FW114+FW115</f>
        <v>0</v>
      </c>
      <c r="FX113" s="23">
        <f>FX114+FX115</f>
        <v>0</v>
      </c>
      <c r="FY113" s="23"/>
      <c r="FZ113" s="23">
        <f>FZ114+FZ115</f>
        <v>0</v>
      </c>
      <c r="GA113" s="23">
        <f>GA114+GA115</f>
        <v>0</v>
      </c>
      <c r="GB113" s="23"/>
      <c r="GC113" s="23">
        <f>GC114+GC115</f>
        <v>0</v>
      </c>
      <c r="GD113" s="23">
        <f>GD114+GD115</f>
        <v>0</v>
      </c>
      <c r="GE113" s="23">
        <f>GE114+GE115</f>
        <v>0</v>
      </c>
      <c r="GF113" s="23" t="e">
        <f>GE113/GC113*100</f>
        <v>#DIV/0!</v>
      </c>
      <c r="GG113" s="23">
        <f>GG114+GG115</f>
        <v>0</v>
      </c>
      <c r="GH113" s="23">
        <f>GH114+GH115</f>
        <v>0</v>
      </c>
      <c r="GI113" s="23"/>
      <c r="GJ113" s="23">
        <f>GJ114+GJ115</f>
        <v>0</v>
      </c>
      <c r="GK113" s="23">
        <f>GK114+GK115</f>
        <v>0</v>
      </c>
      <c r="GL113" s="23"/>
      <c r="GM113" s="23">
        <f>GM114+GM115</f>
        <v>6356.3631399999995</v>
      </c>
      <c r="GN113" s="23">
        <f>GN114+GN115</f>
        <v>6356.3631399999995</v>
      </c>
      <c r="GO113" s="23">
        <f>GO114+GO115</f>
        <v>3215.03865</v>
      </c>
      <c r="GP113" s="23">
        <f>GO113/GM113*100</f>
        <v>50.579845411412414</v>
      </c>
      <c r="GQ113" s="23">
        <f>GQ114+GQ115</f>
        <v>6292.7995099999998</v>
      </c>
      <c r="GR113" s="23">
        <f>GR114+GR115</f>
        <v>3182.8882600000002</v>
      </c>
      <c r="GS113" s="23">
        <f>GR113/GQ113*100</f>
        <v>50.579845344540466</v>
      </c>
      <c r="GT113" s="23">
        <f>GT114+GT115</f>
        <v>63.563630000000003</v>
      </c>
      <c r="GU113" s="23">
        <f>GU114+GU115</f>
        <v>32.150390000000002</v>
      </c>
      <c r="GV113" s="23">
        <f>GU113/GT113*100</f>
        <v>50.579852031735761</v>
      </c>
      <c r="GW113" s="23">
        <f>GW114+GW115</f>
        <v>0</v>
      </c>
      <c r="GX113" s="23">
        <f>GX114+GX115</f>
        <v>0</v>
      </c>
      <c r="GY113" s="23">
        <f>GY114+GY115</f>
        <v>0</v>
      </c>
      <c r="GZ113" s="23"/>
      <c r="HA113" s="23">
        <f>HA114+HA115</f>
        <v>0</v>
      </c>
      <c r="HB113" s="23">
        <f>HB114+HB115</f>
        <v>0</v>
      </c>
      <c r="HC113" s="23"/>
      <c r="HD113" s="23">
        <f>HD114+HD115</f>
        <v>0</v>
      </c>
      <c r="HE113" s="23">
        <f>HE114+HE115</f>
        <v>0</v>
      </c>
      <c r="HF113" s="23"/>
      <c r="HG113" s="23">
        <f>HG114+HG115</f>
        <v>50852.828280000002</v>
      </c>
      <c r="HH113" s="23">
        <f>HH114+HH115</f>
        <v>50852.828280000002</v>
      </c>
      <c r="HI113" s="23">
        <f>HI114+HI115</f>
        <v>33484.881249999999</v>
      </c>
      <c r="HJ113" s="23"/>
      <c r="HK113" s="23">
        <f>HK114+HK115</f>
        <v>50344.3</v>
      </c>
      <c r="HL113" s="23">
        <f>HL114+HL115</f>
        <v>33150.032429999999</v>
      </c>
      <c r="HM113" s="23">
        <f>HL113/HK113*100</f>
        <v>65.846644863470132</v>
      </c>
      <c r="HN113" s="23">
        <f>HN114+HN115</f>
        <v>508.52828</v>
      </c>
      <c r="HO113" s="23">
        <f>HO114+HO115</f>
        <v>334.84881999999999</v>
      </c>
      <c r="HP113" s="23">
        <f>HO113/HN113*100</f>
        <v>65.846646719431206</v>
      </c>
      <c r="HQ113" s="23">
        <f>HQ114+HQ115</f>
        <v>0</v>
      </c>
      <c r="HR113" s="23">
        <f>HR114+HR115</f>
        <v>0</v>
      </c>
      <c r="HS113" s="23">
        <f>HS114+HS115</f>
        <v>0</v>
      </c>
      <c r="HT113" s="23"/>
      <c r="HU113" s="23">
        <f>HU114+HU115</f>
        <v>0</v>
      </c>
      <c r="HV113" s="23">
        <f>HV114+HV115</f>
        <v>0</v>
      </c>
      <c r="HW113" s="23"/>
      <c r="HX113" s="23">
        <f>HX114+HX115</f>
        <v>0</v>
      </c>
      <c r="HY113" s="23">
        <f>HY114+HY115</f>
        <v>0</v>
      </c>
      <c r="HZ113" s="23"/>
      <c r="IA113" s="23">
        <f>IA114+IA115</f>
        <v>0</v>
      </c>
      <c r="IB113" s="23">
        <f>IB114+IB115</f>
        <v>0</v>
      </c>
      <c r="IC113" s="23">
        <f>IC114+IC115</f>
        <v>0</v>
      </c>
      <c r="ID113" s="23"/>
      <c r="IE113" s="23">
        <f>IE114+IE115</f>
        <v>0</v>
      </c>
      <c r="IF113" s="23">
        <f>IF114+IF115</f>
        <v>0</v>
      </c>
      <c r="IG113" s="23"/>
      <c r="IH113" s="23">
        <f>IH114+IH115</f>
        <v>0</v>
      </c>
      <c r="II113" s="23">
        <f>II114+II115</f>
        <v>0</v>
      </c>
      <c r="IJ113" s="23"/>
      <c r="IK113" s="23">
        <f>IK114+IK115</f>
        <v>671.42856999999992</v>
      </c>
      <c r="IL113" s="23">
        <f>IL114+IL115</f>
        <v>671.42857000000004</v>
      </c>
      <c r="IM113" s="23">
        <f>IM114+IM115</f>
        <v>671.42857000000004</v>
      </c>
      <c r="IN113" s="23">
        <f t="shared" ref="IN113:IN114" si="651">IM113/IL113*100</f>
        <v>100</v>
      </c>
      <c r="IO113" s="23">
        <f>IO114+IO115</f>
        <v>658</v>
      </c>
      <c r="IP113" s="23">
        <f>IP114+IP115</f>
        <v>658</v>
      </c>
      <c r="IQ113" s="23">
        <f t="shared" ref="IQ113:IQ114" si="652">IP113/IO113*100</f>
        <v>100</v>
      </c>
      <c r="IR113" s="23">
        <f>IR114+IR115</f>
        <v>13.428570000000001</v>
      </c>
      <c r="IS113" s="23">
        <f>IS114+IS115</f>
        <v>13.428570000000001</v>
      </c>
      <c r="IT113" s="23">
        <f t="shared" ref="IT113:IT114" si="653">IS113/IR113*100</f>
        <v>100</v>
      </c>
      <c r="IU113" s="23">
        <f>IU114+IU115</f>
        <v>6393.7481299999999</v>
      </c>
      <c r="IV113" s="23">
        <f>IV114+IV115</f>
        <v>6393.7481299999999</v>
      </c>
      <c r="IW113" s="23">
        <f>IW114+IW115</f>
        <v>1369.62231</v>
      </c>
      <c r="IX113" s="23">
        <f t="shared" ref="IX113:IX114" si="654">IW113/IV113*100</f>
        <v>21.421274065733336</v>
      </c>
      <c r="IY113" s="23">
        <f>IY114+IY115</f>
        <v>6265.8731699999998</v>
      </c>
      <c r="IZ113" s="23">
        <f>IZ114+IZ115</f>
        <v>1342.2298699999999</v>
      </c>
      <c r="JA113" s="23">
        <f t="shared" ref="JA113:JA114" si="655">IZ113/IY113*100</f>
        <v>21.421274155793355</v>
      </c>
      <c r="JB113" s="23">
        <f>JB114+JB115</f>
        <v>127.87496</v>
      </c>
      <c r="JC113" s="23">
        <f>JC114+JC115</f>
        <v>27.392440000000001</v>
      </c>
      <c r="JD113" s="23">
        <f t="shared" ref="JD113:JD114" si="656">JC113/JB113*100</f>
        <v>21.42126965279207</v>
      </c>
      <c r="JE113" s="23">
        <f>JE114+JE115</f>
        <v>0</v>
      </c>
      <c r="JF113" s="23">
        <f>JF114+JF115</f>
        <v>0</v>
      </c>
      <c r="JG113" s="23">
        <f>JG114+JG115</f>
        <v>0</v>
      </c>
      <c r="JH113" s="23"/>
      <c r="JI113" s="23">
        <f>JI114+JI115</f>
        <v>0</v>
      </c>
      <c r="JJ113" s="23">
        <f>JJ114+JJ115</f>
        <v>0</v>
      </c>
      <c r="JK113" s="23"/>
      <c r="JL113" s="23">
        <f>JL114+JL115</f>
        <v>0</v>
      </c>
      <c r="JM113" s="23">
        <f>JM114+JM115</f>
        <v>0</v>
      </c>
      <c r="JN113" s="23"/>
      <c r="JO113" s="23">
        <f>JO114+JO115</f>
        <v>0</v>
      </c>
      <c r="JP113" s="23">
        <f>JP114+JP115</f>
        <v>0</v>
      </c>
      <c r="JQ113" s="23"/>
      <c r="JR113" s="23">
        <f>JR114+JR115</f>
        <v>227.11100999999996</v>
      </c>
      <c r="JS113" s="23">
        <f>JS114+JS115</f>
        <v>113.55549000000001</v>
      </c>
      <c r="JT113" s="23">
        <f t="shared" ref="JT113" si="657">JS113/JR113*100</f>
        <v>49.999993395300393</v>
      </c>
      <c r="JU113" s="23">
        <f>JU114+JU115</f>
        <v>0</v>
      </c>
      <c r="JV113" s="23">
        <f>JV114+JV115</f>
        <v>0</v>
      </c>
      <c r="JW113" s="23" t="e">
        <f t="shared" ref="JW113" si="658">JV113/JU113*100</f>
        <v>#DIV/0!</v>
      </c>
      <c r="JX113" s="23">
        <f>JX114+JX115</f>
        <v>0</v>
      </c>
      <c r="JY113" s="23">
        <f>JY114+JY115</f>
        <v>0</v>
      </c>
      <c r="JZ113" s="23" t="e">
        <f t="shared" ref="JZ113" si="659">JY113/JX113*100</f>
        <v>#DIV/0!</v>
      </c>
      <c r="KA113" s="23">
        <f>KA114+KA115</f>
        <v>0</v>
      </c>
      <c r="KB113" s="23">
        <f>KB114+KB115</f>
        <v>0</v>
      </c>
      <c r="KC113" s="23" t="e">
        <f t="shared" ref="KC113" si="660">KB113/KA113*100</f>
        <v>#DIV/0!</v>
      </c>
      <c r="KD113" s="23">
        <f>KD114+KD115</f>
        <v>0</v>
      </c>
      <c r="KE113" s="23">
        <f>KE114+KE115</f>
        <v>0</v>
      </c>
      <c r="KF113" s="23" t="e">
        <f t="shared" ref="KF113" si="661">KE113/KD113*100</f>
        <v>#DIV/0!</v>
      </c>
      <c r="KG113" s="23">
        <f>KG114+KG115</f>
        <v>0</v>
      </c>
      <c r="KH113" s="23">
        <f>KH114+KH115</f>
        <v>0</v>
      </c>
      <c r="KI113" s="23" t="e">
        <f t="shared" ref="KI113" si="662">KH113/KG113*100</f>
        <v>#DIV/0!</v>
      </c>
      <c r="KJ113" s="23">
        <f>KJ114+KJ115</f>
        <v>0</v>
      </c>
      <c r="KK113" s="23">
        <f>KK114+KK115</f>
        <v>0</v>
      </c>
      <c r="KL113" s="23" t="e">
        <f t="shared" ref="KL113" si="663">KK113/KJ113*100</f>
        <v>#DIV/0!</v>
      </c>
      <c r="KM113" s="23">
        <f>KM114+KM115</f>
        <v>0</v>
      </c>
      <c r="KN113" s="23">
        <f>KN114+KN115</f>
        <v>0</v>
      </c>
      <c r="KO113" s="23" t="e">
        <f t="shared" ref="KO113" si="664">KN113/KM113*100</f>
        <v>#DIV/0!</v>
      </c>
      <c r="KP113" s="23">
        <f>KP114+KP115</f>
        <v>0</v>
      </c>
      <c r="KQ113" s="23">
        <f>KQ114+KQ115</f>
        <v>0</v>
      </c>
      <c r="KR113" s="23" t="e">
        <f t="shared" ref="KR113" si="665">KQ113/KP113*100</f>
        <v>#DIV/0!</v>
      </c>
    </row>
    <row r="114" spans="1:305" ht="18.75" customHeight="1">
      <c r="A114" s="1" t="s">
        <v>134</v>
      </c>
      <c r="B114" s="17">
        <f>H114+R114+U114+X114+AH114+AR114+BB114+BL114+BV114+CE114+CN114+CX114+DH114+DR114+EB114+EO114+E114+EY114+FI114+FS114+GC114+GM114+GW114+HG114+HQ114+IA114+IK114+IU114+JE114+JO114+EL114+JR114+JU114+JX114+KA114+KD114+KG114+KJ114+KM114+KP114</f>
        <v>135635.94087000002</v>
      </c>
      <c r="C114" s="17">
        <f>J114+S114+V114+Z114+AJ114+AT114+BD114+BN114+BW114+CF114+CP114+CZ114+DJ114+DT114+ED114+EQ114+F114+FA114+FK114+FU114+GE114+GO114+GY114+HI114+HS114+IC114+IM114+IW114+JG114+JP114+EM114+JS114+JV114+JY114+KB114+KE114+KH114+KK114+KN114+KQ114</f>
        <v>80185.84494000001</v>
      </c>
      <c r="D114" s="17">
        <f t="shared" si="650"/>
        <v>59.118434557735668</v>
      </c>
      <c r="E114" s="19">
        <v>13338.1</v>
      </c>
      <c r="F114" s="17">
        <v>5854</v>
      </c>
      <c r="G114" s="17">
        <f>F114/E114*100</f>
        <v>43.889309571828072</v>
      </c>
      <c r="H114" s="17">
        <v>814.51202999999998</v>
      </c>
      <c r="I114" s="17">
        <f>L114+O114</f>
        <v>814.51202999999998</v>
      </c>
      <c r="J114" s="17">
        <f>M114+P114</f>
        <v>814.51202999999998</v>
      </c>
      <c r="K114" s="17">
        <f>J114/I114*100</f>
        <v>100</v>
      </c>
      <c r="L114" s="17">
        <v>806.36690999999996</v>
      </c>
      <c r="M114" s="17">
        <v>806.36690999999996</v>
      </c>
      <c r="N114" s="17">
        <f>M114/L114*100</f>
        <v>100</v>
      </c>
      <c r="O114" s="17">
        <v>8.1451200000000004</v>
      </c>
      <c r="P114" s="17">
        <v>8.1451200000000004</v>
      </c>
      <c r="Q114" s="17">
        <f>P114/O114*100</f>
        <v>100</v>
      </c>
      <c r="R114" s="17">
        <v>496.8</v>
      </c>
      <c r="S114" s="17">
        <v>496.8</v>
      </c>
      <c r="T114" s="17">
        <f>S114/R114*100</f>
        <v>100</v>
      </c>
      <c r="U114" s="17"/>
      <c r="V114" s="17"/>
      <c r="W114" s="17"/>
      <c r="X114" s="17">
        <v>2567.3256000000001</v>
      </c>
      <c r="Y114" s="17">
        <f>AB114+AE114</f>
        <v>2567.3256000000001</v>
      </c>
      <c r="Z114" s="17">
        <f>AC114+AF114</f>
        <v>998.51220000000001</v>
      </c>
      <c r="AA114" s="17">
        <f>Z114/Y114*100</f>
        <v>38.893087810911084</v>
      </c>
      <c r="AB114" s="17">
        <v>1619.3441499999999</v>
      </c>
      <c r="AC114" s="17">
        <v>629.81294000000003</v>
      </c>
      <c r="AD114" s="17">
        <f>AC114/AB114*100</f>
        <v>38.893087673796835</v>
      </c>
      <c r="AE114" s="17">
        <v>947.98145</v>
      </c>
      <c r="AF114" s="17">
        <v>368.69925999999998</v>
      </c>
      <c r="AG114" s="17">
        <f>AF114/AE114*100</f>
        <v>38.89308804513</v>
      </c>
      <c r="AH114" s="17"/>
      <c r="AI114" s="17">
        <f>AL114+AO114</f>
        <v>0</v>
      </c>
      <c r="AJ114" s="17">
        <f>AM114+AP114</f>
        <v>0</v>
      </c>
      <c r="AK114" s="17"/>
      <c r="AL114" s="17"/>
      <c r="AM114" s="17"/>
      <c r="AN114" s="17"/>
      <c r="AO114" s="17"/>
      <c r="AP114" s="17"/>
      <c r="AQ114" s="17"/>
      <c r="AR114" s="17">
        <v>2195.1263399999998</v>
      </c>
      <c r="AS114" s="17">
        <f>AV114+AY114</f>
        <v>2195.1263399999998</v>
      </c>
      <c r="AT114" s="17">
        <f>AW114+AZ114</f>
        <v>679.28826000000004</v>
      </c>
      <c r="AU114" s="17"/>
      <c r="AV114" s="17">
        <v>2151.22381</v>
      </c>
      <c r="AW114" s="17">
        <v>665.70249000000001</v>
      </c>
      <c r="AX114" s="17">
        <f>AW114/AV114*100</f>
        <v>30.945292019615572</v>
      </c>
      <c r="AY114" s="17">
        <v>43.902529999999999</v>
      </c>
      <c r="AZ114" s="17">
        <v>13.58577</v>
      </c>
      <c r="BA114" s="17">
        <f>AZ114/AY114*100</f>
        <v>30.945300874459857</v>
      </c>
      <c r="BB114" s="17"/>
      <c r="BC114" s="17">
        <f>BF114+BI114</f>
        <v>0</v>
      </c>
      <c r="BD114" s="17">
        <f>BG114+BJ114</f>
        <v>0</v>
      </c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>
        <f t="shared" ref="BV114:BW114" si="666">BY114+CB114</f>
        <v>0</v>
      </c>
      <c r="BW114" s="17">
        <f t="shared" si="666"/>
        <v>0</v>
      </c>
      <c r="BX114" s="17"/>
      <c r="BY114" s="17"/>
      <c r="BZ114" s="17"/>
      <c r="CA114" s="17"/>
      <c r="CB114" s="17"/>
      <c r="CC114" s="17"/>
      <c r="CD114" s="17"/>
      <c r="CE114" s="17">
        <f>CH114+CK114</f>
        <v>21832.767519999998</v>
      </c>
      <c r="CF114" s="17">
        <f>CI114+CL114</f>
        <v>10880.070819999999</v>
      </c>
      <c r="CG114" s="17">
        <f>CF114/CE114*100</f>
        <v>49.833676880557007</v>
      </c>
      <c r="CH114" s="17">
        <v>21396.112149999997</v>
      </c>
      <c r="CI114" s="17">
        <v>10662.469359999999</v>
      </c>
      <c r="CJ114" s="17">
        <f>CI114/CH114*100</f>
        <v>49.833676722432024</v>
      </c>
      <c r="CK114" s="17">
        <v>436.65537</v>
      </c>
      <c r="CL114" s="17">
        <v>217.60146</v>
      </c>
      <c r="CM114" s="17">
        <f>CL114/CK114*100</f>
        <v>49.83368462868097</v>
      </c>
      <c r="CN114" s="17"/>
      <c r="CO114" s="17">
        <f>CR114+CU114</f>
        <v>0</v>
      </c>
      <c r="CP114" s="17">
        <f>CS114+CV114</f>
        <v>0</v>
      </c>
      <c r="CQ114" s="17"/>
      <c r="CR114" s="17"/>
      <c r="CS114" s="17"/>
      <c r="CT114" s="17"/>
      <c r="CU114" s="17"/>
      <c r="CV114" s="17"/>
      <c r="CW114" s="17"/>
      <c r="CX114" s="17">
        <v>27462.216920000003</v>
      </c>
      <c r="CY114" s="17">
        <f>DB114+DE114</f>
        <v>27462.216920000003</v>
      </c>
      <c r="CZ114" s="17">
        <f>DC114+DF114</f>
        <v>21501.644509999998</v>
      </c>
      <c r="DA114" s="17"/>
      <c r="DB114" s="17">
        <v>26912.9</v>
      </c>
      <c r="DC114" s="17">
        <v>21071.554789999998</v>
      </c>
      <c r="DD114" s="17"/>
      <c r="DE114" s="17">
        <v>549.31691999999998</v>
      </c>
      <c r="DF114" s="17">
        <v>430.08972</v>
      </c>
      <c r="DG114" s="17"/>
      <c r="DH114" s="17"/>
      <c r="DI114" s="17">
        <f>DL114+DO114</f>
        <v>0</v>
      </c>
      <c r="DJ114" s="17">
        <f>DM114+DP114</f>
        <v>0</v>
      </c>
      <c r="DK114" s="17"/>
      <c r="DL114" s="17"/>
      <c r="DM114" s="17"/>
      <c r="DN114" s="17"/>
      <c r="DO114" s="17"/>
      <c r="DP114" s="17"/>
      <c r="DQ114" s="17"/>
      <c r="DR114" s="17"/>
      <c r="DS114" s="17">
        <f>DV114+DY114</f>
        <v>0</v>
      </c>
      <c r="DT114" s="17">
        <f>DW114+DZ114</f>
        <v>0</v>
      </c>
      <c r="DU114" s="17"/>
      <c r="DV114" s="17"/>
      <c r="DW114" s="17"/>
      <c r="DX114" s="17"/>
      <c r="DY114" s="17"/>
      <c r="DZ114" s="17"/>
      <c r="EA114" s="17"/>
      <c r="EB114" s="17"/>
      <c r="EC114" s="17">
        <f>EF114+EI114</f>
        <v>0</v>
      </c>
      <c r="ED114" s="17">
        <f>EG114+EJ114</f>
        <v>0</v>
      </c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>
        <v>2434.6779999999999</v>
      </c>
      <c r="EP114" s="17">
        <f t="shared" ref="EP114:EQ114" si="667">ES114+EV114</f>
        <v>2434.6779999999999</v>
      </c>
      <c r="EQ114" s="17">
        <f t="shared" si="667"/>
        <v>0</v>
      </c>
      <c r="ER114" s="17"/>
      <c r="ES114" s="17">
        <v>2434.6779999999999</v>
      </c>
      <c r="ET114" s="17"/>
      <c r="EU114" s="17"/>
      <c r="EV114" s="17"/>
      <c r="EW114" s="17"/>
      <c r="EX114" s="17"/>
      <c r="EY114" s="17"/>
      <c r="EZ114" s="17">
        <f>FC114+FF114</f>
        <v>0</v>
      </c>
      <c r="FA114" s="17">
        <f>FD114+FG114</f>
        <v>0</v>
      </c>
      <c r="FB114" s="17"/>
      <c r="FC114" s="17"/>
      <c r="FD114" s="17"/>
      <c r="FE114" s="17"/>
      <c r="FF114" s="17"/>
      <c r="FG114" s="17"/>
      <c r="FH114" s="17"/>
      <c r="FI114" s="22">
        <f>153.06122+66.98512</f>
        <v>220.04633999999999</v>
      </c>
      <c r="FJ114" s="17">
        <f>FM114+FP114</f>
        <v>220.04633999999999</v>
      </c>
      <c r="FK114" s="17">
        <f>FN114+FQ114</f>
        <v>220.04633999999999</v>
      </c>
      <c r="FL114" s="17"/>
      <c r="FM114" s="17">
        <v>216.31527</v>
      </c>
      <c r="FN114" s="17">
        <v>216.31527</v>
      </c>
      <c r="FO114" s="17">
        <f>FN114/FM114*100</f>
        <v>100</v>
      </c>
      <c r="FP114" s="17">
        <v>3.7310699999999999</v>
      </c>
      <c r="FQ114" s="17">
        <v>3.7310699999999999</v>
      </c>
      <c r="FR114" s="17">
        <f>FQ114/FP114*100</f>
        <v>100</v>
      </c>
      <c r="FS114" s="17"/>
      <c r="FT114" s="17">
        <f t="shared" ref="FT114:FU114" si="668">FW114+FZ114</f>
        <v>0</v>
      </c>
      <c r="FU114" s="17">
        <f t="shared" si="668"/>
        <v>0</v>
      </c>
      <c r="FV114" s="17"/>
      <c r="FW114" s="17"/>
      <c r="FX114" s="17"/>
      <c r="FY114" s="17"/>
      <c r="FZ114" s="17"/>
      <c r="GA114" s="17"/>
      <c r="GB114" s="17"/>
      <c r="GC114" s="17"/>
      <c r="GD114" s="17">
        <f>GG114+GJ114</f>
        <v>0</v>
      </c>
      <c r="GE114" s="17">
        <f>GH114+GK114</f>
        <v>0</v>
      </c>
      <c r="GF114" s="17" t="e">
        <f>GE114/GC114*100</f>
        <v>#DIV/0!</v>
      </c>
      <c r="GG114" s="17"/>
      <c r="GH114" s="17"/>
      <c r="GI114" s="17" t="e">
        <f>GH114/GG114*100</f>
        <v>#DIV/0!</v>
      </c>
      <c r="GJ114" s="17"/>
      <c r="GK114" s="17"/>
      <c r="GL114" s="17" t="e">
        <f>GK114/GJ114*100</f>
        <v>#DIV/0!</v>
      </c>
      <c r="GM114" s="17">
        <v>6356.3631399999995</v>
      </c>
      <c r="GN114" s="17">
        <f>GQ114+GT114</f>
        <v>6356.3631399999995</v>
      </c>
      <c r="GO114" s="17">
        <f>GR114+GU114</f>
        <v>3215.03865</v>
      </c>
      <c r="GP114" s="17">
        <f>GO114/GM114*100</f>
        <v>50.579845411412414</v>
      </c>
      <c r="GQ114" s="17">
        <v>6292.7995099999998</v>
      </c>
      <c r="GR114" s="17">
        <v>3182.8882600000002</v>
      </c>
      <c r="GS114" s="41">
        <f>GR114/GQ114*100</f>
        <v>50.579845344540466</v>
      </c>
      <c r="GT114" s="17">
        <v>63.563630000000003</v>
      </c>
      <c r="GU114" s="17">
        <v>32.150390000000002</v>
      </c>
      <c r="GV114" s="41">
        <f>GU114/GT114*100</f>
        <v>50.579852031735761</v>
      </c>
      <c r="GW114" s="17"/>
      <c r="GX114" s="17">
        <f>HA114+HD114</f>
        <v>0</v>
      </c>
      <c r="GY114" s="17">
        <f>HB114+HE114</f>
        <v>0</v>
      </c>
      <c r="GZ114" s="17"/>
      <c r="HA114" s="17"/>
      <c r="HB114" s="17"/>
      <c r="HC114" s="17"/>
      <c r="HD114" s="17"/>
      <c r="HE114" s="17"/>
      <c r="HF114" s="17"/>
      <c r="HG114" s="17">
        <v>50852.828280000002</v>
      </c>
      <c r="HH114" s="17">
        <f>HK114+HN114</f>
        <v>50852.828280000002</v>
      </c>
      <c r="HI114" s="17">
        <f>HL114+HO114</f>
        <v>33484.881249999999</v>
      </c>
      <c r="HJ114" s="17"/>
      <c r="HK114" s="17">
        <v>50344.3</v>
      </c>
      <c r="HL114" s="17">
        <v>33150.032429999999</v>
      </c>
      <c r="HM114" s="17">
        <f>HL114/HK114*100</f>
        <v>65.846644863470132</v>
      </c>
      <c r="HN114" s="17">
        <v>508.52828</v>
      </c>
      <c r="HO114" s="17">
        <v>334.84881999999999</v>
      </c>
      <c r="HP114" s="17">
        <f>HO114/HN114*100</f>
        <v>65.846646719431206</v>
      </c>
      <c r="HQ114" s="17"/>
      <c r="HR114" s="17">
        <f>HU114+HX114</f>
        <v>0</v>
      </c>
      <c r="HS114" s="17">
        <f>HV114+HY114</f>
        <v>0</v>
      </c>
      <c r="HT114" s="17"/>
      <c r="HU114" s="17"/>
      <c r="HV114" s="17"/>
      <c r="HW114" s="17"/>
      <c r="HX114" s="17"/>
      <c r="HY114" s="17"/>
      <c r="HZ114" s="17"/>
      <c r="IA114" s="17"/>
      <c r="IB114" s="17">
        <f>IE114+IH114</f>
        <v>0</v>
      </c>
      <c r="IC114" s="17">
        <f>IF114+II114</f>
        <v>0</v>
      </c>
      <c r="ID114" s="17"/>
      <c r="IE114" s="17"/>
      <c r="IF114" s="17"/>
      <c r="IG114" s="17"/>
      <c r="IH114" s="17"/>
      <c r="II114" s="17"/>
      <c r="IJ114" s="17"/>
      <c r="IK114" s="17">
        <v>671.42856999999992</v>
      </c>
      <c r="IL114" s="17">
        <f>IO114+IR114</f>
        <v>671.42857000000004</v>
      </c>
      <c r="IM114" s="17">
        <f>IP114+IS114</f>
        <v>671.42857000000004</v>
      </c>
      <c r="IN114" s="17">
        <f t="shared" si="651"/>
        <v>100</v>
      </c>
      <c r="IO114" s="17">
        <v>658</v>
      </c>
      <c r="IP114" s="17">
        <v>658</v>
      </c>
      <c r="IQ114" s="17">
        <f t="shared" si="652"/>
        <v>100</v>
      </c>
      <c r="IR114" s="17">
        <v>13.428570000000001</v>
      </c>
      <c r="IS114" s="17">
        <v>13.428570000000001</v>
      </c>
      <c r="IT114" s="17">
        <f t="shared" si="653"/>
        <v>100</v>
      </c>
      <c r="IU114" s="17">
        <v>6393.7481299999999</v>
      </c>
      <c r="IV114" s="17">
        <f>IY114+JB114</f>
        <v>6393.7481299999999</v>
      </c>
      <c r="IW114" s="17">
        <f>IZ114+JC114</f>
        <v>1369.62231</v>
      </c>
      <c r="IX114" s="17">
        <f t="shared" si="654"/>
        <v>21.421274065733336</v>
      </c>
      <c r="IY114" s="17">
        <v>6265.8731699999998</v>
      </c>
      <c r="IZ114" s="17">
        <v>1342.2298699999999</v>
      </c>
      <c r="JA114" s="17">
        <f t="shared" si="655"/>
        <v>21.421274155793355</v>
      </c>
      <c r="JB114" s="17">
        <v>127.87496</v>
      </c>
      <c r="JC114" s="17">
        <v>27.392440000000001</v>
      </c>
      <c r="JD114" s="17">
        <f t="shared" si="656"/>
        <v>21.42126965279207</v>
      </c>
      <c r="JE114" s="17"/>
      <c r="JF114" s="17">
        <f>JI114+JL114</f>
        <v>0</v>
      </c>
      <c r="JG114" s="17">
        <f>JJ114+JM114</f>
        <v>0</v>
      </c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25"/>
    </row>
    <row r="115" spans="1:305" s="6" customFormat="1">
      <c r="A115" s="2" t="s">
        <v>160</v>
      </c>
      <c r="B115" s="23">
        <f>SUM(B116:B120)</f>
        <v>25586.734263849998</v>
      </c>
      <c r="C115" s="23">
        <f>SUM(C116:C120)</f>
        <v>724.59864000000005</v>
      </c>
      <c r="D115" s="23">
        <f t="shared" si="650"/>
        <v>2.831930923766786</v>
      </c>
      <c r="E115" s="23">
        <f>E116+E117+E118+E119+E120</f>
        <v>0</v>
      </c>
      <c r="F115" s="23">
        <f>F116+F117+F118+F119+F120</f>
        <v>0</v>
      </c>
      <c r="G115" s="23"/>
      <c r="H115" s="23">
        <v>0</v>
      </c>
      <c r="I115" s="23">
        <v>0</v>
      </c>
      <c r="J115" s="23">
        <v>0</v>
      </c>
      <c r="K115" s="23"/>
      <c r="L115" s="23">
        <f>L116+L117+L118+L120+L119</f>
        <v>0</v>
      </c>
      <c r="M115" s="23">
        <f>M116+M117+M118+M120+M119</f>
        <v>0</v>
      </c>
      <c r="N115" s="23"/>
      <c r="O115" s="23">
        <f>O116+O117+O118+O120+O119</f>
        <v>0</v>
      </c>
      <c r="P115" s="23">
        <f>P116+P117+P118+P120+P119</f>
        <v>0</v>
      </c>
      <c r="Q115" s="23"/>
      <c r="R115" s="23">
        <f>R116+R117+R118+R119+R120</f>
        <v>0</v>
      </c>
      <c r="S115" s="23">
        <f>S116+S117+S118+S119+S120</f>
        <v>0</v>
      </c>
      <c r="T115" s="23"/>
      <c r="U115" s="23">
        <f>U116+U117+U118+U119+U120</f>
        <v>0</v>
      </c>
      <c r="V115" s="23">
        <f>V116+V117+V118+V119+V120</f>
        <v>0</v>
      </c>
      <c r="W115" s="23"/>
      <c r="X115" s="23">
        <v>0</v>
      </c>
      <c r="Y115" s="23">
        <f>Y116+Y117+Y118+Y119+Y120</f>
        <v>0</v>
      </c>
      <c r="Z115" s="23">
        <f>Z116+Z117+Z118+Z119+Z120</f>
        <v>0</v>
      </c>
      <c r="AA115" s="23"/>
      <c r="AB115" s="23">
        <f>AB116+AB117+AB118+AB119+AB120</f>
        <v>0</v>
      </c>
      <c r="AC115" s="23">
        <f>AC116+AC117+AC118+AC119+AC120</f>
        <v>0</v>
      </c>
      <c r="AD115" s="23"/>
      <c r="AE115" s="23">
        <f>AE116+AE117+AE118+AE119+AE120</f>
        <v>0</v>
      </c>
      <c r="AF115" s="23">
        <f>AF116+AF117+AF118+AF119+AF120</f>
        <v>0</v>
      </c>
      <c r="AG115" s="23"/>
      <c r="AH115" s="23">
        <v>0</v>
      </c>
      <c r="AI115" s="23">
        <f>AI116+AI117+AI118+AI119+AI120</f>
        <v>0</v>
      </c>
      <c r="AJ115" s="23">
        <f>AJ116+AJ117+AJ118+AJ119+AJ120</f>
        <v>0</v>
      </c>
      <c r="AK115" s="23"/>
      <c r="AL115" s="23">
        <f>AL116+AL117+AL118+AL119+AL120</f>
        <v>0</v>
      </c>
      <c r="AM115" s="23">
        <f>AM116+AM117+AM118+AM120</f>
        <v>0</v>
      </c>
      <c r="AN115" s="23"/>
      <c r="AO115" s="23">
        <f>AO116+AO117+AO118+AO119+AO120</f>
        <v>0</v>
      </c>
      <c r="AP115" s="23">
        <f>AP116+AP117+AP118+AP119+AP120</f>
        <v>0</v>
      </c>
      <c r="AQ115" s="23"/>
      <c r="AR115" s="23">
        <v>0</v>
      </c>
      <c r="AS115" s="23">
        <f>AS116+AS117+AS118+AS119+AS120</f>
        <v>0</v>
      </c>
      <c r="AT115" s="23">
        <f>AT116+AT117+AT118+AT119+AT120</f>
        <v>0</v>
      </c>
      <c r="AU115" s="23"/>
      <c r="AV115" s="23">
        <f>AV116+AV117+AV118+AV119+AV120</f>
        <v>0</v>
      </c>
      <c r="AW115" s="23">
        <f>AW116+AW117+AW118+AW120</f>
        <v>0</v>
      </c>
      <c r="AX115" s="23"/>
      <c r="AY115" s="23">
        <f>AY116+AY117+AY118+AY119+AY120</f>
        <v>0</v>
      </c>
      <c r="AZ115" s="23">
        <f>AZ116+AZ117+AZ118+AZ119+AZ120</f>
        <v>0</v>
      </c>
      <c r="BA115" s="23"/>
      <c r="BB115" s="23">
        <v>0</v>
      </c>
      <c r="BC115" s="23">
        <f>BC117+BC116+BC118+BC119+BC120</f>
        <v>0</v>
      </c>
      <c r="BD115" s="23">
        <f>BD116+BD117+BD118+BD119+BD120</f>
        <v>0</v>
      </c>
      <c r="BE115" s="23"/>
      <c r="BF115" s="23">
        <f>BF116+BF117+BF118+BF119+BF120</f>
        <v>0</v>
      </c>
      <c r="BG115" s="23">
        <f>BG116+BG117+BG118+BG119+BG120</f>
        <v>0</v>
      </c>
      <c r="BH115" s="23"/>
      <c r="BI115" s="23">
        <f>BI116+BI117+BI118+BI119+BI120</f>
        <v>0</v>
      </c>
      <c r="BJ115" s="23">
        <f>BJ116+BJ117+BJ118+BJ119+BJ120</f>
        <v>0</v>
      </c>
      <c r="BK115" s="23"/>
      <c r="BL115" s="23">
        <f>BL116+BL117+BL118+BL119+BL120</f>
        <v>4089.2887700000001</v>
      </c>
      <c r="BM115" s="23">
        <f>BM116+BM117+BM118+BM119+BM120</f>
        <v>4089.2887700000001</v>
      </c>
      <c r="BN115" s="23">
        <f>BN116+BN117+BN118+BN119+BN120</f>
        <v>611.04314999999997</v>
      </c>
      <c r="BO115" s="23">
        <f>BN115/BM115*100</f>
        <v>14.94252874687546</v>
      </c>
      <c r="BP115" s="23">
        <f>BP116+BP117+BP118+BP119+BP120</f>
        <v>4007.5030000000002</v>
      </c>
      <c r="BQ115" s="23">
        <f>BQ116+BQ117+BQ118+BQ119+BQ120</f>
        <v>598.82228999999995</v>
      </c>
      <c r="BR115" s="23">
        <f>BQ115/BP115*100</f>
        <v>14.942528801600396</v>
      </c>
      <c r="BS115" s="23">
        <f>BS116+BS117+BS118+BS119+BS120</f>
        <v>81.785769999999999</v>
      </c>
      <c r="BT115" s="23">
        <f>BT116+BT117+BT118+BT119+BT120</f>
        <v>12.22086</v>
      </c>
      <c r="BU115" s="23">
        <f>BT115/BS115*100</f>
        <v>14.942526065353423</v>
      </c>
      <c r="BV115" s="23">
        <f>BV116+BV117+BV118+BV119+BV120</f>
        <v>1470.33448385</v>
      </c>
      <c r="BW115" s="23">
        <f>BW116+BW117+BW118+BW119+BW120</f>
        <v>0</v>
      </c>
      <c r="BX115" s="23">
        <f>BW115/BV115*100</f>
        <v>0</v>
      </c>
      <c r="BY115" s="23">
        <f>BY116+BY117+BY118+BY119+BY120</f>
        <v>1470.33448385</v>
      </c>
      <c r="BZ115" s="23">
        <f>BZ116+BZ117+BZ118+BZ119+BZ120</f>
        <v>0</v>
      </c>
      <c r="CA115" s="23">
        <f>BZ115/BY115*100</f>
        <v>0</v>
      </c>
      <c r="CB115" s="23">
        <f>CB116+CB117+CB118+CB119+CB120</f>
        <v>0</v>
      </c>
      <c r="CC115" s="23">
        <f>CC116+CC117+CC118+CC119+CC120</f>
        <v>0</v>
      </c>
      <c r="CD115" s="23"/>
      <c r="CE115" s="23">
        <f>CE116+CE117+CE119+CE118+CE120</f>
        <v>0</v>
      </c>
      <c r="CF115" s="23">
        <f>CF116+CF117+CF118+CF119+CF120</f>
        <v>0</v>
      </c>
      <c r="CG115" s="23"/>
      <c r="CH115" s="23">
        <f>CH116+CH117+CH118+CH119+CH120</f>
        <v>0</v>
      </c>
      <c r="CI115" s="23">
        <f>CI116+CI117+CI118+CI119+CI120</f>
        <v>0</v>
      </c>
      <c r="CJ115" s="23"/>
      <c r="CK115" s="23">
        <v>0</v>
      </c>
      <c r="CL115" s="23">
        <f>CL116+CL117+CL118+CL119+CL120</f>
        <v>0</v>
      </c>
      <c r="CM115" s="23"/>
      <c r="CN115" s="23">
        <v>0</v>
      </c>
      <c r="CO115" s="23">
        <f>CO116+CO117+CO118+CO119+CO120</f>
        <v>0</v>
      </c>
      <c r="CP115" s="23">
        <f>CP116+CP117+CP118+CP119+CP120</f>
        <v>0</v>
      </c>
      <c r="CQ115" s="23"/>
      <c r="CR115" s="23">
        <f>CR116+CR117+CR118+CR119+CR120</f>
        <v>0</v>
      </c>
      <c r="CS115" s="23">
        <f>CS116+CS117+CS118+CS119+CS120</f>
        <v>0</v>
      </c>
      <c r="CT115" s="23"/>
      <c r="CU115" s="23">
        <f>CU116+CU117+CU118+CU119+CU120</f>
        <v>0</v>
      </c>
      <c r="CV115" s="23">
        <f>CV116+CV117+CV118+CV119+CV120</f>
        <v>0</v>
      </c>
      <c r="CW115" s="23"/>
      <c r="CX115" s="23">
        <v>0</v>
      </c>
      <c r="CY115" s="23">
        <f>CY116+CY117+CY118+CY119+CY120</f>
        <v>0</v>
      </c>
      <c r="CZ115" s="23">
        <f>CZ116+CZ117+CZ118+CZ119+CZ120</f>
        <v>0</v>
      </c>
      <c r="DA115" s="23"/>
      <c r="DB115" s="23"/>
      <c r="DC115" s="23"/>
      <c r="DD115" s="23"/>
      <c r="DE115" s="23"/>
      <c r="DF115" s="23"/>
      <c r="DG115" s="23"/>
      <c r="DH115" s="23">
        <v>0</v>
      </c>
      <c r="DI115" s="23">
        <f>DI116+DI117+DI118+DI119+DI120</f>
        <v>0</v>
      </c>
      <c r="DJ115" s="23">
        <f>DJ116+DJ117+DJ118+DJ119+DJ120</f>
        <v>0</v>
      </c>
      <c r="DK115" s="23"/>
      <c r="DL115" s="23">
        <f>DL116+DL117+DL118+DL119+DL120</f>
        <v>0</v>
      </c>
      <c r="DM115" s="23">
        <f>DM116+DM117+DM118+DM119+DM120</f>
        <v>0</v>
      </c>
      <c r="DN115" s="23"/>
      <c r="DO115" s="23">
        <f>DO116+DO117+DO118+DO119+DO120</f>
        <v>0</v>
      </c>
      <c r="DP115" s="23">
        <f>DP116+DP117+DP118+DP119+DP120</f>
        <v>0</v>
      </c>
      <c r="DQ115" s="23"/>
      <c r="DR115" s="23">
        <v>0</v>
      </c>
      <c r="DS115" s="23">
        <f>DS116+DS117+DS118+DS119+DS120</f>
        <v>0</v>
      </c>
      <c r="DT115" s="23">
        <f>DT116+DT117+DT118+DT119+DT120</f>
        <v>0</v>
      </c>
      <c r="DU115" s="23"/>
      <c r="DV115" s="23">
        <f>DV116+DV117+DV118+DV119+DV120</f>
        <v>0</v>
      </c>
      <c r="DW115" s="23">
        <f>DW116+DW117+DW118+DW119+DW120</f>
        <v>0</v>
      </c>
      <c r="DX115" s="23"/>
      <c r="DY115" s="23">
        <f>DY116+DY117+DY118+DY119+DY120</f>
        <v>0</v>
      </c>
      <c r="DZ115" s="23">
        <f>DZ116+DZ117+DZ118+DZ119+DZ120</f>
        <v>0</v>
      </c>
      <c r="EA115" s="23"/>
      <c r="EB115" s="23">
        <v>0</v>
      </c>
      <c r="EC115" s="23">
        <f>EC116+EC117+EC118+EC119+EC120</f>
        <v>0</v>
      </c>
      <c r="ED115" s="23">
        <f>ED116+ED117+ED118+ED119+ED120</f>
        <v>0</v>
      </c>
      <c r="EE115" s="23"/>
      <c r="EF115" s="23">
        <f>EF116+EF117+EF118+EF119+EF120</f>
        <v>0</v>
      </c>
      <c r="EG115" s="23">
        <f>EG116+EG117+EG118+EG119+EG120</f>
        <v>0</v>
      </c>
      <c r="EH115" s="23"/>
      <c r="EI115" s="23">
        <f>EI116+EI117+EI118+EI119+EI120</f>
        <v>0</v>
      </c>
      <c r="EJ115" s="23">
        <f>EJ116+EJ117+EJ118+EJ119+EJ120</f>
        <v>0</v>
      </c>
      <c r="EK115" s="23"/>
      <c r="EL115" s="23">
        <f>EL116+EL117+EL118+EL119+EL120</f>
        <v>0</v>
      </c>
      <c r="EM115" s="23">
        <f>EM116+EM117+EM118+EM119+EM120</f>
        <v>0</v>
      </c>
      <c r="EN115" s="23"/>
      <c r="EO115" s="23">
        <f>EO116+EO117+EO118+EO119+EO120</f>
        <v>19800</v>
      </c>
      <c r="EP115" s="23">
        <f>EP116+EP117+EP118+EP119+EP120</f>
        <v>19800</v>
      </c>
      <c r="EQ115" s="23">
        <f>EQ116+EQ117+EQ118+EQ119+EQ120</f>
        <v>0</v>
      </c>
      <c r="ER115" s="23">
        <f>EQ115/EP115*100</f>
        <v>0</v>
      </c>
      <c r="ES115" s="23">
        <f>ES116+ES117+ES118+ES119+ES120</f>
        <v>19800</v>
      </c>
      <c r="ET115" s="23">
        <f>ET116+ET117+ET118+ET119+ET120</f>
        <v>0</v>
      </c>
      <c r="EU115" s="23">
        <f>ET115/ES115*100</f>
        <v>0</v>
      </c>
      <c r="EV115" s="23">
        <f>EV116+EV117+EV118+EV119+EV120</f>
        <v>0</v>
      </c>
      <c r="EW115" s="23">
        <f>EW116+EW117+EW118+EW119+EW120</f>
        <v>0</v>
      </c>
      <c r="EX115" s="23"/>
      <c r="EY115" s="23">
        <v>0</v>
      </c>
      <c r="EZ115" s="23">
        <f>EZ116+EZ117+EZ118+EZ119+EZ120</f>
        <v>0</v>
      </c>
      <c r="FA115" s="23">
        <f>FA116+FA117+FA118+FA119+FA120</f>
        <v>0</v>
      </c>
      <c r="FB115" s="23"/>
      <c r="FC115" s="23">
        <f>FC116+FC117+FC118+FC119+FC120</f>
        <v>0</v>
      </c>
      <c r="FD115" s="23">
        <f>FD116+FD117+FD118+FD119+FD120</f>
        <v>0</v>
      </c>
      <c r="FE115" s="23"/>
      <c r="FF115" s="23">
        <f>FF116+FF117+FF118+FF119+FF120</f>
        <v>0</v>
      </c>
      <c r="FG115" s="23">
        <f>FG116+FG117+FG118+FG119+FG120</f>
        <v>0</v>
      </c>
      <c r="FH115" s="23"/>
      <c r="FI115" s="23"/>
      <c r="FJ115" s="23">
        <f>FJ116+FJ117</f>
        <v>0</v>
      </c>
      <c r="FK115" s="23">
        <f>FK116+FK117</f>
        <v>0</v>
      </c>
      <c r="FL115" s="23"/>
      <c r="FM115" s="23">
        <f>FM116+FM117</f>
        <v>0</v>
      </c>
      <c r="FN115" s="23">
        <f>FN116+FN117</f>
        <v>0</v>
      </c>
      <c r="FO115" s="23"/>
      <c r="FP115" s="23">
        <f>FP116+FP117</f>
        <v>0</v>
      </c>
      <c r="FQ115" s="23">
        <f>FQ116+FQ117</f>
        <v>0</v>
      </c>
      <c r="FR115" s="23"/>
      <c r="FS115" s="23">
        <f>FS116+FS117+FS118+FS119+FS120</f>
        <v>0</v>
      </c>
      <c r="FT115" s="23">
        <f>FT116+FT117+FT118+FT119+FT120</f>
        <v>0</v>
      </c>
      <c r="FU115" s="23">
        <f>FU116+FU117+FU118+FU119+FU120</f>
        <v>0</v>
      </c>
      <c r="FV115" s="23"/>
      <c r="FW115" s="23">
        <f>FW116+FW117</f>
        <v>0</v>
      </c>
      <c r="FX115" s="23">
        <f>FX116+FX117</f>
        <v>0</v>
      </c>
      <c r="FY115" s="23"/>
      <c r="FZ115" s="23">
        <f>FZ116+FZ117</f>
        <v>0</v>
      </c>
      <c r="GA115" s="23">
        <f>GA116+GA117</f>
        <v>0</v>
      </c>
      <c r="GB115" s="23"/>
      <c r="GC115" s="23">
        <f>GC116+GC117+GC118+GC119+GC120</f>
        <v>0</v>
      </c>
      <c r="GD115" s="23">
        <f>GD116+GD117+GD118+GD119+GD120</f>
        <v>0</v>
      </c>
      <c r="GE115" s="23">
        <f>GE116+GE117+GE118+GE119+GE120</f>
        <v>0</v>
      </c>
      <c r="GF115" s="23"/>
      <c r="GG115" s="23">
        <f>GG116+GG117</f>
        <v>0</v>
      </c>
      <c r="GH115" s="23">
        <f>GH116+GH117</f>
        <v>0</v>
      </c>
      <c r="GI115" s="23"/>
      <c r="GJ115" s="23">
        <f>GJ116+GJ117</f>
        <v>0</v>
      </c>
      <c r="GK115" s="23">
        <f>GK116+GK117</f>
        <v>0</v>
      </c>
      <c r="GL115" s="23"/>
      <c r="GM115" s="23">
        <f>GM116+GM117+GM118+GM119+GM120</f>
        <v>0</v>
      </c>
      <c r="GN115" s="23">
        <f>GN116+GN117+GN118+GN119+GN120</f>
        <v>0</v>
      </c>
      <c r="GO115" s="23">
        <f>GO116+GO117+GO118+GO119+GO120</f>
        <v>0</v>
      </c>
      <c r="GP115" s="23"/>
      <c r="GQ115" s="23">
        <f>GQ116+GQ117</f>
        <v>0</v>
      </c>
      <c r="GR115" s="23">
        <f>GR116+GR117</f>
        <v>0</v>
      </c>
      <c r="GS115" s="23"/>
      <c r="GT115" s="23">
        <f>GT116+GT117</f>
        <v>0</v>
      </c>
      <c r="GU115" s="23">
        <f>GU116+GU117</f>
        <v>0</v>
      </c>
      <c r="GV115" s="23"/>
      <c r="GW115" s="23">
        <f>GW116+GW117+GW118+GW119+GW120</f>
        <v>0</v>
      </c>
      <c r="GX115" s="23">
        <f>GX116+GX117+GX118+GX119+GX120</f>
        <v>0</v>
      </c>
      <c r="GY115" s="23">
        <f>GY116+GY117+GY118+GY119+GY120</f>
        <v>0</v>
      </c>
      <c r="GZ115" s="23"/>
      <c r="HA115" s="23">
        <f>HA116+HA117</f>
        <v>0</v>
      </c>
      <c r="HB115" s="23">
        <f>HB116+HB117</f>
        <v>0</v>
      </c>
      <c r="HC115" s="23"/>
      <c r="HD115" s="23">
        <f>HD116+HD117</f>
        <v>0</v>
      </c>
      <c r="HE115" s="23">
        <f>HE116+HE117</f>
        <v>0</v>
      </c>
      <c r="HF115" s="23"/>
      <c r="HG115" s="23">
        <f>HG116+HG117+HG118+HG119+HG120</f>
        <v>0</v>
      </c>
      <c r="HH115" s="23">
        <f>HH116+HH117+HH118+HH119+HH120</f>
        <v>0</v>
      </c>
      <c r="HI115" s="23">
        <f>HI116+HI117+HI118+HI119+HI120</f>
        <v>0</v>
      </c>
      <c r="HJ115" s="23"/>
      <c r="HK115" s="23">
        <f>HK116+HK117</f>
        <v>0</v>
      </c>
      <c r="HL115" s="23">
        <f>HL116+HL117</f>
        <v>0</v>
      </c>
      <c r="HM115" s="23"/>
      <c r="HN115" s="23">
        <f>HN116+HN117</f>
        <v>0</v>
      </c>
      <c r="HO115" s="23">
        <f>HO116+HO117</f>
        <v>0</v>
      </c>
      <c r="HP115" s="23"/>
      <c r="HQ115" s="23">
        <f>HQ116+HQ117+HQ118+HQ119+HQ120</f>
        <v>0</v>
      </c>
      <c r="HR115" s="23">
        <f>HR116+HR117+HR118+HR119+HR120</f>
        <v>0</v>
      </c>
      <c r="HS115" s="23">
        <f>HS116+HS117+HS118+HS119+HS120</f>
        <v>0</v>
      </c>
      <c r="HT115" s="23"/>
      <c r="HU115" s="23">
        <f>HU116+HU117</f>
        <v>0</v>
      </c>
      <c r="HV115" s="23">
        <f>HV116+HV117</f>
        <v>0</v>
      </c>
      <c r="HW115" s="23"/>
      <c r="HX115" s="23">
        <f>HX116+HX117</f>
        <v>0</v>
      </c>
      <c r="HY115" s="23">
        <f>HY116+HY117</f>
        <v>0</v>
      </c>
      <c r="HZ115" s="23"/>
      <c r="IA115" s="23">
        <f>IA116+IA117+IA118+IA119+IA120</f>
        <v>0</v>
      </c>
      <c r="IB115" s="23">
        <f>IB116+IB117+IB118+IB119+IB120</f>
        <v>0</v>
      </c>
      <c r="IC115" s="23">
        <f>IC116+IC117+IC118+IC119+IC120</f>
        <v>0</v>
      </c>
      <c r="ID115" s="23"/>
      <c r="IE115" s="23">
        <f>IE116+IE117</f>
        <v>0</v>
      </c>
      <c r="IF115" s="23">
        <f>IF116+IF117</f>
        <v>0</v>
      </c>
      <c r="IG115" s="23"/>
      <c r="IH115" s="23">
        <f>IH116+IH117</f>
        <v>0</v>
      </c>
      <c r="II115" s="23">
        <f>II116+II117</f>
        <v>0</v>
      </c>
      <c r="IJ115" s="23"/>
      <c r="IK115" s="23">
        <f>IK116+IK117+IK118+IK119+IK120</f>
        <v>0</v>
      </c>
      <c r="IL115" s="23">
        <f>IL116+IL117+IL118+IL119+IL120</f>
        <v>0</v>
      </c>
      <c r="IM115" s="23">
        <f>IM116+IM117+IM118+IM119+IM120</f>
        <v>0</v>
      </c>
      <c r="IN115" s="23"/>
      <c r="IO115" s="23">
        <f>IO116+IO117</f>
        <v>0</v>
      </c>
      <c r="IP115" s="23">
        <f>IP116+IP117</f>
        <v>0</v>
      </c>
      <c r="IQ115" s="23"/>
      <c r="IR115" s="23">
        <f>IR116+IR117</f>
        <v>0</v>
      </c>
      <c r="IS115" s="23">
        <f>IS116+IS117</f>
        <v>0</v>
      </c>
      <c r="IT115" s="23"/>
      <c r="IU115" s="23">
        <f>IU116+IU117+IU118+IU119+IU120</f>
        <v>0</v>
      </c>
      <c r="IV115" s="23">
        <f>IV116+IV117+IV118+IV119+IV120</f>
        <v>0</v>
      </c>
      <c r="IW115" s="23">
        <f>IW116+IW117+IW118+IW119+IW120</f>
        <v>0</v>
      </c>
      <c r="IX115" s="23"/>
      <c r="IY115" s="23">
        <f>IY116+IY117</f>
        <v>0</v>
      </c>
      <c r="IZ115" s="23">
        <f>IZ116+IZ117</f>
        <v>0</v>
      </c>
      <c r="JA115" s="23"/>
      <c r="JB115" s="23">
        <f>JB116+JB117</f>
        <v>0</v>
      </c>
      <c r="JC115" s="23">
        <f>JC116+JC117</f>
        <v>0</v>
      </c>
      <c r="JD115" s="23"/>
      <c r="JE115" s="23">
        <v>0</v>
      </c>
      <c r="JF115" s="23">
        <f>JF116+JF117+JF118+JF119+JF120</f>
        <v>0</v>
      </c>
      <c r="JG115" s="23">
        <f>JG116+JG117+JG118+JG119+JG120</f>
        <v>0</v>
      </c>
      <c r="JH115" s="23"/>
      <c r="JI115" s="23">
        <f>JI116+JI117+JI118+JI119+JI120</f>
        <v>0</v>
      </c>
      <c r="JJ115" s="23">
        <f>JJ116+JJ117+JJ118+JJ120</f>
        <v>0</v>
      </c>
      <c r="JK115" s="23"/>
      <c r="JL115" s="23">
        <f>JL116+JL117+JL118+JL119+JL120</f>
        <v>0</v>
      </c>
      <c r="JM115" s="23">
        <f>JM116+JM117+JM118+JM119+JM120</f>
        <v>0</v>
      </c>
      <c r="JN115" s="23"/>
      <c r="JO115" s="23">
        <f>JO116+JO117+JO118+JO119+JO120</f>
        <v>0</v>
      </c>
      <c r="JP115" s="23">
        <f>JP116+JP117+JP118+JP119+JP120</f>
        <v>0</v>
      </c>
      <c r="JQ115" s="23"/>
      <c r="JR115" s="23">
        <f>JR116+JR117+JR118+JR119+JR120</f>
        <v>227.11100999999996</v>
      </c>
      <c r="JS115" s="23">
        <f>JS116+JS117+JS118+JS119+JS120</f>
        <v>113.55549000000001</v>
      </c>
      <c r="JT115" s="23">
        <f t="shared" ref="JT115:JT120" si="669">JS115/JR115*100</f>
        <v>49.999993395300393</v>
      </c>
      <c r="JU115" s="23">
        <f>JU116+JU117+JU118+JU119+JU120</f>
        <v>0</v>
      </c>
      <c r="JV115" s="23">
        <f>JV116+JV117+JV118+JV119+JV120</f>
        <v>0</v>
      </c>
      <c r="JW115" s="23" t="e">
        <f t="shared" ref="JW115" si="670">JV115/JU115*100</f>
        <v>#DIV/0!</v>
      </c>
      <c r="JX115" s="23">
        <f>JX116+JX117+JX118+JX119+JX120</f>
        <v>0</v>
      </c>
      <c r="JY115" s="23">
        <f>JY116+JY117+JY118+JY119+JY120</f>
        <v>0</v>
      </c>
      <c r="JZ115" s="23" t="e">
        <f t="shared" ref="JZ115" si="671">JY115/JX115*100</f>
        <v>#DIV/0!</v>
      </c>
      <c r="KA115" s="23">
        <f>KA116+KA117+KA118+KA119+KA120</f>
        <v>0</v>
      </c>
      <c r="KB115" s="23">
        <f>KB116+KB117+KB118+KB119+KB120</f>
        <v>0</v>
      </c>
      <c r="KC115" s="23" t="e">
        <f t="shared" ref="KC115" si="672">KB115/KA115*100</f>
        <v>#DIV/0!</v>
      </c>
      <c r="KD115" s="23">
        <f>KD116+KD117+KD118+KD119+KD120</f>
        <v>0</v>
      </c>
      <c r="KE115" s="23">
        <f>KE116+KE117+KE118+KE119+KE120</f>
        <v>0</v>
      </c>
      <c r="KF115" s="23" t="e">
        <f t="shared" ref="KF115" si="673">KE115/KD115*100</f>
        <v>#DIV/0!</v>
      </c>
      <c r="KG115" s="23">
        <f>KG116+KG117+KG118+KG119+KG120</f>
        <v>0</v>
      </c>
      <c r="KH115" s="23">
        <f>KH116+KH117+KH118+KH119+KH120</f>
        <v>0</v>
      </c>
      <c r="KI115" s="23" t="e">
        <f t="shared" ref="KI115" si="674">KH115/KG115*100</f>
        <v>#DIV/0!</v>
      </c>
      <c r="KJ115" s="23">
        <f>KJ116+KJ117+KJ118+KJ119+KJ120</f>
        <v>0</v>
      </c>
      <c r="KK115" s="23">
        <f>KK116+KK117+KK118+KK119+KK120</f>
        <v>0</v>
      </c>
      <c r="KL115" s="23" t="e">
        <f t="shared" ref="KL115" si="675">KK115/KJ115*100</f>
        <v>#DIV/0!</v>
      </c>
      <c r="KM115" s="23">
        <f>KM116+KM117+KM118+KM119+KM120</f>
        <v>0</v>
      </c>
      <c r="KN115" s="23">
        <f>KN116+KN117+KN118+KN119+KN120</f>
        <v>0</v>
      </c>
      <c r="KO115" s="23" t="e">
        <f t="shared" ref="KO115" si="676">KN115/KM115*100</f>
        <v>#DIV/0!</v>
      </c>
      <c r="KP115" s="23">
        <f>KP116+KP117+KP118+KP119+KP120</f>
        <v>0</v>
      </c>
      <c r="KQ115" s="23">
        <f>KQ116+KQ117+KQ118+KQ119+KQ120</f>
        <v>0</v>
      </c>
      <c r="KR115" s="23" t="e">
        <f t="shared" ref="KR115" si="677">KQ115/KP115*100</f>
        <v>#DIV/0!</v>
      </c>
    </row>
    <row r="116" spans="1:305" ht="18.75" customHeight="1">
      <c r="A116" s="1" t="s">
        <v>167</v>
      </c>
      <c r="B116" s="17">
        <f t="shared" ref="B116:B120" si="678">H116+R116+U116+X116+AH116+AR116+BB116+BL116+BV116+CE116+CN116+CX116+DH116+DR116+EB116+EO116+E116+EY116+FI116+FS116+GC116+GM116+GW116+HG116+HQ116+IA116+IK116+IU116+JE116+JO116+EL116+JR116+JU116+JX116+KA116+KD116+KG116+KJ116+KM116+KP116</f>
        <v>10478.24562</v>
      </c>
      <c r="C116" s="17">
        <f t="shared" ref="C116:C120" si="679">J116+S116+V116+Z116+AJ116+AT116+BD116+BN116+BW116+CF116+CP116+CZ116+DJ116+DT116+ED116+EQ116+F116+FA116+FK116+FU116+GE116+GO116+GY116+HI116+HS116+IC116+IM116+IW116+JG116+JP116+EM116+JS116+JV116+JY116+KB116+KE116+KH116+KK116+KN116+KQ116</f>
        <v>0</v>
      </c>
      <c r="D116" s="17">
        <f t="shared" si="650"/>
        <v>0</v>
      </c>
      <c r="E116" s="17"/>
      <c r="F116" s="17"/>
      <c r="G116" s="17"/>
      <c r="H116" s="17"/>
      <c r="I116" s="17">
        <f t="shared" ref="I116:J120" si="680">L116+O116</f>
        <v>0</v>
      </c>
      <c r="J116" s="17">
        <f t="shared" si="680"/>
        <v>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>
        <f t="shared" ref="Y116:Z120" si="681">AB116+AE116</f>
        <v>0</v>
      </c>
      <c r="Z116" s="17">
        <f t="shared" si="681"/>
        <v>0</v>
      </c>
      <c r="AA116" s="17"/>
      <c r="AB116" s="17"/>
      <c r="AC116" s="17"/>
      <c r="AD116" s="17"/>
      <c r="AE116" s="17"/>
      <c r="AF116" s="17"/>
      <c r="AG116" s="17"/>
      <c r="AH116" s="17"/>
      <c r="AI116" s="17">
        <f t="shared" ref="AI116:AJ120" si="682">AL116+AO116</f>
        <v>0</v>
      </c>
      <c r="AJ116" s="17">
        <f t="shared" si="682"/>
        <v>0</v>
      </c>
      <c r="AK116" s="17"/>
      <c r="AL116" s="17"/>
      <c r="AM116" s="17"/>
      <c r="AN116" s="17"/>
      <c r="AO116" s="17"/>
      <c r="AP116" s="17"/>
      <c r="AQ116" s="17"/>
      <c r="AR116" s="17"/>
      <c r="AS116" s="17">
        <f t="shared" ref="AS116:AT120" si="683">AV116+AY116</f>
        <v>0</v>
      </c>
      <c r="AT116" s="17">
        <f t="shared" si="683"/>
        <v>0</v>
      </c>
      <c r="AU116" s="17"/>
      <c r="AV116" s="17"/>
      <c r="AW116" s="17"/>
      <c r="AX116" s="17"/>
      <c r="AY116" s="17"/>
      <c r="AZ116" s="17"/>
      <c r="BA116" s="17"/>
      <c r="BB116" s="17"/>
      <c r="BC116" s="17">
        <f t="shared" ref="BC116:BD120" si="684">BF116+BI116</f>
        <v>0</v>
      </c>
      <c r="BD116" s="17">
        <f t="shared" si="684"/>
        <v>0</v>
      </c>
      <c r="BE116" s="17"/>
      <c r="BF116" s="17"/>
      <c r="BG116" s="17"/>
      <c r="BH116" s="17"/>
      <c r="BI116" s="17"/>
      <c r="BJ116" s="17"/>
      <c r="BK116" s="17"/>
      <c r="BL116" s="17">
        <v>3478.2456200000001</v>
      </c>
      <c r="BM116" s="17">
        <f t="shared" ref="BM116:BN118" si="685">BP116+BS116</f>
        <v>3478.2456200000001</v>
      </c>
      <c r="BN116" s="17">
        <f t="shared" si="685"/>
        <v>0</v>
      </c>
      <c r="BO116" s="17">
        <f>BN116/BM116*100</f>
        <v>0</v>
      </c>
      <c r="BP116" s="17">
        <v>3408.6807100000001</v>
      </c>
      <c r="BQ116" s="17"/>
      <c r="BR116" s="17">
        <f>BQ116/BP116*100</f>
        <v>0</v>
      </c>
      <c r="BS116" s="17">
        <v>69.564909999999998</v>
      </c>
      <c r="BT116" s="17"/>
      <c r="BU116" s="17">
        <f>BT116/BS116*100</f>
        <v>0</v>
      </c>
      <c r="BV116" s="17">
        <f t="shared" ref="BV116:BW120" si="686">BY116+CB116</f>
        <v>0</v>
      </c>
      <c r="BW116" s="17">
        <f t="shared" si="686"/>
        <v>0</v>
      </c>
      <c r="BX116" s="17"/>
      <c r="BY116" s="17"/>
      <c r="BZ116" s="17"/>
      <c r="CA116" s="17"/>
      <c r="CB116" s="17"/>
      <c r="CC116" s="17"/>
      <c r="CD116" s="17"/>
      <c r="CE116" s="17">
        <f t="shared" ref="CE116:CF120" si="687">CH116+CK116</f>
        <v>0</v>
      </c>
      <c r="CF116" s="17">
        <f t="shared" si="687"/>
        <v>0</v>
      </c>
      <c r="CG116" s="17"/>
      <c r="CH116" s="17"/>
      <c r="CI116" s="17"/>
      <c r="CJ116" s="17"/>
      <c r="CK116" s="17"/>
      <c r="CL116" s="17"/>
      <c r="CM116" s="17"/>
      <c r="CN116" s="17"/>
      <c r="CO116" s="17">
        <f t="shared" ref="CO116:CP120" si="688">CR116+CU116</f>
        <v>0</v>
      </c>
      <c r="CP116" s="17">
        <f t="shared" si="688"/>
        <v>0</v>
      </c>
      <c r="CQ116" s="17"/>
      <c r="CR116" s="17"/>
      <c r="CS116" s="17"/>
      <c r="CT116" s="17"/>
      <c r="CU116" s="17"/>
      <c r="CV116" s="17"/>
      <c r="CW116" s="17"/>
      <c r="CX116" s="17"/>
      <c r="CY116" s="17">
        <f t="shared" ref="CY116:CZ120" si="689">DB116+DE116</f>
        <v>0</v>
      </c>
      <c r="CZ116" s="17">
        <f t="shared" si="689"/>
        <v>0</v>
      </c>
      <c r="DA116" s="17"/>
      <c r="DB116" s="17"/>
      <c r="DC116" s="17"/>
      <c r="DD116" s="17"/>
      <c r="DE116" s="17"/>
      <c r="DF116" s="17"/>
      <c r="DG116" s="17"/>
      <c r="DH116" s="17"/>
      <c r="DI116" s="17">
        <f t="shared" ref="DI116:DJ120" si="690">DL116+DO116</f>
        <v>0</v>
      </c>
      <c r="DJ116" s="17">
        <f t="shared" si="690"/>
        <v>0</v>
      </c>
      <c r="DK116" s="17"/>
      <c r="DL116" s="17"/>
      <c r="DM116" s="17"/>
      <c r="DN116" s="17"/>
      <c r="DO116" s="17"/>
      <c r="DP116" s="17"/>
      <c r="DQ116" s="17"/>
      <c r="DR116" s="17"/>
      <c r="DS116" s="17">
        <f t="shared" ref="DS116:DT120" si="691">DV116+DY116</f>
        <v>0</v>
      </c>
      <c r="DT116" s="17">
        <f t="shared" si="691"/>
        <v>0</v>
      </c>
      <c r="DU116" s="17"/>
      <c r="DV116" s="17"/>
      <c r="DW116" s="17"/>
      <c r="DX116" s="17"/>
      <c r="DY116" s="17"/>
      <c r="DZ116" s="17"/>
      <c r="EA116" s="17"/>
      <c r="EB116" s="17"/>
      <c r="EC116" s="17">
        <f t="shared" ref="EC116:ED120" si="692">EF116+EI116</f>
        <v>0</v>
      </c>
      <c r="ED116" s="17">
        <f t="shared" si="692"/>
        <v>0</v>
      </c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>
        <v>7000</v>
      </c>
      <c r="EP116" s="17">
        <f t="shared" ref="EP116:EQ120" si="693">ES116+EV116</f>
        <v>7000</v>
      </c>
      <c r="EQ116" s="17">
        <f t="shared" si="693"/>
        <v>0</v>
      </c>
      <c r="ER116" s="17">
        <f>EQ116/EP116*100</f>
        <v>0</v>
      </c>
      <c r="ES116" s="17">
        <v>7000</v>
      </c>
      <c r="ET116" s="17"/>
      <c r="EU116" s="17">
        <f>ET116/ES116*100</f>
        <v>0</v>
      </c>
      <c r="EV116" s="17"/>
      <c r="EW116" s="17"/>
      <c r="EX116" s="17"/>
      <c r="EY116" s="17"/>
      <c r="EZ116" s="17">
        <f t="shared" ref="EZ116:FA120" si="694">FC116+FF116</f>
        <v>0</v>
      </c>
      <c r="FA116" s="17">
        <f t="shared" si="694"/>
        <v>0</v>
      </c>
      <c r="FB116" s="17"/>
      <c r="FC116" s="17"/>
      <c r="FD116" s="17"/>
      <c r="FE116" s="17"/>
      <c r="FF116" s="17"/>
      <c r="FG116" s="17"/>
      <c r="FH116" s="17"/>
      <c r="FI116" s="22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>
        <f t="shared" ref="FT116:FU120" si="695">FW116+FZ116</f>
        <v>0</v>
      </c>
      <c r="FU116" s="17">
        <f t="shared" si="695"/>
        <v>0</v>
      </c>
      <c r="FV116" s="17"/>
      <c r="FW116" s="17"/>
      <c r="FX116" s="17"/>
      <c r="FY116" s="17"/>
      <c r="FZ116" s="17"/>
      <c r="GA116" s="17"/>
      <c r="GB116" s="17"/>
      <c r="GC116" s="17"/>
      <c r="GD116" s="17">
        <f t="shared" ref="GD116:GE120" si="696">GG116+GJ116</f>
        <v>0</v>
      </c>
      <c r="GE116" s="17">
        <f t="shared" si="696"/>
        <v>0</v>
      </c>
      <c r="GF116" s="17"/>
      <c r="GG116" s="17"/>
      <c r="GH116" s="17"/>
      <c r="GI116" s="17"/>
      <c r="GJ116" s="17"/>
      <c r="GK116" s="17"/>
      <c r="GL116" s="17"/>
      <c r="GM116" s="17"/>
      <c r="GN116" s="17">
        <f t="shared" ref="GN116:GO120" si="697">GQ116+GT116</f>
        <v>0</v>
      </c>
      <c r="GO116" s="17">
        <f t="shared" si="697"/>
        <v>0</v>
      </c>
      <c r="GP116" s="17"/>
      <c r="GQ116" s="17"/>
      <c r="GR116" s="17"/>
      <c r="GS116" s="17"/>
      <c r="GT116" s="17"/>
      <c r="GU116" s="17"/>
      <c r="GV116" s="17"/>
      <c r="GW116" s="17"/>
      <c r="GX116" s="17">
        <f t="shared" ref="GX116:GY120" si="698">HA116+HD116</f>
        <v>0</v>
      </c>
      <c r="GY116" s="17">
        <f t="shared" si="698"/>
        <v>0</v>
      </c>
      <c r="GZ116" s="17"/>
      <c r="HA116" s="17"/>
      <c r="HB116" s="17"/>
      <c r="HC116" s="17"/>
      <c r="HD116" s="17"/>
      <c r="HE116" s="17"/>
      <c r="HF116" s="17"/>
      <c r="HG116" s="17"/>
      <c r="HH116" s="17">
        <f t="shared" ref="HH116:HI120" si="699">HK116+HN116</f>
        <v>0</v>
      </c>
      <c r="HI116" s="17">
        <f t="shared" si="699"/>
        <v>0</v>
      </c>
      <c r="HJ116" s="17"/>
      <c r="HK116" s="17"/>
      <c r="HL116" s="17"/>
      <c r="HM116" s="17"/>
      <c r="HN116" s="17"/>
      <c r="HO116" s="17"/>
      <c r="HP116" s="17"/>
      <c r="HQ116" s="17"/>
      <c r="HR116" s="17">
        <f t="shared" ref="HR116:HS120" si="700">HU116+HX116</f>
        <v>0</v>
      </c>
      <c r="HS116" s="17">
        <f t="shared" si="700"/>
        <v>0</v>
      </c>
      <c r="HT116" s="17"/>
      <c r="HU116" s="17"/>
      <c r="HV116" s="17"/>
      <c r="HW116" s="17"/>
      <c r="HX116" s="17"/>
      <c r="HY116" s="17"/>
      <c r="HZ116" s="17"/>
      <c r="IA116" s="17"/>
      <c r="IB116" s="17">
        <f t="shared" ref="IB116:IC120" si="701">IE116+IH116</f>
        <v>0</v>
      </c>
      <c r="IC116" s="17">
        <f t="shared" si="701"/>
        <v>0</v>
      </c>
      <c r="ID116" s="17"/>
      <c r="IE116" s="17"/>
      <c r="IF116" s="17"/>
      <c r="IG116" s="17"/>
      <c r="IH116" s="17"/>
      <c r="II116" s="17"/>
      <c r="IJ116" s="17"/>
      <c r="IK116" s="17"/>
      <c r="IL116" s="17">
        <f t="shared" ref="IL116:IM120" si="702">IO116+IR116</f>
        <v>0</v>
      </c>
      <c r="IM116" s="17">
        <f t="shared" si="702"/>
        <v>0</v>
      </c>
      <c r="IN116" s="17"/>
      <c r="IO116" s="17"/>
      <c r="IP116" s="17"/>
      <c r="IQ116" s="17"/>
      <c r="IR116" s="17"/>
      <c r="IS116" s="17"/>
      <c r="IT116" s="17"/>
      <c r="IU116" s="17"/>
      <c r="IV116" s="17">
        <f t="shared" ref="IV116:IW120" si="703">IY116+JB116</f>
        <v>0</v>
      </c>
      <c r="IW116" s="17">
        <f t="shared" si="703"/>
        <v>0</v>
      </c>
      <c r="IX116" s="17"/>
      <c r="IY116" s="17"/>
      <c r="IZ116" s="17"/>
      <c r="JA116" s="17"/>
      <c r="JB116" s="17"/>
      <c r="JC116" s="17"/>
      <c r="JD116" s="17"/>
      <c r="JE116" s="17"/>
      <c r="JF116" s="17">
        <f t="shared" ref="JF116:JG120" si="704">JI116+JL116</f>
        <v>0</v>
      </c>
      <c r="JG116" s="17">
        <f t="shared" si="704"/>
        <v>0</v>
      </c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25"/>
    </row>
    <row r="117" spans="1:305">
      <c r="A117" s="1" t="s">
        <v>82</v>
      </c>
      <c r="B117" s="17">
        <f t="shared" si="678"/>
        <v>97.333289999999991</v>
      </c>
      <c r="C117" s="17">
        <f t="shared" si="679"/>
        <v>48.666640000000001</v>
      </c>
      <c r="D117" s="17">
        <f t="shared" si="650"/>
        <v>49.999994863011416</v>
      </c>
      <c r="E117" s="17"/>
      <c r="F117" s="17"/>
      <c r="G117" s="17"/>
      <c r="H117" s="17"/>
      <c r="I117" s="17">
        <f t="shared" si="680"/>
        <v>0</v>
      </c>
      <c r="J117" s="17">
        <f t="shared" si="680"/>
        <v>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>
        <f t="shared" si="681"/>
        <v>0</v>
      </c>
      <c r="Z117" s="17">
        <f t="shared" si="681"/>
        <v>0</v>
      </c>
      <c r="AA117" s="17"/>
      <c r="AB117" s="17"/>
      <c r="AC117" s="17"/>
      <c r="AD117" s="17"/>
      <c r="AE117" s="17"/>
      <c r="AF117" s="17"/>
      <c r="AG117" s="17"/>
      <c r="AH117" s="17"/>
      <c r="AI117" s="17">
        <f t="shared" si="682"/>
        <v>0</v>
      </c>
      <c r="AJ117" s="17">
        <f t="shared" si="682"/>
        <v>0</v>
      </c>
      <c r="AK117" s="17"/>
      <c r="AL117" s="17"/>
      <c r="AM117" s="17"/>
      <c r="AN117" s="17"/>
      <c r="AO117" s="17"/>
      <c r="AP117" s="17"/>
      <c r="AQ117" s="17"/>
      <c r="AR117" s="17"/>
      <c r="AS117" s="17">
        <f t="shared" si="683"/>
        <v>0</v>
      </c>
      <c r="AT117" s="17">
        <f t="shared" si="683"/>
        <v>0</v>
      </c>
      <c r="AU117" s="17"/>
      <c r="AV117" s="17"/>
      <c r="AW117" s="17"/>
      <c r="AX117" s="17"/>
      <c r="AY117" s="17"/>
      <c r="AZ117" s="17"/>
      <c r="BA117" s="17"/>
      <c r="BB117" s="17"/>
      <c r="BC117" s="17">
        <f t="shared" si="684"/>
        <v>0</v>
      </c>
      <c r="BD117" s="17">
        <f t="shared" si="684"/>
        <v>0</v>
      </c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>
        <f t="shared" si="686"/>
        <v>0</v>
      </c>
      <c r="BW117" s="17">
        <f t="shared" si="686"/>
        <v>0</v>
      </c>
      <c r="BX117" s="17"/>
      <c r="BY117" s="17"/>
      <c r="BZ117" s="17"/>
      <c r="CA117" s="17"/>
      <c r="CB117" s="17"/>
      <c r="CC117" s="17"/>
      <c r="CD117" s="17"/>
      <c r="CE117" s="17">
        <f t="shared" si="687"/>
        <v>0</v>
      </c>
      <c r="CF117" s="17">
        <f t="shared" si="687"/>
        <v>0</v>
      </c>
      <c r="CG117" s="17"/>
      <c r="CH117" s="17"/>
      <c r="CI117" s="17"/>
      <c r="CJ117" s="17"/>
      <c r="CK117" s="17"/>
      <c r="CL117" s="17"/>
      <c r="CM117" s="17"/>
      <c r="CN117" s="17"/>
      <c r="CO117" s="17">
        <f t="shared" si="688"/>
        <v>0</v>
      </c>
      <c r="CP117" s="17">
        <f t="shared" si="688"/>
        <v>0</v>
      </c>
      <c r="CQ117" s="17"/>
      <c r="CR117" s="17"/>
      <c r="CS117" s="17"/>
      <c r="CT117" s="17"/>
      <c r="CU117" s="17"/>
      <c r="CV117" s="17"/>
      <c r="CW117" s="17"/>
      <c r="CX117" s="17"/>
      <c r="CY117" s="17">
        <f>DB117+DE117</f>
        <v>0</v>
      </c>
      <c r="CZ117" s="17">
        <f>DC117+DF117</f>
        <v>0</v>
      </c>
      <c r="DA117" s="17"/>
      <c r="DB117" s="17"/>
      <c r="DC117" s="17"/>
      <c r="DD117" s="17"/>
      <c r="DE117" s="17"/>
      <c r="DF117" s="17"/>
      <c r="DG117" s="17"/>
      <c r="DH117" s="17"/>
      <c r="DI117" s="17">
        <f t="shared" si="690"/>
        <v>0</v>
      </c>
      <c r="DJ117" s="17">
        <f t="shared" si="690"/>
        <v>0</v>
      </c>
      <c r="DK117" s="17"/>
      <c r="DL117" s="17"/>
      <c r="DM117" s="17"/>
      <c r="DN117" s="17"/>
      <c r="DO117" s="17"/>
      <c r="DP117" s="17"/>
      <c r="DQ117" s="17"/>
      <c r="DR117" s="17"/>
      <c r="DS117" s="17">
        <f t="shared" si="691"/>
        <v>0</v>
      </c>
      <c r="DT117" s="17">
        <f t="shared" si="691"/>
        <v>0</v>
      </c>
      <c r="DU117" s="17"/>
      <c r="DV117" s="17"/>
      <c r="DW117" s="17"/>
      <c r="DX117" s="17"/>
      <c r="DY117" s="17"/>
      <c r="DZ117" s="17"/>
      <c r="EA117" s="17"/>
      <c r="EB117" s="17"/>
      <c r="EC117" s="17">
        <f t="shared" si="692"/>
        <v>0</v>
      </c>
      <c r="ED117" s="17">
        <f t="shared" si="692"/>
        <v>0</v>
      </c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>
        <f t="shared" si="693"/>
        <v>0</v>
      </c>
      <c r="EQ117" s="17">
        <f t="shared" si="693"/>
        <v>0</v>
      </c>
      <c r="ER117" s="17"/>
      <c r="ES117" s="17"/>
      <c r="ET117" s="17"/>
      <c r="EU117" s="17"/>
      <c r="EV117" s="17"/>
      <c r="EW117" s="17"/>
      <c r="EX117" s="17"/>
      <c r="EY117" s="17"/>
      <c r="EZ117" s="17">
        <f t="shared" si="694"/>
        <v>0</v>
      </c>
      <c r="FA117" s="17">
        <f t="shared" si="694"/>
        <v>0</v>
      </c>
      <c r="FB117" s="17"/>
      <c r="FC117" s="17"/>
      <c r="FD117" s="17"/>
      <c r="FE117" s="17"/>
      <c r="FF117" s="17"/>
      <c r="FG117" s="17"/>
      <c r="FH117" s="17"/>
      <c r="FI117" s="22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>
        <f t="shared" si="695"/>
        <v>0</v>
      </c>
      <c r="FU117" s="17">
        <f t="shared" si="695"/>
        <v>0</v>
      </c>
      <c r="FV117" s="17"/>
      <c r="FW117" s="17"/>
      <c r="FX117" s="17"/>
      <c r="FY117" s="17"/>
      <c r="FZ117" s="17"/>
      <c r="GA117" s="17"/>
      <c r="GB117" s="17"/>
      <c r="GC117" s="17"/>
      <c r="GD117" s="17">
        <f t="shared" si="696"/>
        <v>0</v>
      </c>
      <c r="GE117" s="17">
        <f t="shared" si="696"/>
        <v>0</v>
      </c>
      <c r="GF117" s="17"/>
      <c r="GG117" s="17"/>
      <c r="GH117" s="17"/>
      <c r="GI117" s="17"/>
      <c r="GJ117" s="17"/>
      <c r="GK117" s="17"/>
      <c r="GL117" s="17"/>
      <c r="GM117" s="17"/>
      <c r="GN117" s="17">
        <f t="shared" si="697"/>
        <v>0</v>
      </c>
      <c r="GO117" s="17">
        <f t="shared" si="697"/>
        <v>0</v>
      </c>
      <c r="GP117" s="17"/>
      <c r="GQ117" s="17"/>
      <c r="GR117" s="17"/>
      <c r="GS117" s="17"/>
      <c r="GT117" s="17"/>
      <c r="GU117" s="17"/>
      <c r="GV117" s="17"/>
      <c r="GW117" s="17"/>
      <c r="GX117" s="17">
        <f t="shared" si="698"/>
        <v>0</v>
      </c>
      <c r="GY117" s="17">
        <f t="shared" si="698"/>
        <v>0</v>
      </c>
      <c r="GZ117" s="17"/>
      <c r="HA117" s="17"/>
      <c r="HB117" s="17"/>
      <c r="HC117" s="17"/>
      <c r="HD117" s="17"/>
      <c r="HE117" s="17"/>
      <c r="HF117" s="17"/>
      <c r="HG117" s="17"/>
      <c r="HH117" s="17">
        <f t="shared" si="699"/>
        <v>0</v>
      </c>
      <c r="HI117" s="17">
        <f t="shared" si="699"/>
        <v>0</v>
      </c>
      <c r="HJ117" s="17"/>
      <c r="HK117" s="17"/>
      <c r="HL117" s="17"/>
      <c r="HM117" s="17"/>
      <c r="HN117" s="17"/>
      <c r="HO117" s="17"/>
      <c r="HP117" s="17"/>
      <c r="HQ117" s="17"/>
      <c r="HR117" s="17">
        <f t="shared" si="700"/>
        <v>0</v>
      </c>
      <c r="HS117" s="17">
        <f t="shared" si="700"/>
        <v>0</v>
      </c>
      <c r="HT117" s="17"/>
      <c r="HU117" s="17"/>
      <c r="HV117" s="17"/>
      <c r="HW117" s="17"/>
      <c r="HX117" s="17"/>
      <c r="HY117" s="17"/>
      <c r="HZ117" s="17"/>
      <c r="IA117" s="17"/>
      <c r="IB117" s="17">
        <f t="shared" si="701"/>
        <v>0</v>
      </c>
      <c r="IC117" s="17">
        <f t="shared" si="701"/>
        <v>0</v>
      </c>
      <c r="ID117" s="17"/>
      <c r="IE117" s="17"/>
      <c r="IF117" s="17"/>
      <c r="IG117" s="17"/>
      <c r="IH117" s="17"/>
      <c r="II117" s="17"/>
      <c r="IJ117" s="17"/>
      <c r="IK117" s="17"/>
      <c r="IL117" s="17">
        <f t="shared" si="702"/>
        <v>0</v>
      </c>
      <c r="IM117" s="17">
        <f t="shared" si="702"/>
        <v>0</v>
      </c>
      <c r="IN117" s="17"/>
      <c r="IO117" s="17"/>
      <c r="IP117" s="17"/>
      <c r="IQ117" s="17"/>
      <c r="IR117" s="17"/>
      <c r="IS117" s="17"/>
      <c r="IT117" s="17"/>
      <c r="IU117" s="17"/>
      <c r="IV117" s="17">
        <f t="shared" si="703"/>
        <v>0</v>
      </c>
      <c r="IW117" s="17">
        <f t="shared" si="703"/>
        <v>0</v>
      </c>
      <c r="IX117" s="17"/>
      <c r="IY117" s="17"/>
      <c r="IZ117" s="17"/>
      <c r="JA117" s="17"/>
      <c r="JB117" s="17"/>
      <c r="JC117" s="17"/>
      <c r="JD117" s="17"/>
      <c r="JE117" s="17"/>
      <c r="JF117" s="17">
        <f t="shared" si="704"/>
        <v>0</v>
      </c>
      <c r="JG117" s="17">
        <f t="shared" si="704"/>
        <v>0</v>
      </c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>
        <v>97.333289999999991</v>
      </c>
      <c r="JS117" s="17">
        <v>48.666640000000001</v>
      </c>
      <c r="JT117" s="17">
        <f t="shared" si="669"/>
        <v>49.999994863011416</v>
      </c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25"/>
    </row>
    <row r="118" spans="1:305" ht="18.75" customHeight="1">
      <c r="A118" s="1" t="s">
        <v>83</v>
      </c>
      <c r="B118" s="17">
        <f t="shared" si="678"/>
        <v>1295.26964</v>
      </c>
      <c r="C118" s="17">
        <f t="shared" si="679"/>
        <v>659.70979</v>
      </c>
      <c r="D118" s="17">
        <f t="shared" si="650"/>
        <v>50.932236009175668</v>
      </c>
      <c r="E118" s="17"/>
      <c r="F118" s="17"/>
      <c r="G118" s="17"/>
      <c r="H118" s="17"/>
      <c r="I118" s="17">
        <f t="shared" si="680"/>
        <v>0</v>
      </c>
      <c r="J118" s="17">
        <f t="shared" si="680"/>
        <v>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>
        <f t="shared" si="681"/>
        <v>0</v>
      </c>
      <c r="Z118" s="17">
        <f t="shared" si="681"/>
        <v>0</v>
      </c>
      <c r="AA118" s="17"/>
      <c r="AB118" s="17"/>
      <c r="AC118" s="17"/>
      <c r="AD118" s="17"/>
      <c r="AE118" s="17"/>
      <c r="AF118" s="17"/>
      <c r="AG118" s="17"/>
      <c r="AH118" s="17"/>
      <c r="AI118" s="17">
        <f t="shared" si="682"/>
        <v>0</v>
      </c>
      <c r="AJ118" s="17">
        <f t="shared" si="682"/>
        <v>0</v>
      </c>
      <c r="AK118" s="17"/>
      <c r="AL118" s="17"/>
      <c r="AM118" s="17"/>
      <c r="AN118" s="17"/>
      <c r="AO118" s="17"/>
      <c r="AP118" s="17"/>
      <c r="AQ118" s="17"/>
      <c r="AR118" s="17"/>
      <c r="AS118" s="17">
        <f t="shared" si="683"/>
        <v>0</v>
      </c>
      <c r="AT118" s="17">
        <f t="shared" si="683"/>
        <v>0</v>
      </c>
      <c r="AU118" s="17"/>
      <c r="AV118" s="17"/>
      <c r="AW118" s="17"/>
      <c r="AX118" s="17"/>
      <c r="AY118" s="17"/>
      <c r="AZ118" s="17"/>
      <c r="BA118" s="17"/>
      <c r="BB118" s="17"/>
      <c r="BC118" s="17">
        <f t="shared" si="684"/>
        <v>0</v>
      </c>
      <c r="BD118" s="17">
        <f t="shared" si="684"/>
        <v>0</v>
      </c>
      <c r="BE118" s="17"/>
      <c r="BF118" s="17"/>
      <c r="BG118" s="17"/>
      <c r="BH118" s="17"/>
      <c r="BI118" s="17"/>
      <c r="BJ118" s="17"/>
      <c r="BK118" s="17"/>
      <c r="BL118" s="17">
        <v>611.04314999999997</v>
      </c>
      <c r="BM118" s="17">
        <f t="shared" si="685"/>
        <v>611.04314999999997</v>
      </c>
      <c r="BN118" s="17">
        <f>BQ118+BT118</f>
        <v>611.04314999999997</v>
      </c>
      <c r="BO118" s="17">
        <f>BN118/BM118*100</f>
        <v>100</v>
      </c>
      <c r="BP118" s="17">
        <v>598.82228999999995</v>
      </c>
      <c r="BQ118" s="17">
        <v>598.82228999999995</v>
      </c>
      <c r="BR118" s="17">
        <f>BQ118/BP118*100</f>
        <v>100</v>
      </c>
      <c r="BS118" s="17">
        <v>12.22086</v>
      </c>
      <c r="BT118" s="17">
        <v>12.22086</v>
      </c>
      <c r="BU118" s="17">
        <f>BT118/BS118*100</f>
        <v>100</v>
      </c>
      <c r="BV118" s="17">
        <f t="shared" si="686"/>
        <v>586.89319999999998</v>
      </c>
      <c r="BW118" s="17">
        <f t="shared" si="686"/>
        <v>0</v>
      </c>
      <c r="BX118" s="17"/>
      <c r="BY118" s="17">
        <v>586.89319999999998</v>
      </c>
      <c r="BZ118" s="17"/>
      <c r="CA118" s="17">
        <f t="shared" ref="CA118:CA120" si="705">BZ118/BY118*100</f>
        <v>0</v>
      </c>
      <c r="CB118" s="17"/>
      <c r="CC118" s="17"/>
      <c r="CD118" s="17"/>
      <c r="CE118" s="17">
        <f t="shared" si="687"/>
        <v>0</v>
      </c>
      <c r="CF118" s="17">
        <f t="shared" si="687"/>
        <v>0</v>
      </c>
      <c r="CG118" s="17"/>
      <c r="CH118" s="17"/>
      <c r="CI118" s="17"/>
      <c r="CJ118" s="17"/>
      <c r="CK118" s="17"/>
      <c r="CL118" s="17"/>
      <c r="CM118" s="17"/>
      <c r="CN118" s="17"/>
      <c r="CO118" s="17">
        <f t="shared" si="688"/>
        <v>0</v>
      </c>
      <c r="CP118" s="17">
        <f t="shared" si="688"/>
        <v>0</v>
      </c>
      <c r="CQ118" s="17"/>
      <c r="CR118" s="17"/>
      <c r="CS118" s="17"/>
      <c r="CT118" s="17"/>
      <c r="CU118" s="17"/>
      <c r="CV118" s="17"/>
      <c r="CW118" s="17"/>
      <c r="CX118" s="17"/>
      <c r="CY118" s="17">
        <f t="shared" si="689"/>
        <v>0</v>
      </c>
      <c r="CZ118" s="17">
        <f t="shared" si="689"/>
        <v>0</v>
      </c>
      <c r="DA118" s="17"/>
      <c r="DB118" s="17"/>
      <c r="DC118" s="17"/>
      <c r="DD118" s="17"/>
      <c r="DE118" s="17"/>
      <c r="DF118" s="17"/>
      <c r="DG118" s="17"/>
      <c r="DH118" s="17"/>
      <c r="DI118" s="17">
        <f t="shared" si="690"/>
        <v>0</v>
      </c>
      <c r="DJ118" s="17">
        <f t="shared" si="690"/>
        <v>0</v>
      </c>
      <c r="DK118" s="17"/>
      <c r="DL118" s="17"/>
      <c r="DM118" s="17"/>
      <c r="DN118" s="17"/>
      <c r="DO118" s="17"/>
      <c r="DP118" s="17"/>
      <c r="DQ118" s="17"/>
      <c r="DR118" s="17"/>
      <c r="DS118" s="17">
        <f t="shared" si="691"/>
        <v>0</v>
      </c>
      <c r="DT118" s="17">
        <f t="shared" si="691"/>
        <v>0</v>
      </c>
      <c r="DU118" s="17"/>
      <c r="DV118" s="17"/>
      <c r="DW118" s="17"/>
      <c r="DX118" s="17"/>
      <c r="DY118" s="17"/>
      <c r="DZ118" s="17"/>
      <c r="EA118" s="17"/>
      <c r="EB118" s="17"/>
      <c r="EC118" s="17">
        <f t="shared" si="692"/>
        <v>0</v>
      </c>
      <c r="ED118" s="17">
        <f t="shared" si="692"/>
        <v>0</v>
      </c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>
        <f t="shared" si="693"/>
        <v>0</v>
      </c>
      <c r="EQ118" s="17">
        <f t="shared" si="693"/>
        <v>0</v>
      </c>
      <c r="ER118" s="17" t="e">
        <f>EQ118/EP118*100</f>
        <v>#DIV/0!</v>
      </c>
      <c r="ES118" s="17"/>
      <c r="ET118" s="17"/>
      <c r="EU118" s="17"/>
      <c r="EV118" s="17"/>
      <c r="EW118" s="17"/>
      <c r="EX118" s="17"/>
      <c r="EY118" s="17"/>
      <c r="EZ118" s="17">
        <f t="shared" si="694"/>
        <v>0</v>
      </c>
      <c r="FA118" s="17">
        <f t="shared" si="694"/>
        <v>0</v>
      </c>
      <c r="FB118" s="17"/>
      <c r="FC118" s="17"/>
      <c r="FD118" s="17"/>
      <c r="FE118" s="17"/>
      <c r="FF118" s="17"/>
      <c r="FG118" s="17"/>
      <c r="FH118" s="17"/>
      <c r="FI118" s="22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>
        <f t="shared" si="695"/>
        <v>0</v>
      </c>
      <c r="FU118" s="17">
        <f t="shared" si="695"/>
        <v>0</v>
      </c>
      <c r="FV118" s="17"/>
      <c r="FW118" s="17"/>
      <c r="FX118" s="17"/>
      <c r="FY118" s="17"/>
      <c r="FZ118" s="17"/>
      <c r="GA118" s="17"/>
      <c r="GB118" s="17"/>
      <c r="GC118" s="17"/>
      <c r="GD118" s="17">
        <f t="shared" si="696"/>
        <v>0</v>
      </c>
      <c r="GE118" s="17">
        <f t="shared" si="696"/>
        <v>0</v>
      </c>
      <c r="GF118" s="17"/>
      <c r="GG118" s="17"/>
      <c r="GH118" s="17"/>
      <c r="GI118" s="17"/>
      <c r="GJ118" s="17"/>
      <c r="GK118" s="17"/>
      <c r="GL118" s="17"/>
      <c r="GM118" s="17"/>
      <c r="GN118" s="17">
        <f t="shared" si="697"/>
        <v>0</v>
      </c>
      <c r="GO118" s="17">
        <f t="shared" si="697"/>
        <v>0</v>
      </c>
      <c r="GP118" s="17"/>
      <c r="GQ118" s="17"/>
      <c r="GR118" s="17"/>
      <c r="GS118" s="17"/>
      <c r="GT118" s="17"/>
      <c r="GU118" s="17"/>
      <c r="GV118" s="17"/>
      <c r="GW118" s="17"/>
      <c r="GX118" s="17">
        <f t="shared" si="698"/>
        <v>0</v>
      </c>
      <c r="GY118" s="17">
        <f t="shared" si="698"/>
        <v>0</v>
      </c>
      <c r="GZ118" s="17"/>
      <c r="HA118" s="17"/>
      <c r="HB118" s="17"/>
      <c r="HC118" s="17"/>
      <c r="HD118" s="17"/>
      <c r="HE118" s="17"/>
      <c r="HF118" s="17"/>
      <c r="HG118" s="17"/>
      <c r="HH118" s="17">
        <f t="shared" si="699"/>
        <v>0</v>
      </c>
      <c r="HI118" s="17">
        <f t="shared" si="699"/>
        <v>0</v>
      </c>
      <c r="HJ118" s="17"/>
      <c r="HK118" s="17"/>
      <c r="HL118" s="17"/>
      <c r="HM118" s="17"/>
      <c r="HN118" s="17"/>
      <c r="HO118" s="17"/>
      <c r="HP118" s="17"/>
      <c r="HQ118" s="17"/>
      <c r="HR118" s="17">
        <f t="shared" si="700"/>
        <v>0</v>
      </c>
      <c r="HS118" s="17">
        <f t="shared" si="700"/>
        <v>0</v>
      </c>
      <c r="HT118" s="17"/>
      <c r="HU118" s="17"/>
      <c r="HV118" s="17"/>
      <c r="HW118" s="17"/>
      <c r="HX118" s="17"/>
      <c r="HY118" s="17"/>
      <c r="HZ118" s="17"/>
      <c r="IA118" s="17"/>
      <c r="IB118" s="17">
        <f t="shared" si="701"/>
        <v>0</v>
      </c>
      <c r="IC118" s="17">
        <f t="shared" si="701"/>
        <v>0</v>
      </c>
      <c r="ID118" s="17"/>
      <c r="IE118" s="17"/>
      <c r="IF118" s="17"/>
      <c r="IG118" s="17"/>
      <c r="IH118" s="17"/>
      <c r="II118" s="17"/>
      <c r="IJ118" s="17"/>
      <c r="IK118" s="17"/>
      <c r="IL118" s="17">
        <f t="shared" si="702"/>
        <v>0</v>
      </c>
      <c r="IM118" s="17">
        <f t="shared" si="702"/>
        <v>0</v>
      </c>
      <c r="IN118" s="17"/>
      <c r="IO118" s="17"/>
      <c r="IP118" s="17"/>
      <c r="IQ118" s="17"/>
      <c r="IR118" s="17"/>
      <c r="IS118" s="17"/>
      <c r="IT118" s="17"/>
      <c r="IU118" s="17"/>
      <c r="IV118" s="17">
        <f t="shared" si="703"/>
        <v>0</v>
      </c>
      <c r="IW118" s="17">
        <f t="shared" si="703"/>
        <v>0</v>
      </c>
      <c r="IX118" s="17"/>
      <c r="IY118" s="17"/>
      <c r="IZ118" s="17"/>
      <c r="JA118" s="17"/>
      <c r="JB118" s="17"/>
      <c r="JC118" s="17"/>
      <c r="JD118" s="17"/>
      <c r="JE118" s="17"/>
      <c r="JF118" s="17">
        <f t="shared" si="704"/>
        <v>0</v>
      </c>
      <c r="JG118" s="17">
        <f t="shared" si="704"/>
        <v>0</v>
      </c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>
        <v>97.333289999999991</v>
      </c>
      <c r="JS118" s="17">
        <v>48.666640000000001</v>
      </c>
      <c r="JT118" s="17">
        <f t="shared" si="669"/>
        <v>49.999994863011416</v>
      </c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25"/>
    </row>
    <row r="119" spans="1:305">
      <c r="A119" s="1" t="s">
        <v>168</v>
      </c>
      <c r="B119" s="17">
        <f t="shared" si="678"/>
        <v>385</v>
      </c>
      <c r="C119" s="17">
        <f t="shared" si="679"/>
        <v>0</v>
      </c>
      <c r="D119" s="17">
        <f t="shared" si="650"/>
        <v>0</v>
      </c>
      <c r="E119" s="17"/>
      <c r="F119" s="17"/>
      <c r="G119" s="17"/>
      <c r="H119" s="17"/>
      <c r="I119" s="17">
        <f t="shared" si="680"/>
        <v>0</v>
      </c>
      <c r="J119" s="17">
        <f t="shared" si="680"/>
        <v>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>
        <f t="shared" si="681"/>
        <v>0</v>
      </c>
      <c r="Z119" s="17">
        <f t="shared" si="681"/>
        <v>0</v>
      </c>
      <c r="AA119" s="17"/>
      <c r="AB119" s="17"/>
      <c r="AC119" s="17"/>
      <c r="AD119" s="17"/>
      <c r="AE119" s="17"/>
      <c r="AF119" s="17"/>
      <c r="AG119" s="17"/>
      <c r="AH119" s="17"/>
      <c r="AI119" s="17">
        <f t="shared" si="682"/>
        <v>0</v>
      </c>
      <c r="AJ119" s="17">
        <f t="shared" si="682"/>
        <v>0</v>
      </c>
      <c r="AK119" s="17"/>
      <c r="AL119" s="17"/>
      <c r="AM119" s="17"/>
      <c r="AN119" s="17"/>
      <c r="AO119" s="17"/>
      <c r="AP119" s="17"/>
      <c r="AQ119" s="17"/>
      <c r="AR119" s="17"/>
      <c r="AS119" s="17">
        <f t="shared" si="683"/>
        <v>0</v>
      </c>
      <c r="AT119" s="17">
        <f t="shared" si="683"/>
        <v>0</v>
      </c>
      <c r="AU119" s="17"/>
      <c r="AV119" s="17"/>
      <c r="AW119" s="17"/>
      <c r="AX119" s="17"/>
      <c r="AY119" s="17"/>
      <c r="AZ119" s="17"/>
      <c r="BA119" s="17"/>
      <c r="BB119" s="17"/>
      <c r="BC119" s="17">
        <f t="shared" si="684"/>
        <v>0</v>
      </c>
      <c r="BD119" s="17">
        <f t="shared" si="684"/>
        <v>0</v>
      </c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>
        <f t="shared" si="686"/>
        <v>385</v>
      </c>
      <c r="BW119" s="17">
        <f t="shared" si="686"/>
        <v>0</v>
      </c>
      <c r="BX119" s="17"/>
      <c r="BY119" s="17">
        <v>385</v>
      </c>
      <c r="BZ119" s="17"/>
      <c r="CA119" s="17">
        <f t="shared" si="705"/>
        <v>0</v>
      </c>
      <c r="CB119" s="17"/>
      <c r="CC119" s="17"/>
      <c r="CD119" s="17"/>
      <c r="CE119" s="17">
        <f t="shared" si="687"/>
        <v>0</v>
      </c>
      <c r="CF119" s="17">
        <f t="shared" si="687"/>
        <v>0</v>
      </c>
      <c r="CG119" s="17"/>
      <c r="CH119" s="17"/>
      <c r="CI119" s="17"/>
      <c r="CJ119" s="17"/>
      <c r="CK119" s="17"/>
      <c r="CL119" s="17"/>
      <c r="CM119" s="17"/>
      <c r="CN119" s="17"/>
      <c r="CO119" s="17">
        <f t="shared" si="688"/>
        <v>0</v>
      </c>
      <c r="CP119" s="17">
        <f t="shared" si="688"/>
        <v>0</v>
      </c>
      <c r="CQ119" s="17"/>
      <c r="CR119" s="17"/>
      <c r="CS119" s="17"/>
      <c r="CT119" s="17"/>
      <c r="CU119" s="17"/>
      <c r="CV119" s="17"/>
      <c r="CW119" s="17"/>
      <c r="CX119" s="17"/>
      <c r="CY119" s="17">
        <f t="shared" si="689"/>
        <v>0</v>
      </c>
      <c r="CZ119" s="17">
        <f t="shared" si="689"/>
        <v>0</v>
      </c>
      <c r="DA119" s="17"/>
      <c r="DB119" s="17"/>
      <c r="DC119" s="17"/>
      <c r="DD119" s="17"/>
      <c r="DE119" s="17"/>
      <c r="DF119" s="17"/>
      <c r="DG119" s="17"/>
      <c r="DH119" s="17"/>
      <c r="DI119" s="17">
        <f t="shared" si="690"/>
        <v>0</v>
      </c>
      <c r="DJ119" s="17">
        <f t="shared" si="690"/>
        <v>0</v>
      </c>
      <c r="DK119" s="17"/>
      <c r="DL119" s="17"/>
      <c r="DM119" s="17"/>
      <c r="DN119" s="17"/>
      <c r="DO119" s="17"/>
      <c r="DP119" s="17"/>
      <c r="DQ119" s="17"/>
      <c r="DR119" s="17"/>
      <c r="DS119" s="17">
        <f t="shared" si="691"/>
        <v>0</v>
      </c>
      <c r="DT119" s="17">
        <f t="shared" si="691"/>
        <v>0</v>
      </c>
      <c r="DU119" s="17"/>
      <c r="DV119" s="17"/>
      <c r="DW119" s="17"/>
      <c r="DX119" s="17"/>
      <c r="DY119" s="17"/>
      <c r="DZ119" s="17"/>
      <c r="EA119" s="17"/>
      <c r="EB119" s="17"/>
      <c r="EC119" s="17">
        <f t="shared" si="692"/>
        <v>0</v>
      </c>
      <c r="ED119" s="17">
        <f t="shared" si="692"/>
        <v>0</v>
      </c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>
        <f t="shared" si="693"/>
        <v>0</v>
      </c>
      <c r="EQ119" s="17">
        <f t="shared" si="693"/>
        <v>0</v>
      </c>
      <c r="ER119" s="17"/>
      <c r="ES119" s="17"/>
      <c r="ET119" s="17"/>
      <c r="EU119" s="17"/>
      <c r="EV119" s="17"/>
      <c r="EW119" s="17"/>
      <c r="EX119" s="17"/>
      <c r="EY119" s="17"/>
      <c r="EZ119" s="17">
        <f t="shared" si="694"/>
        <v>0</v>
      </c>
      <c r="FA119" s="17">
        <f t="shared" si="694"/>
        <v>0</v>
      </c>
      <c r="FB119" s="17"/>
      <c r="FC119" s="17"/>
      <c r="FD119" s="17"/>
      <c r="FE119" s="17"/>
      <c r="FF119" s="17"/>
      <c r="FG119" s="17"/>
      <c r="FH119" s="17"/>
      <c r="FI119" s="22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>
        <f t="shared" si="695"/>
        <v>0</v>
      </c>
      <c r="FU119" s="17">
        <f t="shared" si="695"/>
        <v>0</v>
      </c>
      <c r="FV119" s="17"/>
      <c r="FW119" s="17"/>
      <c r="FX119" s="17"/>
      <c r="FY119" s="17"/>
      <c r="FZ119" s="17"/>
      <c r="GA119" s="17"/>
      <c r="GB119" s="17"/>
      <c r="GC119" s="17"/>
      <c r="GD119" s="17">
        <f t="shared" si="696"/>
        <v>0</v>
      </c>
      <c r="GE119" s="17">
        <f t="shared" si="696"/>
        <v>0</v>
      </c>
      <c r="GF119" s="17"/>
      <c r="GG119" s="17"/>
      <c r="GH119" s="17"/>
      <c r="GI119" s="17"/>
      <c r="GJ119" s="17"/>
      <c r="GK119" s="17"/>
      <c r="GL119" s="17"/>
      <c r="GM119" s="17"/>
      <c r="GN119" s="17">
        <f t="shared" si="697"/>
        <v>0</v>
      </c>
      <c r="GO119" s="17">
        <f t="shared" si="697"/>
        <v>0</v>
      </c>
      <c r="GP119" s="17"/>
      <c r="GQ119" s="17"/>
      <c r="GR119" s="17"/>
      <c r="GS119" s="17"/>
      <c r="GT119" s="17"/>
      <c r="GU119" s="17"/>
      <c r="GV119" s="17"/>
      <c r="GW119" s="17"/>
      <c r="GX119" s="17">
        <f t="shared" si="698"/>
        <v>0</v>
      </c>
      <c r="GY119" s="17">
        <f t="shared" si="698"/>
        <v>0</v>
      </c>
      <c r="GZ119" s="17"/>
      <c r="HA119" s="17"/>
      <c r="HB119" s="17"/>
      <c r="HC119" s="17"/>
      <c r="HD119" s="17"/>
      <c r="HE119" s="17"/>
      <c r="HF119" s="17"/>
      <c r="HG119" s="17"/>
      <c r="HH119" s="17">
        <f t="shared" si="699"/>
        <v>0</v>
      </c>
      <c r="HI119" s="17">
        <f t="shared" si="699"/>
        <v>0</v>
      </c>
      <c r="HJ119" s="17"/>
      <c r="HK119" s="17"/>
      <c r="HL119" s="17"/>
      <c r="HM119" s="17"/>
      <c r="HN119" s="17"/>
      <c r="HO119" s="17"/>
      <c r="HP119" s="17"/>
      <c r="HQ119" s="17"/>
      <c r="HR119" s="17">
        <f t="shared" si="700"/>
        <v>0</v>
      </c>
      <c r="HS119" s="17">
        <f t="shared" si="700"/>
        <v>0</v>
      </c>
      <c r="HT119" s="17"/>
      <c r="HU119" s="17"/>
      <c r="HV119" s="17"/>
      <c r="HW119" s="17"/>
      <c r="HX119" s="17"/>
      <c r="HY119" s="17"/>
      <c r="HZ119" s="17"/>
      <c r="IA119" s="17"/>
      <c r="IB119" s="17">
        <f t="shared" si="701"/>
        <v>0</v>
      </c>
      <c r="IC119" s="17">
        <f t="shared" si="701"/>
        <v>0</v>
      </c>
      <c r="ID119" s="17"/>
      <c r="IE119" s="17"/>
      <c r="IF119" s="17"/>
      <c r="IG119" s="17"/>
      <c r="IH119" s="17"/>
      <c r="II119" s="17"/>
      <c r="IJ119" s="17"/>
      <c r="IK119" s="17"/>
      <c r="IL119" s="17">
        <f t="shared" si="702"/>
        <v>0</v>
      </c>
      <c r="IM119" s="17">
        <f t="shared" si="702"/>
        <v>0</v>
      </c>
      <c r="IN119" s="17"/>
      <c r="IO119" s="17"/>
      <c r="IP119" s="17"/>
      <c r="IQ119" s="17"/>
      <c r="IR119" s="17"/>
      <c r="IS119" s="17"/>
      <c r="IT119" s="17"/>
      <c r="IU119" s="17"/>
      <c r="IV119" s="17">
        <f t="shared" si="703"/>
        <v>0</v>
      </c>
      <c r="IW119" s="17">
        <f t="shared" si="703"/>
        <v>0</v>
      </c>
      <c r="IX119" s="17"/>
      <c r="IY119" s="17"/>
      <c r="IZ119" s="17"/>
      <c r="JA119" s="17"/>
      <c r="JB119" s="17"/>
      <c r="JC119" s="17"/>
      <c r="JD119" s="17"/>
      <c r="JE119" s="17"/>
      <c r="JF119" s="17">
        <f t="shared" si="704"/>
        <v>0</v>
      </c>
      <c r="JG119" s="17">
        <f t="shared" si="704"/>
        <v>0</v>
      </c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25"/>
    </row>
    <row r="120" spans="1:305" ht="20.25" customHeight="1">
      <c r="A120" s="1" t="s">
        <v>90</v>
      </c>
      <c r="B120" s="17">
        <f t="shared" si="678"/>
        <v>13330.885713849999</v>
      </c>
      <c r="C120" s="17">
        <f t="shared" si="679"/>
        <v>16.22221</v>
      </c>
      <c r="D120" s="17">
        <f t="shared" si="650"/>
        <v>0.12168891361168963</v>
      </c>
      <c r="E120" s="17"/>
      <c r="F120" s="17"/>
      <c r="G120" s="17"/>
      <c r="H120" s="17"/>
      <c r="I120" s="17">
        <f t="shared" si="680"/>
        <v>0</v>
      </c>
      <c r="J120" s="17">
        <f t="shared" si="680"/>
        <v>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>
        <f t="shared" si="681"/>
        <v>0</v>
      </c>
      <c r="Z120" s="17">
        <f t="shared" si="681"/>
        <v>0</v>
      </c>
      <c r="AA120" s="17"/>
      <c r="AB120" s="17"/>
      <c r="AC120" s="17"/>
      <c r="AD120" s="17"/>
      <c r="AE120" s="17"/>
      <c r="AF120" s="17"/>
      <c r="AG120" s="17"/>
      <c r="AH120" s="17"/>
      <c r="AI120" s="17">
        <f t="shared" si="682"/>
        <v>0</v>
      </c>
      <c r="AJ120" s="17">
        <f t="shared" si="682"/>
        <v>0</v>
      </c>
      <c r="AK120" s="17"/>
      <c r="AL120" s="17"/>
      <c r="AM120" s="17"/>
      <c r="AN120" s="17"/>
      <c r="AO120" s="17"/>
      <c r="AP120" s="17"/>
      <c r="AQ120" s="17"/>
      <c r="AR120" s="17"/>
      <c r="AS120" s="17">
        <f t="shared" si="683"/>
        <v>0</v>
      </c>
      <c r="AT120" s="17">
        <f t="shared" si="683"/>
        <v>0</v>
      </c>
      <c r="AU120" s="17"/>
      <c r="AV120" s="17"/>
      <c r="AW120" s="17"/>
      <c r="AX120" s="17"/>
      <c r="AY120" s="17"/>
      <c r="AZ120" s="17"/>
      <c r="BA120" s="17"/>
      <c r="BB120" s="17"/>
      <c r="BC120" s="17">
        <f t="shared" si="684"/>
        <v>0</v>
      </c>
      <c r="BD120" s="17">
        <f t="shared" si="684"/>
        <v>0</v>
      </c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>
        <f t="shared" si="686"/>
        <v>498.44128384999999</v>
      </c>
      <c r="BW120" s="17">
        <f t="shared" si="686"/>
        <v>0</v>
      </c>
      <c r="BX120" s="17"/>
      <c r="BY120" s="17">
        <v>498.44128384999999</v>
      </c>
      <c r="BZ120" s="17"/>
      <c r="CA120" s="17">
        <f t="shared" si="705"/>
        <v>0</v>
      </c>
      <c r="CB120" s="17"/>
      <c r="CC120" s="17"/>
      <c r="CD120" s="17"/>
      <c r="CE120" s="17">
        <f t="shared" si="687"/>
        <v>0</v>
      </c>
      <c r="CF120" s="17">
        <f t="shared" si="687"/>
        <v>0</v>
      </c>
      <c r="CG120" s="17"/>
      <c r="CH120" s="17"/>
      <c r="CI120" s="17"/>
      <c r="CJ120" s="17"/>
      <c r="CK120" s="17"/>
      <c r="CL120" s="17"/>
      <c r="CM120" s="17"/>
      <c r="CN120" s="17"/>
      <c r="CO120" s="17">
        <f t="shared" si="688"/>
        <v>0</v>
      </c>
      <c r="CP120" s="17">
        <f t="shared" si="688"/>
        <v>0</v>
      </c>
      <c r="CQ120" s="17"/>
      <c r="CR120" s="17"/>
      <c r="CS120" s="17"/>
      <c r="CT120" s="17"/>
      <c r="CU120" s="17"/>
      <c r="CV120" s="17"/>
      <c r="CW120" s="17"/>
      <c r="CX120" s="17"/>
      <c r="CY120" s="17">
        <f t="shared" si="689"/>
        <v>0</v>
      </c>
      <c r="CZ120" s="17">
        <f t="shared" si="689"/>
        <v>0</v>
      </c>
      <c r="DA120" s="17"/>
      <c r="DB120" s="17"/>
      <c r="DC120" s="17"/>
      <c r="DD120" s="17"/>
      <c r="DE120" s="17"/>
      <c r="DF120" s="17"/>
      <c r="DG120" s="17"/>
      <c r="DH120" s="17"/>
      <c r="DI120" s="17">
        <f t="shared" si="690"/>
        <v>0</v>
      </c>
      <c r="DJ120" s="17">
        <f t="shared" si="690"/>
        <v>0</v>
      </c>
      <c r="DK120" s="17"/>
      <c r="DL120" s="17"/>
      <c r="DM120" s="17"/>
      <c r="DN120" s="17"/>
      <c r="DO120" s="17"/>
      <c r="DP120" s="17"/>
      <c r="DQ120" s="17"/>
      <c r="DR120" s="17"/>
      <c r="DS120" s="17">
        <f t="shared" si="691"/>
        <v>0</v>
      </c>
      <c r="DT120" s="17">
        <f t="shared" si="691"/>
        <v>0</v>
      </c>
      <c r="DU120" s="17"/>
      <c r="DV120" s="17"/>
      <c r="DW120" s="17"/>
      <c r="DX120" s="17"/>
      <c r="DY120" s="17"/>
      <c r="DZ120" s="17"/>
      <c r="EA120" s="17"/>
      <c r="EB120" s="17"/>
      <c r="EC120" s="17">
        <f t="shared" si="692"/>
        <v>0</v>
      </c>
      <c r="ED120" s="17">
        <f t="shared" si="692"/>
        <v>0</v>
      </c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>
        <v>12800</v>
      </c>
      <c r="EP120" s="17">
        <f t="shared" si="693"/>
        <v>12800</v>
      </c>
      <c r="EQ120" s="17">
        <f t="shared" si="693"/>
        <v>0</v>
      </c>
      <c r="ER120" s="17"/>
      <c r="ES120" s="17">
        <v>12800</v>
      </c>
      <c r="ET120" s="17"/>
      <c r="EU120" s="17">
        <f t="shared" ref="EU120" si="706">ET120/ES120*100</f>
        <v>0</v>
      </c>
      <c r="EV120" s="17"/>
      <c r="EW120" s="17"/>
      <c r="EX120" s="17"/>
      <c r="EY120" s="17"/>
      <c r="EZ120" s="17">
        <f t="shared" si="694"/>
        <v>0</v>
      </c>
      <c r="FA120" s="17">
        <f t="shared" si="694"/>
        <v>0</v>
      </c>
      <c r="FB120" s="17"/>
      <c r="FC120" s="17"/>
      <c r="FD120" s="17"/>
      <c r="FE120" s="17"/>
      <c r="FF120" s="17"/>
      <c r="FG120" s="17"/>
      <c r="FH120" s="17"/>
      <c r="FI120" s="22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>
        <f t="shared" si="695"/>
        <v>0</v>
      </c>
      <c r="FU120" s="17">
        <f t="shared" si="695"/>
        <v>0</v>
      </c>
      <c r="FV120" s="17"/>
      <c r="FW120" s="17"/>
      <c r="FX120" s="17"/>
      <c r="FY120" s="17"/>
      <c r="FZ120" s="17"/>
      <c r="GA120" s="17"/>
      <c r="GB120" s="17"/>
      <c r="GC120" s="17"/>
      <c r="GD120" s="17">
        <f t="shared" si="696"/>
        <v>0</v>
      </c>
      <c r="GE120" s="17">
        <f t="shared" si="696"/>
        <v>0</v>
      </c>
      <c r="GF120" s="17"/>
      <c r="GG120" s="17"/>
      <c r="GH120" s="17"/>
      <c r="GI120" s="17"/>
      <c r="GJ120" s="17"/>
      <c r="GK120" s="17"/>
      <c r="GL120" s="17"/>
      <c r="GM120" s="17"/>
      <c r="GN120" s="17">
        <f t="shared" si="697"/>
        <v>0</v>
      </c>
      <c r="GO120" s="17">
        <f t="shared" si="697"/>
        <v>0</v>
      </c>
      <c r="GP120" s="17"/>
      <c r="GQ120" s="17"/>
      <c r="GR120" s="17"/>
      <c r="GS120" s="17"/>
      <c r="GT120" s="17"/>
      <c r="GU120" s="17"/>
      <c r="GV120" s="17"/>
      <c r="GW120" s="17"/>
      <c r="GX120" s="17">
        <f t="shared" si="698"/>
        <v>0</v>
      </c>
      <c r="GY120" s="17">
        <f t="shared" si="698"/>
        <v>0</v>
      </c>
      <c r="GZ120" s="17"/>
      <c r="HA120" s="17"/>
      <c r="HB120" s="17"/>
      <c r="HC120" s="17"/>
      <c r="HD120" s="17"/>
      <c r="HE120" s="17"/>
      <c r="HF120" s="17"/>
      <c r="HG120" s="17"/>
      <c r="HH120" s="17">
        <f t="shared" si="699"/>
        <v>0</v>
      </c>
      <c r="HI120" s="17">
        <f t="shared" si="699"/>
        <v>0</v>
      </c>
      <c r="HJ120" s="17"/>
      <c r="HK120" s="17"/>
      <c r="HL120" s="17"/>
      <c r="HM120" s="17"/>
      <c r="HN120" s="17"/>
      <c r="HO120" s="17"/>
      <c r="HP120" s="17"/>
      <c r="HQ120" s="17"/>
      <c r="HR120" s="17">
        <f t="shared" si="700"/>
        <v>0</v>
      </c>
      <c r="HS120" s="17">
        <f t="shared" si="700"/>
        <v>0</v>
      </c>
      <c r="HT120" s="17"/>
      <c r="HU120" s="17"/>
      <c r="HV120" s="17"/>
      <c r="HW120" s="17"/>
      <c r="HX120" s="17"/>
      <c r="HY120" s="17"/>
      <c r="HZ120" s="17"/>
      <c r="IA120" s="17"/>
      <c r="IB120" s="17">
        <f t="shared" si="701"/>
        <v>0</v>
      </c>
      <c r="IC120" s="17">
        <f t="shared" si="701"/>
        <v>0</v>
      </c>
      <c r="ID120" s="17"/>
      <c r="IE120" s="17"/>
      <c r="IF120" s="17"/>
      <c r="IG120" s="17"/>
      <c r="IH120" s="17"/>
      <c r="II120" s="17"/>
      <c r="IJ120" s="17"/>
      <c r="IK120" s="17"/>
      <c r="IL120" s="17">
        <f t="shared" si="702"/>
        <v>0</v>
      </c>
      <c r="IM120" s="17">
        <f t="shared" si="702"/>
        <v>0</v>
      </c>
      <c r="IN120" s="17"/>
      <c r="IO120" s="17"/>
      <c r="IP120" s="17"/>
      <c r="IQ120" s="17"/>
      <c r="IR120" s="17"/>
      <c r="IS120" s="17"/>
      <c r="IT120" s="17"/>
      <c r="IU120" s="17"/>
      <c r="IV120" s="17">
        <f t="shared" si="703"/>
        <v>0</v>
      </c>
      <c r="IW120" s="17">
        <f t="shared" si="703"/>
        <v>0</v>
      </c>
      <c r="IX120" s="17"/>
      <c r="IY120" s="17"/>
      <c r="IZ120" s="17"/>
      <c r="JA120" s="17"/>
      <c r="JB120" s="17"/>
      <c r="JC120" s="17"/>
      <c r="JD120" s="17"/>
      <c r="JE120" s="17"/>
      <c r="JF120" s="17">
        <f t="shared" si="704"/>
        <v>0</v>
      </c>
      <c r="JG120" s="17">
        <f t="shared" si="704"/>
        <v>0</v>
      </c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>
        <v>32.444429999999997</v>
      </c>
      <c r="JS120" s="17">
        <v>16.22221</v>
      </c>
      <c r="JT120" s="17">
        <f t="shared" si="669"/>
        <v>49.999984589034241</v>
      </c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25"/>
    </row>
    <row r="121" spans="1:305" s="6" customFormat="1" ht="19.5" customHeight="1">
      <c r="A121" s="2" t="s">
        <v>136</v>
      </c>
      <c r="B121" s="23">
        <f>B122+B123</f>
        <v>274227.18917000003</v>
      </c>
      <c r="C121" s="23">
        <f>C122+C123</f>
        <v>113651.69948</v>
      </c>
      <c r="D121" s="23">
        <f t="shared" ref="D121" si="707">C121/B121*100</f>
        <v>41.444358534975386</v>
      </c>
      <c r="E121" s="23">
        <f>E122+E123</f>
        <v>4986.8</v>
      </c>
      <c r="F121" s="23">
        <f>F122+F123</f>
        <v>2266.5</v>
      </c>
      <c r="G121" s="23">
        <f>F121/E121*100</f>
        <v>45.449987968236144</v>
      </c>
      <c r="H121" s="23">
        <f>H122+H123</f>
        <v>678.76003000000003</v>
      </c>
      <c r="I121" s="23">
        <f>I122+I123</f>
        <v>678.76003000000003</v>
      </c>
      <c r="J121" s="23">
        <f>J122+J123</f>
        <v>678.76003000000003</v>
      </c>
      <c r="K121" s="23">
        <f>J121/I121*100</f>
        <v>100</v>
      </c>
      <c r="L121" s="23">
        <f>L122+L123</f>
        <v>671.97243000000003</v>
      </c>
      <c r="M121" s="23">
        <f>M122+M123</f>
        <v>671.97243000000003</v>
      </c>
      <c r="N121" s="23">
        <f>M121/L121*100</f>
        <v>100</v>
      </c>
      <c r="O121" s="23">
        <f>O122+O123</f>
        <v>6.7876000000000003</v>
      </c>
      <c r="P121" s="23">
        <f>P122+P123</f>
        <v>6.7876000000000003</v>
      </c>
      <c r="Q121" s="23">
        <f>P121/O121*100</f>
        <v>100</v>
      </c>
      <c r="R121" s="23">
        <f>R122+R123</f>
        <v>362</v>
      </c>
      <c r="S121" s="23">
        <f>S122+S123</f>
        <v>362</v>
      </c>
      <c r="T121" s="23">
        <f>S121/R121*100</f>
        <v>100</v>
      </c>
      <c r="U121" s="23">
        <f>U122+U123</f>
        <v>0</v>
      </c>
      <c r="V121" s="23">
        <f>V122+V123</f>
        <v>0</v>
      </c>
      <c r="W121" s="23" t="e">
        <f>V121/U121*100</f>
        <v>#DIV/0!</v>
      </c>
      <c r="X121" s="23">
        <f>X122+X123</f>
        <v>5831.2359000000006</v>
      </c>
      <c r="Y121" s="23">
        <f>Y122+Y123</f>
        <v>5831.2358999999997</v>
      </c>
      <c r="Z121" s="23">
        <f>Z122+Z123</f>
        <v>2621.7323999999999</v>
      </c>
      <c r="AA121" s="23">
        <f>Z121/Y121*100</f>
        <v>44.960149871487793</v>
      </c>
      <c r="AB121" s="23">
        <f>AB122+AB123</f>
        <v>3678.0600599999998</v>
      </c>
      <c r="AC121" s="23">
        <f>AC122+AC123</f>
        <v>1653.6613199999999</v>
      </c>
      <c r="AD121" s="23">
        <f>AC121/AB121*100</f>
        <v>44.960149998203129</v>
      </c>
      <c r="AE121" s="23">
        <f>AE122+AE123</f>
        <v>2153.1758399999999</v>
      </c>
      <c r="AF121" s="23">
        <f>AF122+AF123</f>
        <v>968.07108000000005</v>
      </c>
      <c r="AG121" s="23">
        <f>AF121/AE121*100</f>
        <v>44.96014965503236</v>
      </c>
      <c r="AH121" s="23">
        <f>AH122+AH123</f>
        <v>0</v>
      </c>
      <c r="AI121" s="23">
        <f>AI122+AI123</f>
        <v>0</v>
      </c>
      <c r="AJ121" s="23">
        <f>AJ122+AJ123</f>
        <v>0</v>
      </c>
      <c r="AK121" s="23"/>
      <c r="AL121" s="23">
        <f>AL122+AL123</f>
        <v>0</v>
      </c>
      <c r="AM121" s="23">
        <f>AM122+AM123</f>
        <v>0</v>
      </c>
      <c r="AN121" s="23"/>
      <c r="AO121" s="23">
        <f>AO122+AO123</f>
        <v>0</v>
      </c>
      <c r="AP121" s="23">
        <f>AP122+AP123</f>
        <v>0</v>
      </c>
      <c r="AQ121" s="23"/>
      <c r="AR121" s="23">
        <f>AR122+AR123</f>
        <v>2195.1263399999998</v>
      </c>
      <c r="AS121" s="23">
        <f>AS122+AS123</f>
        <v>2195.1263399999998</v>
      </c>
      <c r="AT121" s="23">
        <f>AT122+AT123</f>
        <v>679.28826000000004</v>
      </c>
      <c r="AU121" s="23"/>
      <c r="AV121" s="23">
        <f>AV122+AV123</f>
        <v>2151.22381</v>
      </c>
      <c r="AW121" s="23">
        <f>AW122+AW123</f>
        <v>665.70249000000001</v>
      </c>
      <c r="AX121" s="23">
        <f>AW121/AV121*100</f>
        <v>30.945292019615572</v>
      </c>
      <c r="AY121" s="23">
        <f>AY122+AY123</f>
        <v>43.902529999999999</v>
      </c>
      <c r="AZ121" s="23">
        <f>AZ122+AZ123</f>
        <v>13.58577</v>
      </c>
      <c r="BA121" s="23">
        <f>AZ121/AY121*100</f>
        <v>30.945300874459857</v>
      </c>
      <c r="BB121" s="23">
        <f>BB122+BB123</f>
        <v>0</v>
      </c>
      <c r="BC121" s="23">
        <f>BC122+BC123</f>
        <v>0</v>
      </c>
      <c r="BD121" s="23">
        <f>BD122+BD123</f>
        <v>0</v>
      </c>
      <c r="BE121" s="23"/>
      <c r="BF121" s="23">
        <f>BF122+BF123</f>
        <v>0</v>
      </c>
      <c r="BG121" s="23">
        <f>BG122+BG123</f>
        <v>0</v>
      </c>
      <c r="BH121" s="23"/>
      <c r="BI121" s="23">
        <f>BI122+BI123</f>
        <v>0</v>
      </c>
      <c r="BJ121" s="23">
        <f>BJ122+BJ123</f>
        <v>0</v>
      </c>
      <c r="BK121" s="23"/>
      <c r="BL121" s="23">
        <f>BL122+BL123</f>
        <v>2773.1958300000001</v>
      </c>
      <c r="BM121" s="23">
        <f>BM122+BM123</f>
        <v>2773.1958300000001</v>
      </c>
      <c r="BN121" s="23">
        <f>BN122+BN123</f>
        <v>831.95875000000001</v>
      </c>
      <c r="BO121" s="23">
        <f>BN121/BM121*100</f>
        <v>30.000000036059475</v>
      </c>
      <c r="BP121" s="23">
        <f>BP122+BP123</f>
        <v>2717.73191</v>
      </c>
      <c r="BQ121" s="23">
        <f>BQ122+BQ123</f>
        <v>815.31957</v>
      </c>
      <c r="BR121" s="23">
        <f>BQ121/BP121*100</f>
        <v>29.999999889613839</v>
      </c>
      <c r="BS121" s="23">
        <f>BS122+BS123</f>
        <v>55.463920000000002</v>
      </c>
      <c r="BT121" s="23">
        <f>BT122+BT123</f>
        <v>16.63918</v>
      </c>
      <c r="BU121" s="23">
        <f>BT121/BS121*100</f>
        <v>30.000007211895586</v>
      </c>
      <c r="BV121" s="23">
        <f>BV122+BV123</f>
        <v>1253.5763200000001</v>
      </c>
      <c r="BW121" s="23">
        <f>BW122+BW123</f>
        <v>366.03482000000002</v>
      </c>
      <c r="BX121" s="23">
        <f>BW121/BV121*100</f>
        <v>29.19924492511154</v>
      </c>
      <c r="BY121" s="23">
        <f>BY122+BY123</f>
        <v>1253.5763200000001</v>
      </c>
      <c r="BZ121" s="23">
        <f>BZ122+BZ123</f>
        <v>366.03482000000002</v>
      </c>
      <c r="CA121" s="23">
        <f>BZ121/BY121*100</f>
        <v>29.19924492511154</v>
      </c>
      <c r="CB121" s="23">
        <f>CB122+CB123</f>
        <v>0</v>
      </c>
      <c r="CC121" s="23">
        <f>CC122+CC123</f>
        <v>0</v>
      </c>
      <c r="CD121" s="23"/>
      <c r="CE121" s="23">
        <f>CE122+CE123</f>
        <v>10836.298999999999</v>
      </c>
      <c r="CF121" s="23">
        <f>CF122+CF123</f>
        <v>9339.8559999999998</v>
      </c>
      <c r="CG121" s="23"/>
      <c r="CH121" s="23">
        <f>CH122+CH123</f>
        <v>10619.57302</v>
      </c>
      <c r="CI121" s="23">
        <f>CI122+CI123</f>
        <v>9153.0588800000005</v>
      </c>
      <c r="CJ121" s="23">
        <f>CI121/CH121*100</f>
        <v>86.190460414575128</v>
      </c>
      <c r="CK121" s="23">
        <f>CK122+CK123</f>
        <v>216.72598000000002</v>
      </c>
      <c r="CL121" s="23">
        <f>CL122+CL123</f>
        <v>186.79712000000001</v>
      </c>
      <c r="CM121" s="23">
        <f>CL121/CK121*100</f>
        <v>86.190460414575114</v>
      </c>
      <c r="CN121" s="23">
        <f>CN122+CN123</f>
        <v>0</v>
      </c>
      <c r="CO121" s="23">
        <f>CO122+CO123</f>
        <v>0</v>
      </c>
      <c r="CP121" s="23">
        <f>CP122+CP123</f>
        <v>0</v>
      </c>
      <c r="CQ121" s="23"/>
      <c r="CR121" s="23">
        <f>CR122+CR123</f>
        <v>0</v>
      </c>
      <c r="CS121" s="23">
        <f>CS122+CS123</f>
        <v>0</v>
      </c>
      <c r="CT121" s="23"/>
      <c r="CU121" s="23">
        <f>CU122+CU123</f>
        <v>0</v>
      </c>
      <c r="CV121" s="23">
        <f>CV122+CV123</f>
        <v>0</v>
      </c>
      <c r="CW121" s="23"/>
      <c r="CX121" s="23">
        <f>CX122+CX123</f>
        <v>0</v>
      </c>
      <c r="CY121" s="23">
        <f>CY122+CY123</f>
        <v>0</v>
      </c>
      <c r="CZ121" s="23">
        <f>CZ122+CZ123</f>
        <v>0</v>
      </c>
      <c r="DA121" s="23"/>
      <c r="DB121" s="23"/>
      <c r="DC121" s="23"/>
      <c r="DD121" s="23"/>
      <c r="DE121" s="23"/>
      <c r="DF121" s="23"/>
      <c r="DG121" s="23"/>
      <c r="DH121" s="23">
        <f>DH122+DH123</f>
        <v>0</v>
      </c>
      <c r="DI121" s="23">
        <f>DI122+DI123</f>
        <v>0</v>
      </c>
      <c r="DJ121" s="23">
        <f>DJ122+DJ123</f>
        <v>0</v>
      </c>
      <c r="DK121" s="23"/>
      <c r="DL121" s="23">
        <f>DL122+DL123</f>
        <v>0</v>
      </c>
      <c r="DM121" s="23">
        <v>0</v>
      </c>
      <c r="DN121" s="23"/>
      <c r="DO121" s="23">
        <f>DO122+DO123</f>
        <v>0</v>
      </c>
      <c r="DP121" s="23">
        <f>DP122+DP123</f>
        <v>0</v>
      </c>
      <c r="DQ121" s="23"/>
      <c r="DR121" s="23">
        <f>DR122+DR123</f>
        <v>0</v>
      </c>
      <c r="DS121" s="23">
        <f>DS122+DS123</f>
        <v>0</v>
      </c>
      <c r="DT121" s="23">
        <f>DT122+DT123</f>
        <v>0</v>
      </c>
      <c r="DU121" s="23"/>
      <c r="DV121" s="23">
        <f>DV122+DV123</f>
        <v>0</v>
      </c>
      <c r="DW121" s="23">
        <f>DW122+DW123</f>
        <v>0</v>
      </c>
      <c r="DX121" s="23"/>
      <c r="DY121" s="23">
        <f>DY122+DY123</f>
        <v>0</v>
      </c>
      <c r="DZ121" s="23">
        <f>DZ122+DZ123</f>
        <v>0</v>
      </c>
      <c r="EA121" s="23"/>
      <c r="EB121" s="23">
        <f>EB122+EB123</f>
        <v>0</v>
      </c>
      <c r="EC121" s="23">
        <f>EC122+EC123</f>
        <v>0</v>
      </c>
      <c r="ED121" s="23">
        <f>ED122+ED123</f>
        <v>0</v>
      </c>
      <c r="EE121" s="23"/>
      <c r="EF121" s="23">
        <f>EF122+EF123</f>
        <v>0</v>
      </c>
      <c r="EG121" s="23">
        <f>EG122+EG123</f>
        <v>0</v>
      </c>
      <c r="EH121" s="23"/>
      <c r="EI121" s="23">
        <f>EI122+EI123</f>
        <v>0</v>
      </c>
      <c r="EJ121" s="23">
        <f>EJ122+EJ123</f>
        <v>0</v>
      </c>
      <c r="EK121" s="23"/>
      <c r="EL121" s="23">
        <f>EL122+EL123</f>
        <v>0</v>
      </c>
      <c r="EM121" s="23">
        <f>EM122+EM123</f>
        <v>0</v>
      </c>
      <c r="EN121" s="23"/>
      <c r="EO121" s="23">
        <f>EO122+EO123</f>
        <v>4893.3119999999999</v>
      </c>
      <c r="EP121" s="23">
        <f>EP122+EP123</f>
        <v>4893.3119999999999</v>
      </c>
      <c r="EQ121" s="23">
        <f>EQ122+EQ123</f>
        <v>1262.64112</v>
      </c>
      <c r="ER121" s="23">
        <f>EQ121/EP121*100</f>
        <v>25.803405137461088</v>
      </c>
      <c r="ES121" s="23">
        <f>ES122+ES123</f>
        <v>4893.3119999999999</v>
      </c>
      <c r="ET121" s="23">
        <f>ET122+ET123</f>
        <v>1262.64112</v>
      </c>
      <c r="EU121" s="23">
        <f>ET121/ES121*100</f>
        <v>25.803405137461088</v>
      </c>
      <c r="EV121" s="23">
        <f>EV122+EV123</f>
        <v>0</v>
      </c>
      <c r="EW121" s="23">
        <f>EW122+EW123</f>
        <v>0</v>
      </c>
      <c r="EX121" s="23"/>
      <c r="EY121" s="23">
        <f>EY122+EY123</f>
        <v>0</v>
      </c>
      <c r="EZ121" s="23">
        <f>EZ122+EZ123</f>
        <v>0</v>
      </c>
      <c r="FA121" s="23">
        <f>FA122+FA123</f>
        <v>0</v>
      </c>
      <c r="FB121" s="23"/>
      <c r="FC121" s="23">
        <f>FC122+FC123</f>
        <v>0</v>
      </c>
      <c r="FD121" s="23">
        <f>FD122+FD123</f>
        <v>0</v>
      </c>
      <c r="FE121" s="23"/>
      <c r="FF121" s="23">
        <f>FF122+FF123</f>
        <v>0</v>
      </c>
      <c r="FG121" s="23">
        <f>FG122+FG123</f>
        <v>0</v>
      </c>
      <c r="FH121" s="23"/>
      <c r="FI121" s="23">
        <f t="shared" ref="FI121:FR121" si="708">FI122+FI123</f>
        <v>61.499029999999998</v>
      </c>
      <c r="FJ121" s="23">
        <f t="shared" si="708"/>
        <v>61.499029999999998</v>
      </c>
      <c r="FK121" s="23">
        <f t="shared" si="708"/>
        <v>61.499029999999998</v>
      </c>
      <c r="FL121" s="23">
        <f t="shared" si="708"/>
        <v>100</v>
      </c>
      <c r="FM121" s="23">
        <f t="shared" si="708"/>
        <v>60.884039999999999</v>
      </c>
      <c r="FN121" s="23">
        <f t="shared" si="708"/>
        <v>60.884039999999999</v>
      </c>
      <c r="FO121" s="23">
        <f t="shared" si="708"/>
        <v>100</v>
      </c>
      <c r="FP121" s="23">
        <f t="shared" si="708"/>
        <v>0.61499000000000004</v>
      </c>
      <c r="FQ121" s="23">
        <f t="shared" si="708"/>
        <v>0.61499000000000004</v>
      </c>
      <c r="FR121" s="23">
        <f t="shared" si="708"/>
        <v>100</v>
      </c>
      <c r="FS121" s="23">
        <f>FS122+FS123</f>
        <v>48165.277000000002</v>
      </c>
      <c r="FT121" s="23">
        <f>FT122+FT123</f>
        <v>48165.277000000002</v>
      </c>
      <c r="FU121" s="23">
        <f>FU122+FU123</f>
        <v>15174.08052</v>
      </c>
      <c r="FV121" s="23">
        <f t="shared" ref="FV121" si="709">FU121/FT121*100</f>
        <v>31.504190290445127</v>
      </c>
      <c r="FW121" s="23">
        <f t="shared" ref="FW121:GB121" si="710">FW122+FW123</f>
        <v>45085.4</v>
      </c>
      <c r="FX121" s="23">
        <f t="shared" si="710"/>
        <v>14203.790209999999</v>
      </c>
      <c r="FY121" s="23">
        <f t="shared" si="710"/>
        <v>31.504190292201017</v>
      </c>
      <c r="FZ121" s="23">
        <f t="shared" si="710"/>
        <v>3079.877</v>
      </c>
      <c r="GA121" s="23">
        <f t="shared" si="710"/>
        <v>970.29030999999998</v>
      </c>
      <c r="GB121" s="23">
        <f t="shared" si="710"/>
        <v>31.504190264741094</v>
      </c>
      <c r="GC121" s="23">
        <f>GC122+GC123</f>
        <v>12190.510199999999</v>
      </c>
      <c r="GD121" s="23">
        <f>GD122+GD123</f>
        <v>12190.510200000001</v>
      </c>
      <c r="GE121" s="23">
        <f>GE122+GE123</f>
        <v>10545.604799999999</v>
      </c>
      <c r="GF121" s="23">
        <f t="shared" ref="GF121" si="711">GE121/GD121*100</f>
        <v>86.506673034898881</v>
      </c>
      <c r="GG121" s="23">
        <f t="shared" ref="GG121:GL121" si="712">GG122+GG123</f>
        <v>11946.7</v>
      </c>
      <c r="GH121" s="23">
        <f t="shared" si="712"/>
        <v>10334.6927</v>
      </c>
      <c r="GI121" s="23">
        <f t="shared" si="712"/>
        <v>86.506672972452634</v>
      </c>
      <c r="GJ121" s="23">
        <f t="shared" si="712"/>
        <v>243.81020000000001</v>
      </c>
      <c r="GK121" s="23">
        <f t="shared" si="712"/>
        <v>210.91210000000001</v>
      </c>
      <c r="GL121" s="23">
        <f t="shared" si="712"/>
        <v>86.506676094765524</v>
      </c>
      <c r="GM121" s="23">
        <f>GM122+GM123</f>
        <v>7062.31</v>
      </c>
      <c r="GN121" s="23">
        <f>GN122+GN123</f>
        <v>7062.3099999999995</v>
      </c>
      <c r="GO121" s="23">
        <f>GO122+GO123</f>
        <v>3738.4874199999999</v>
      </c>
      <c r="GP121" s="23">
        <f>GO121/GM121*100</f>
        <v>52.935759262904057</v>
      </c>
      <c r="GQ121" s="23">
        <f t="shared" ref="GQ121:GV121" si="713">GQ122+GQ123</f>
        <v>6991.6868999999997</v>
      </c>
      <c r="GR121" s="23">
        <f t="shared" si="713"/>
        <v>3701.1025500000001</v>
      </c>
      <c r="GS121" s="23">
        <f t="shared" si="713"/>
        <v>52.935759322975407</v>
      </c>
      <c r="GT121" s="23">
        <f t="shared" si="713"/>
        <v>70.623099999999994</v>
      </c>
      <c r="GU121" s="23">
        <f t="shared" si="713"/>
        <v>37.384869999999999</v>
      </c>
      <c r="GV121" s="23">
        <f t="shared" si="713"/>
        <v>52.935753315841417</v>
      </c>
      <c r="GW121" s="23">
        <f>GW122+GW123</f>
        <v>0</v>
      </c>
      <c r="GX121" s="23">
        <f>GX122+GX123</f>
        <v>0</v>
      </c>
      <c r="GY121" s="23">
        <f>GY122+GY123</f>
        <v>0</v>
      </c>
      <c r="GZ121" s="23"/>
      <c r="HA121" s="23">
        <f t="shared" ref="HA121:HF121" si="714">HA122+HA123</f>
        <v>0</v>
      </c>
      <c r="HB121" s="23">
        <f t="shared" si="714"/>
        <v>0</v>
      </c>
      <c r="HC121" s="23">
        <f t="shared" si="714"/>
        <v>100</v>
      </c>
      <c r="HD121" s="23">
        <f t="shared" si="714"/>
        <v>0</v>
      </c>
      <c r="HE121" s="23">
        <f t="shared" si="714"/>
        <v>0</v>
      </c>
      <c r="HF121" s="23">
        <f t="shared" si="714"/>
        <v>100</v>
      </c>
      <c r="HG121" s="23">
        <f>HG122+HG123</f>
        <v>102451.11111</v>
      </c>
      <c r="HH121" s="23">
        <f>HH122+HH123</f>
        <v>102451.11111000001</v>
      </c>
      <c r="HI121" s="23">
        <f>HI122+HI123</f>
        <v>51627.747580000003</v>
      </c>
      <c r="HJ121" s="23"/>
      <c r="HK121" s="23">
        <f t="shared" ref="HK121:HP121" si="715">HK122+HK123</f>
        <v>101426.6</v>
      </c>
      <c r="HL121" s="23">
        <f t="shared" si="715"/>
        <v>51111.470090000003</v>
      </c>
      <c r="HM121" s="23">
        <f t="shared" si="715"/>
        <v>50.392569690791177</v>
      </c>
      <c r="HN121" s="23">
        <f t="shared" si="715"/>
        <v>1024.5111099999999</v>
      </c>
      <c r="HO121" s="23">
        <f t="shared" si="715"/>
        <v>516.27748999999994</v>
      </c>
      <c r="HP121" s="23">
        <f t="shared" si="715"/>
        <v>50.392571145470541</v>
      </c>
      <c r="HQ121" s="23">
        <f>HQ122+HQ123</f>
        <v>39406.477399999996</v>
      </c>
      <c r="HR121" s="23">
        <f>HR122+HR123</f>
        <v>39406.477400000003</v>
      </c>
      <c r="HS121" s="23">
        <f>HS122+HS123</f>
        <v>11642.80459</v>
      </c>
      <c r="HT121" s="23"/>
      <c r="HU121" s="23">
        <f t="shared" ref="HU121:HZ121" si="716">HU122+HU123</f>
        <v>0</v>
      </c>
      <c r="HV121" s="23">
        <f t="shared" si="716"/>
        <v>0</v>
      </c>
      <c r="HW121" s="23">
        <f t="shared" si="716"/>
        <v>0</v>
      </c>
      <c r="HX121" s="23">
        <f t="shared" si="716"/>
        <v>39406.477400000003</v>
      </c>
      <c r="HY121" s="23">
        <f t="shared" si="716"/>
        <v>11642.80459</v>
      </c>
      <c r="HZ121" s="23">
        <f t="shared" si="716"/>
        <v>0</v>
      </c>
      <c r="IA121" s="23">
        <f>IA122+IA123</f>
        <v>3093.36735</v>
      </c>
      <c r="IB121" s="23">
        <f>IB122+IB123</f>
        <v>3093.36735</v>
      </c>
      <c r="IC121" s="23">
        <f>IC122+IC123</f>
        <v>0</v>
      </c>
      <c r="ID121" s="23">
        <f t="shared" ref="ID121" si="717">IC121/IB121*100</f>
        <v>0</v>
      </c>
      <c r="IE121" s="23">
        <f t="shared" ref="IE121:IJ121" si="718">IE122+IE123</f>
        <v>3031.5</v>
      </c>
      <c r="IF121" s="23">
        <f t="shared" si="718"/>
        <v>0</v>
      </c>
      <c r="IG121" s="23">
        <f t="shared" si="718"/>
        <v>0</v>
      </c>
      <c r="IH121" s="23">
        <f t="shared" si="718"/>
        <v>61.867350000000002</v>
      </c>
      <c r="II121" s="23">
        <f t="shared" si="718"/>
        <v>0</v>
      </c>
      <c r="IJ121" s="23">
        <f t="shared" si="718"/>
        <v>0</v>
      </c>
      <c r="IK121" s="23">
        <f>IK122+IK123</f>
        <v>343.87754999999999</v>
      </c>
      <c r="IL121" s="23">
        <f>IL122+IL123</f>
        <v>343.87754999999999</v>
      </c>
      <c r="IM121" s="23">
        <f>IM122+IM123</f>
        <v>343.87754999999999</v>
      </c>
      <c r="IN121" s="23">
        <f t="shared" ref="IN121:IN122" si="719">IM121/IL121*100</f>
        <v>100</v>
      </c>
      <c r="IO121" s="23">
        <f t="shared" ref="IO121:IT121" si="720">IO122+IO123</f>
        <v>337</v>
      </c>
      <c r="IP121" s="23">
        <f t="shared" si="720"/>
        <v>337</v>
      </c>
      <c r="IQ121" s="23">
        <f t="shared" si="720"/>
        <v>100</v>
      </c>
      <c r="IR121" s="23">
        <f t="shared" si="720"/>
        <v>6.8775500000000003</v>
      </c>
      <c r="IS121" s="23">
        <f t="shared" si="720"/>
        <v>6.8775500000000003</v>
      </c>
      <c r="IT121" s="23">
        <f t="shared" si="720"/>
        <v>100</v>
      </c>
      <c r="IU121" s="23">
        <f>IU122+IU123</f>
        <v>9590.6221999999998</v>
      </c>
      <c r="IV121" s="23">
        <f>IV122+IV123</f>
        <v>9590.6221999999998</v>
      </c>
      <c r="IW121" s="23">
        <f>IW122+IW123</f>
        <v>1999.9752899999999</v>
      </c>
      <c r="IX121" s="23">
        <f t="shared" ref="IX121:IX122" si="721">IW121/IV121*100</f>
        <v>20.853446713811746</v>
      </c>
      <c r="IY121" s="23">
        <f t="shared" ref="IY121:JD121" si="722">IY122+IY123</f>
        <v>9398.8097600000001</v>
      </c>
      <c r="IZ121" s="23">
        <f t="shared" si="722"/>
        <v>1959.97579</v>
      </c>
      <c r="JA121" s="23">
        <f t="shared" si="722"/>
        <v>20.853446766646758</v>
      </c>
      <c r="JB121" s="23">
        <f t="shared" si="722"/>
        <v>191.81244000000001</v>
      </c>
      <c r="JC121" s="23">
        <f t="shared" si="722"/>
        <v>39.999499999999998</v>
      </c>
      <c r="JD121" s="23">
        <f t="shared" si="722"/>
        <v>20.853444124896171</v>
      </c>
      <c r="JE121" s="23">
        <f>JE122+JE123</f>
        <v>0</v>
      </c>
      <c r="JF121" s="23">
        <f>JF122+JF123</f>
        <v>0</v>
      </c>
      <c r="JG121" s="23">
        <f>JG122+JG123</f>
        <v>0</v>
      </c>
      <c r="JH121" s="23"/>
      <c r="JI121" s="23">
        <f>JI122+JI123</f>
        <v>0</v>
      </c>
      <c r="JJ121" s="23">
        <f>JJ122+JJ123</f>
        <v>0</v>
      </c>
      <c r="JK121" s="23"/>
      <c r="JL121" s="23">
        <f>JL122+JL123</f>
        <v>0</v>
      </c>
      <c r="JM121" s="23">
        <f>JM122+JM123</f>
        <v>0</v>
      </c>
      <c r="JN121" s="23"/>
      <c r="JO121" s="23">
        <f>JO122+JO123</f>
        <v>0</v>
      </c>
      <c r="JP121" s="23">
        <f>JP122+JP123</f>
        <v>0</v>
      </c>
      <c r="JQ121" s="23"/>
      <c r="JR121" s="23">
        <f>JR122+JR123</f>
        <v>217.70263</v>
      </c>
      <c r="JS121" s="23">
        <f>JS122+JS123</f>
        <v>108.85132</v>
      </c>
      <c r="JT121" s="23">
        <f t="shared" ref="JT121" si="723">JS121/JR121*100</f>
        <v>50.000002296710889</v>
      </c>
      <c r="JU121" s="23">
        <f>JU122+JU123</f>
        <v>0</v>
      </c>
      <c r="JV121" s="23">
        <f>JV122+JV123</f>
        <v>0</v>
      </c>
      <c r="JW121" s="23" t="e">
        <f t="shared" ref="JW121" si="724">JV121/JU121*100</f>
        <v>#DIV/0!</v>
      </c>
      <c r="JX121" s="23">
        <f>JX122+JX123</f>
        <v>0</v>
      </c>
      <c r="JY121" s="23">
        <f>JY122+JY123</f>
        <v>0</v>
      </c>
      <c r="JZ121" s="23" t="e">
        <f t="shared" ref="JZ121" si="725">JY121/JX121*100</f>
        <v>#DIV/0!</v>
      </c>
      <c r="KA121" s="23">
        <f>KA122+KA123</f>
        <v>0</v>
      </c>
      <c r="KB121" s="23">
        <f>KB122+KB123</f>
        <v>0</v>
      </c>
      <c r="KC121" s="23" t="e">
        <f t="shared" ref="KC121" si="726">KB121/KA121*100</f>
        <v>#DIV/0!</v>
      </c>
      <c r="KD121" s="23">
        <f>KD122+KD123</f>
        <v>17834.129280000001</v>
      </c>
      <c r="KE121" s="23">
        <f>KE122+KE123</f>
        <v>0</v>
      </c>
      <c r="KF121" s="23">
        <f t="shared" ref="KF121" si="727">KE121/KD121*100</f>
        <v>0</v>
      </c>
      <c r="KG121" s="23">
        <f>KG122+KG123</f>
        <v>0</v>
      </c>
      <c r="KH121" s="23">
        <f>KH122+KH123</f>
        <v>0</v>
      </c>
      <c r="KI121" s="23" t="e">
        <f t="shared" ref="KI121" si="728">KH121/KG121*100</f>
        <v>#DIV/0!</v>
      </c>
      <c r="KJ121" s="23">
        <f>KJ122+KJ123</f>
        <v>0</v>
      </c>
      <c r="KK121" s="23">
        <f>KK122+KK123</f>
        <v>0</v>
      </c>
      <c r="KL121" s="23" t="e">
        <f t="shared" ref="KL121" si="729">KK121/KJ121*100</f>
        <v>#DIV/0!</v>
      </c>
      <c r="KM121" s="23">
        <f>KM122+KM123</f>
        <v>0</v>
      </c>
      <c r="KN121" s="23">
        <f>KN122+KN123</f>
        <v>0</v>
      </c>
      <c r="KO121" s="23" t="e">
        <f t="shared" ref="KO121" si="730">KN121/KM121*100</f>
        <v>#DIV/0!</v>
      </c>
      <c r="KP121" s="23">
        <f>KP122+KP123</f>
        <v>0</v>
      </c>
      <c r="KQ121" s="23">
        <f>KQ122+KQ123</f>
        <v>0</v>
      </c>
      <c r="KR121" s="23" t="e">
        <f t="shared" ref="KR121" si="731">KQ121/KP121*100</f>
        <v>#DIV/0!</v>
      </c>
    </row>
    <row r="122" spans="1:305" ht="18" customHeight="1">
      <c r="A122" s="1" t="s">
        <v>135</v>
      </c>
      <c r="B122" s="17">
        <f>H122+R122+U122+X122+AH122+AR122+BB122+BL122+BV122+CE122+CN122+CX122+DH122+DR122+EB122+EO122+E122+EY122+FI122+FS122+GC122+GM122+GW122+HG122+HQ122+IA122+IK122+IU122+JE122+JO122+EL122+JR122+JU122+JX122+KA122+KD122+KG122+KJ122+KM122+KP122</f>
        <v>225682.92499</v>
      </c>
      <c r="C122" s="17">
        <f>J122+S122+V122+Z122+AJ122+AT122+BD122+BN122+BW122+CF122+CP122+CZ122+DJ122+DT122+ED122+EQ122+F122+FA122+FK122+FU122+GE122+GO122+GY122+HI122+HS122+IC122+IM122+IW122+JG122+JP122+EM122+JS122+JV122+JY122+KB122+KE122+KH122+KK122+KN122+KQ122</f>
        <v>99439.408880000003</v>
      </c>
      <c r="D122" s="17">
        <v>36.027948983200943</v>
      </c>
      <c r="E122" s="19">
        <v>4986.8</v>
      </c>
      <c r="F122" s="17">
        <v>2266.5</v>
      </c>
      <c r="G122" s="17">
        <v>54.547665369649813</v>
      </c>
      <c r="H122" s="17">
        <v>678.76003000000003</v>
      </c>
      <c r="I122" s="17">
        <f t="shared" ref="I122:J122" si="732">L122+O122</f>
        <v>678.76003000000003</v>
      </c>
      <c r="J122" s="17">
        <f t="shared" si="732"/>
        <v>678.76003000000003</v>
      </c>
      <c r="K122" s="17">
        <v>100</v>
      </c>
      <c r="L122" s="17">
        <v>671.97243000000003</v>
      </c>
      <c r="M122" s="17">
        <v>671.97243000000003</v>
      </c>
      <c r="N122" s="17">
        <v>100</v>
      </c>
      <c r="O122" s="17">
        <v>6.7876000000000003</v>
      </c>
      <c r="P122" s="17">
        <v>6.7876000000000003</v>
      </c>
      <c r="Q122" s="17">
        <f>P122/O122*100</f>
        <v>100</v>
      </c>
      <c r="R122" s="17">
        <v>362</v>
      </c>
      <c r="S122" s="17">
        <v>362</v>
      </c>
      <c r="T122" s="17">
        <f>S122/R122*100</f>
        <v>100</v>
      </c>
      <c r="U122" s="17"/>
      <c r="V122" s="17"/>
      <c r="W122" s="17">
        <v>100</v>
      </c>
      <c r="X122" s="17">
        <v>5831.2359000000006</v>
      </c>
      <c r="Y122" s="17">
        <f t="shared" ref="Y122:Z122" si="733">AB122+AE122</f>
        <v>5831.2358999999997</v>
      </c>
      <c r="Z122" s="17">
        <f t="shared" si="733"/>
        <v>2621.7323999999999</v>
      </c>
      <c r="AA122" s="17">
        <v>58.335065881572298</v>
      </c>
      <c r="AB122" s="17">
        <v>3678.0600599999998</v>
      </c>
      <c r="AC122" s="17">
        <v>1653.6613199999999</v>
      </c>
      <c r="AD122" s="17">
        <f>AC122/AB122*100</f>
        <v>44.960149998203129</v>
      </c>
      <c r="AE122" s="17">
        <v>2153.1758399999999</v>
      </c>
      <c r="AF122" s="17">
        <v>968.07108000000005</v>
      </c>
      <c r="AG122" s="17">
        <f>AF122/AE122*100</f>
        <v>44.96014965503236</v>
      </c>
      <c r="AH122" s="17"/>
      <c r="AI122" s="17">
        <f t="shared" ref="AI122:AJ122" si="734">AL122+AO122</f>
        <v>0</v>
      </c>
      <c r="AJ122" s="17">
        <f t="shared" si="734"/>
        <v>0</v>
      </c>
      <c r="AK122" s="17"/>
      <c r="AL122" s="17"/>
      <c r="AM122" s="17"/>
      <c r="AN122" s="17"/>
      <c r="AO122" s="17"/>
      <c r="AP122" s="17"/>
      <c r="AQ122" s="17"/>
      <c r="AR122" s="17">
        <v>2195.1263399999998</v>
      </c>
      <c r="AS122" s="17">
        <f t="shared" ref="AS122:AT122" si="735">AV122+AY122</f>
        <v>2195.1263399999998</v>
      </c>
      <c r="AT122" s="17">
        <f t="shared" si="735"/>
        <v>679.28826000000004</v>
      </c>
      <c r="AU122" s="17"/>
      <c r="AV122" s="17">
        <v>2151.22381</v>
      </c>
      <c r="AW122" s="17">
        <v>665.70249000000001</v>
      </c>
      <c r="AX122" s="17">
        <f>AW122/AV122*100</f>
        <v>30.945292019615572</v>
      </c>
      <c r="AY122" s="17">
        <v>43.902529999999999</v>
      </c>
      <c r="AZ122" s="17">
        <v>13.58577</v>
      </c>
      <c r="BA122" s="17">
        <f>AZ122/AY122*100</f>
        <v>30.945300874459857</v>
      </c>
      <c r="BB122" s="17"/>
      <c r="BC122" s="17">
        <f t="shared" ref="BC122:BD122" si="736">BF122+BI122</f>
        <v>0</v>
      </c>
      <c r="BD122" s="17">
        <f t="shared" si="736"/>
        <v>0</v>
      </c>
      <c r="BE122" s="17"/>
      <c r="BF122" s="17"/>
      <c r="BG122" s="17"/>
      <c r="BH122" s="17"/>
      <c r="BI122" s="17"/>
      <c r="BJ122" s="17"/>
      <c r="BK122" s="17"/>
      <c r="BL122" s="17"/>
      <c r="BM122" s="17">
        <f t="shared" ref="BM122:BN122" si="737">BP122+BS122</f>
        <v>0</v>
      </c>
      <c r="BN122" s="17">
        <f t="shared" si="737"/>
        <v>0</v>
      </c>
      <c r="BO122" s="17"/>
      <c r="BP122" s="17"/>
      <c r="BQ122" s="17"/>
      <c r="BR122" s="17"/>
      <c r="BS122" s="17"/>
      <c r="BT122" s="17"/>
      <c r="BU122" s="17"/>
      <c r="BV122" s="17">
        <f t="shared" ref="BV122:BW122" si="738">BY122+CB122</f>
        <v>0</v>
      </c>
      <c r="BW122" s="17">
        <f t="shared" si="738"/>
        <v>0</v>
      </c>
      <c r="BX122" s="17"/>
      <c r="BY122" s="17"/>
      <c r="BZ122" s="17"/>
      <c r="CA122" s="17"/>
      <c r="CB122" s="17"/>
      <c r="CC122" s="17"/>
      <c r="CD122" s="17"/>
      <c r="CE122" s="17">
        <f>CH122+CK122</f>
        <v>10836.298999999999</v>
      </c>
      <c r="CF122" s="17">
        <f>CI122+CL122</f>
        <v>9339.8559999999998</v>
      </c>
      <c r="CG122" s="17">
        <f>CF122/CE122*100</f>
        <v>86.190460414575128</v>
      </c>
      <c r="CH122" s="17">
        <v>10619.57302</v>
      </c>
      <c r="CI122" s="17">
        <v>9153.0588800000005</v>
      </c>
      <c r="CJ122" s="17">
        <f>CI122/CH122*100</f>
        <v>86.190460414575128</v>
      </c>
      <c r="CK122" s="17">
        <v>216.72598000000002</v>
      </c>
      <c r="CL122" s="17">
        <v>186.79712000000001</v>
      </c>
      <c r="CM122" s="17">
        <f>CL122/CK122*100</f>
        <v>86.190460414575114</v>
      </c>
      <c r="CN122" s="17"/>
      <c r="CO122" s="17">
        <f t="shared" ref="CO122:CP122" si="739">CR122+CU122</f>
        <v>0</v>
      </c>
      <c r="CP122" s="17">
        <f t="shared" si="739"/>
        <v>0</v>
      </c>
      <c r="CQ122" s="17"/>
      <c r="CR122" s="17"/>
      <c r="CS122" s="17"/>
      <c r="CT122" s="17"/>
      <c r="CU122" s="17"/>
      <c r="CV122" s="17"/>
      <c r="CW122" s="17"/>
      <c r="CX122" s="17"/>
      <c r="CY122" s="17">
        <f>DB122+DE122</f>
        <v>0</v>
      </c>
      <c r="CZ122" s="17">
        <f>DC122+DF122</f>
        <v>0</v>
      </c>
      <c r="DA122" s="17"/>
      <c r="DB122" s="17"/>
      <c r="DC122" s="17"/>
      <c r="DD122" s="17"/>
      <c r="DE122" s="17"/>
      <c r="DF122" s="17"/>
      <c r="DG122" s="17"/>
      <c r="DH122" s="17"/>
      <c r="DI122" s="17">
        <f t="shared" ref="DI122:DJ122" si="740">DL122+DO122</f>
        <v>0</v>
      </c>
      <c r="DJ122" s="17">
        <f t="shared" si="740"/>
        <v>0</v>
      </c>
      <c r="DK122" s="17"/>
      <c r="DL122" s="17"/>
      <c r="DM122" s="17"/>
      <c r="DN122" s="17"/>
      <c r="DO122" s="17"/>
      <c r="DP122" s="17"/>
      <c r="DQ122" s="17"/>
      <c r="DR122" s="17"/>
      <c r="DS122" s="17">
        <f t="shared" ref="DS122:DT122" si="741">DV122+DY122</f>
        <v>0</v>
      </c>
      <c r="DT122" s="17">
        <f t="shared" si="741"/>
        <v>0</v>
      </c>
      <c r="DU122" s="17"/>
      <c r="DV122" s="17"/>
      <c r="DW122" s="17"/>
      <c r="DX122" s="17"/>
      <c r="DY122" s="17"/>
      <c r="DZ122" s="17"/>
      <c r="EA122" s="17"/>
      <c r="EB122" s="17"/>
      <c r="EC122" s="17">
        <f t="shared" ref="EC122:ED122" si="742">EF122+EI122</f>
        <v>0</v>
      </c>
      <c r="ED122" s="17">
        <f t="shared" si="742"/>
        <v>0</v>
      </c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>
        <f t="shared" ref="EP122:EQ122" si="743">ES122+EV122</f>
        <v>0</v>
      </c>
      <c r="EQ122" s="17">
        <f t="shared" si="743"/>
        <v>0</v>
      </c>
      <c r="ER122" s="17"/>
      <c r="ES122" s="17"/>
      <c r="ET122" s="17"/>
      <c r="EU122" s="17"/>
      <c r="EV122" s="17"/>
      <c r="EW122" s="17"/>
      <c r="EX122" s="17"/>
      <c r="EY122" s="17"/>
      <c r="EZ122" s="17">
        <f t="shared" ref="EZ122:FA122" si="744">FC122+FF122</f>
        <v>0</v>
      </c>
      <c r="FA122" s="17">
        <f t="shared" si="744"/>
        <v>0</v>
      </c>
      <c r="FB122" s="17"/>
      <c r="FC122" s="17"/>
      <c r="FD122" s="17"/>
      <c r="FE122" s="17"/>
      <c r="FF122" s="17"/>
      <c r="FG122" s="17"/>
      <c r="FH122" s="17"/>
      <c r="FI122" s="22">
        <v>61.499029999999998</v>
      </c>
      <c r="FJ122" s="17">
        <f>FM122+FP122</f>
        <v>61.499029999999998</v>
      </c>
      <c r="FK122" s="17">
        <f>FN122+FQ122</f>
        <v>61.499029999999998</v>
      </c>
      <c r="FL122" s="17">
        <v>100</v>
      </c>
      <c r="FM122" s="17">
        <v>60.884039999999999</v>
      </c>
      <c r="FN122" s="17">
        <v>60.884039999999999</v>
      </c>
      <c r="FO122" s="17">
        <v>100</v>
      </c>
      <c r="FP122" s="17">
        <v>0.61499000000000004</v>
      </c>
      <c r="FQ122" s="17">
        <v>0.61499000000000004</v>
      </c>
      <c r="FR122" s="17">
        <v>100</v>
      </c>
      <c r="FS122" s="17">
        <v>48165.277000000002</v>
      </c>
      <c r="FT122" s="17">
        <f t="shared" ref="FT122:FU122" si="745">FW122+FZ122</f>
        <v>48165.277000000002</v>
      </c>
      <c r="FU122" s="17">
        <f t="shared" si="745"/>
        <v>15174.08052</v>
      </c>
      <c r="FV122" s="17">
        <f>FU122/FT122*100</f>
        <v>31.504190290445127</v>
      </c>
      <c r="FW122" s="17">
        <v>45085.4</v>
      </c>
      <c r="FX122" s="17">
        <v>14203.790209999999</v>
      </c>
      <c r="FY122" s="17">
        <f>FX122/FW122*100</f>
        <v>31.504190292201017</v>
      </c>
      <c r="FZ122" s="17">
        <v>3079.877</v>
      </c>
      <c r="GA122" s="17">
        <v>970.29030999999998</v>
      </c>
      <c r="GB122" s="17">
        <f>GA122/FZ122*100</f>
        <v>31.504190264741094</v>
      </c>
      <c r="GC122" s="17">
        <v>12190.510199999999</v>
      </c>
      <c r="GD122" s="17">
        <f>GG122+GJ122</f>
        <v>12190.510200000001</v>
      </c>
      <c r="GE122" s="17">
        <f>GH122+GK122</f>
        <v>10545.604799999999</v>
      </c>
      <c r="GF122" s="17">
        <f>GE122/GD122*100</f>
        <v>86.506673034898881</v>
      </c>
      <c r="GG122" s="17">
        <v>11946.7</v>
      </c>
      <c r="GH122" s="17">
        <v>10334.6927</v>
      </c>
      <c r="GI122" s="17">
        <f>GH122/GG122*100</f>
        <v>86.506672972452634</v>
      </c>
      <c r="GJ122" s="17">
        <v>243.81020000000001</v>
      </c>
      <c r="GK122" s="17">
        <v>210.91210000000001</v>
      </c>
      <c r="GL122" s="17">
        <f>GK122/GJ122*100</f>
        <v>86.506676094765524</v>
      </c>
      <c r="GM122" s="17">
        <v>7062.31</v>
      </c>
      <c r="GN122" s="17">
        <f>GQ122+GT122</f>
        <v>7062.3099999999995</v>
      </c>
      <c r="GO122" s="17">
        <f>GR122+GU122</f>
        <v>3738.4874199999999</v>
      </c>
      <c r="GP122" s="17">
        <f>GO122/GN122*100</f>
        <v>52.935759262904071</v>
      </c>
      <c r="GQ122" s="17">
        <v>6991.6868999999997</v>
      </c>
      <c r="GR122" s="17">
        <v>3701.1025500000001</v>
      </c>
      <c r="GS122" s="17">
        <f>GR122/GQ122*100</f>
        <v>52.935759322975407</v>
      </c>
      <c r="GT122" s="17">
        <v>70.623099999999994</v>
      </c>
      <c r="GU122" s="17">
        <v>37.384869999999999</v>
      </c>
      <c r="GV122" s="17">
        <f>GU122/GT122*100</f>
        <v>52.935753315841417</v>
      </c>
      <c r="GW122" s="17"/>
      <c r="GX122" s="17">
        <f>HA122+HD122</f>
        <v>0</v>
      </c>
      <c r="GY122" s="17">
        <f>HB122+HE122</f>
        <v>0</v>
      </c>
      <c r="GZ122" s="17"/>
      <c r="HA122" s="17"/>
      <c r="HB122" s="17"/>
      <c r="HC122" s="17">
        <v>100</v>
      </c>
      <c r="HD122" s="17"/>
      <c r="HE122" s="17"/>
      <c r="HF122" s="17">
        <v>100</v>
      </c>
      <c r="HG122" s="17">
        <v>102451.11111</v>
      </c>
      <c r="HH122" s="17">
        <f>HK122+HN122</f>
        <v>102451.11111000001</v>
      </c>
      <c r="HI122" s="17">
        <f>HL122+HO122</f>
        <v>51627.747580000003</v>
      </c>
      <c r="HJ122" s="17">
        <f>HI122/HH122*100</f>
        <v>50.392569705337962</v>
      </c>
      <c r="HK122" s="17">
        <v>101426.6</v>
      </c>
      <c r="HL122" s="17">
        <v>51111.470090000003</v>
      </c>
      <c r="HM122" s="17">
        <f>HL122/HK122*100</f>
        <v>50.392569690791177</v>
      </c>
      <c r="HN122" s="17">
        <v>1024.5111099999999</v>
      </c>
      <c r="HO122" s="17">
        <v>516.27748999999994</v>
      </c>
      <c r="HP122" s="17">
        <f>HO122/HN122*100</f>
        <v>50.392571145470541</v>
      </c>
      <c r="HQ122" s="17"/>
      <c r="HR122" s="17">
        <f>HU122+HX122</f>
        <v>0</v>
      </c>
      <c r="HS122" s="17">
        <f>HV122+HY122</f>
        <v>0</v>
      </c>
      <c r="HT122" s="17"/>
      <c r="HU122" s="17"/>
      <c r="HV122" s="17"/>
      <c r="HW122" s="17"/>
      <c r="HX122" s="17"/>
      <c r="HY122" s="17"/>
      <c r="HZ122" s="17"/>
      <c r="IA122" s="17">
        <v>3093.36735</v>
      </c>
      <c r="IB122" s="17">
        <f>IE122+IH122</f>
        <v>3093.36735</v>
      </c>
      <c r="IC122" s="17">
        <f>IF122+II122</f>
        <v>0</v>
      </c>
      <c r="ID122" s="17">
        <f>IC122/IB122*100</f>
        <v>0</v>
      </c>
      <c r="IE122" s="17">
        <v>3031.5</v>
      </c>
      <c r="IF122" s="17"/>
      <c r="IG122" s="17">
        <f>IF122/IE122*100</f>
        <v>0</v>
      </c>
      <c r="IH122" s="17">
        <v>61.867350000000002</v>
      </c>
      <c r="II122" s="17"/>
      <c r="IJ122" s="17">
        <f>II122/IH122*100</f>
        <v>0</v>
      </c>
      <c r="IK122" s="17">
        <v>343.87754999999999</v>
      </c>
      <c r="IL122" s="17">
        <f>IO122+IR122</f>
        <v>343.87754999999999</v>
      </c>
      <c r="IM122" s="17">
        <f>IP122+IS122</f>
        <v>343.87754999999999</v>
      </c>
      <c r="IN122" s="17">
        <f t="shared" si="719"/>
        <v>100</v>
      </c>
      <c r="IO122" s="17">
        <v>337</v>
      </c>
      <c r="IP122" s="17">
        <v>337</v>
      </c>
      <c r="IQ122" s="17">
        <v>100</v>
      </c>
      <c r="IR122" s="17">
        <v>6.8775500000000003</v>
      </c>
      <c r="IS122" s="17">
        <v>6.8775500000000003</v>
      </c>
      <c r="IT122" s="17">
        <v>100</v>
      </c>
      <c r="IU122" s="17">
        <v>9590.6221999999998</v>
      </c>
      <c r="IV122" s="17">
        <f>IY122+JB122</f>
        <v>9590.6221999999998</v>
      </c>
      <c r="IW122" s="17">
        <f>IZ122+JC122</f>
        <v>1999.9752899999999</v>
      </c>
      <c r="IX122" s="17">
        <f t="shared" si="721"/>
        <v>20.853446713811746</v>
      </c>
      <c r="IY122" s="17">
        <v>9398.8097600000001</v>
      </c>
      <c r="IZ122" s="17">
        <v>1959.97579</v>
      </c>
      <c r="JA122" s="17">
        <f>IZ122/IY122*100</f>
        <v>20.853446766646758</v>
      </c>
      <c r="JB122" s="17">
        <v>191.81244000000001</v>
      </c>
      <c r="JC122" s="17">
        <v>39.999499999999998</v>
      </c>
      <c r="JD122" s="17">
        <f>JC122/JB122*100</f>
        <v>20.853444124896171</v>
      </c>
      <c r="JE122" s="17"/>
      <c r="JF122" s="17">
        <f t="shared" ref="JF122:JG122" si="746">JI122+JL122</f>
        <v>0</v>
      </c>
      <c r="JG122" s="17">
        <f t="shared" si="746"/>
        <v>0</v>
      </c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>
        <v>36.027948983200943</v>
      </c>
      <c r="JU122" s="17"/>
      <c r="JV122" s="17"/>
      <c r="JW122" s="17">
        <v>36.027948983200943</v>
      </c>
      <c r="JX122" s="17"/>
      <c r="JY122" s="17"/>
      <c r="JZ122" s="17">
        <v>36.027948983200943</v>
      </c>
      <c r="KA122" s="17"/>
      <c r="KB122" s="17"/>
      <c r="KC122" s="17">
        <v>36.027948983200943</v>
      </c>
      <c r="KD122" s="17">
        <v>17834.129280000001</v>
      </c>
      <c r="KE122" s="17"/>
      <c r="KF122" s="17">
        <v>36.027948983200943</v>
      </c>
      <c r="KG122" s="17"/>
      <c r="KH122" s="17"/>
      <c r="KI122" s="17">
        <v>36.027948983200943</v>
      </c>
      <c r="KJ122" s="17"/>
      <c r="KK122" s="17"/>
      <c r="KL122" s="17">
        <v>36.027948983200943</v>
      </c>
      <c r="KM122" s="17"/>
      <c r="KN122" s="17"/>
      <c r="KO122" s="17">
        <v>36.027948983200943</v>
      </c>
      <c r="KP122" s="17"/>
      <c r="KQ122" s="17"/>
      <c r="KR122" s="17">
        <v>36.027948983200943</v>
      </c>
    </row>
    <row r="123" spans="1:305" s="6" customFormat="1">
      <c r="A123" s="2" t="s">
        <v>160</v>
      </c>
      <c r="B123" s="23">
        <f>SUM(B124:B127)</f>
        <v>48544.264179999998</v>
      </c>
      <c r="C123" s="23">
        <f>SUM(C124:C127)</f>
        <v>14212.290599999998</v>
      </c>
      <c r="D123" s="23">
        <v>3.6082015761291606</v>
      </c>
      <c r="E123" s="23">
        <f t="shared" ref="E123:F123" si="747">SUM(E124:E127)</f>
        <v>0</v>
      </c>
      <c r="F123" s="23">
        <f t="shared" si="747"/>
        <v>0</v>
      </c>
      <c r="G123" s="23"/>
      <c r="H123" s="23">
        <f>SUM(H124:H127)</f>
        <v>0</v>
      </c>
      <c r="I123" s="23">
        <f t="shared" ref="I123:J123" si="748">SUM(I124:I127)</f>
        <v>0</v>
      </c>
      <c r="J123" s="23">
        <f t="shared" si="748"/>
        <v>0</v>
      </c>
      <c r="K123" s="23"/>
      <c r="L123" s="23">
        <f t="shared" ref="L123:M123" si="749">SUM(L124:L127)</f>
        <v>0</v>
      </c>
      <c r="M123" s="23">
        <f t="shared" si="749"/>
        <v>0</v>
      </c>
      <c r="N123" s="23"/>
      <c r="O123" s="23">
        <f t="shared" ref="O123:P123" si="750">SUM(O124:O127)</f>
        <v>0</v>
      </c>
      <c r="P123" s="23">
        <f t="shared" si="750"/>
        <v>0</v>
      </c>
      <c r="Q123" s="23"/>
      <c r="R123" s="23">
        <f t="shared" ref="R123:S123" si="751">SUM(R124:R127)</f>
        <v>0</v>
      </c>
      <c r="S123" s="23">
        <f t="shared" si="751"/>
        <v>0</v>
      </c>
      <c r="T123" s="23"/>
      <c r="U123" s="23">
        <f t="shared" ref="U123:V123" si="752">SUM(U124:U127)</f>
        <v>0</v>
      </c>
      <c r="V123" s="23">
        <f t="shared" si="752"/>
        <v>0</v>
      </c>
      <c r="W123" s="23"/>
      <c r="X123" s="23">
        <f t="shared" ref="X123:Z123" si="753">SUM(X124:X127)</f>
        <v>0</v>
      </c>
      <c r="Y123" s="23">
        <f t="shared" si="753"/>
        <v>0</v>
      </c>
      <c r="Z123" s="23">
        <f t="shared" si="753"/>
        <v>0</v>
      </c>
      <c r="AA123" s="23"/>
      <c r="AB123" s="23">
        <f t="shared" ref="AB123:AC123" si="754">SUM(AB124:AB127)</f>
        <v>0</v>
      </c>
      <c r="AC123" s="23">
        <f t="shared" si="754"/>
        <v>0</v>
      </c>
      <c r="AD123" s="23"/>
      <c r="AE123" s="23">
        <f t="shared" ref="AE123:AF123" si="755">SUM(AE124:AE127)</f>
        <v>0</v>
      </c>
      <c r="AF123" s="23">
        <f t="shared" si="755"/>
        <v>0</v>
      </c>
      <c r="AG123" s="23"/>
      <c r="AH123" s="23">
        <f t="shared" ref="AH123:AJ123" si="756">SUM(AH124:AH127)</f>
        <v>0</v>
      </c>
      <c r="AI123" s="23">
        <f t="shared" si="756"/>
        <v>0</v>
      </c>
      <c r="AJ123" s="23">
        <f t="shared" si="756"/>
        <v>0</v>
      </c>
      <c r="AK123" s="23"/>
      <c r="AL123" s="23">
        <f t="shared" ref="AL123:AM123" si="757">SUM(AL124:AL127)</f>
        <v>0</v>
      </c>
      <c r="AM123" s="23">
        <f t="shared" si="757"/>
        <v>0</v>
      </c>
      <c r="AN123" s="23"/>
      <c r="AO123" s="23">
        <f t="shared" ref="AO123:AP123" si="758">SUM(AO124:AO127)</f>
        <v>0</v>
      </c>
      <c r="AP123" s="23">
        <f t="shared" si="758"/>
        <v>0</v>
      </c>
      <c r="AQ123" s="23"/>
      <c r="AR123" s="23">
        <f t="shared" ref="AR123:AT123" si="759">SUM(AR124:AR127)</f>
        <v>0</v>
      </c>
      <c r="AS123" s="23">
        <f t="shared" si="759"/>
        <v>0</v>
      </c>
      <c r="AT123" s="23">
        <f t="shared" si="759"/>
        <v>0</v>
      </c>
      <c r="AU123" s="23"/>
      <c r="AV123" s="23">
        <f t="shared" ref="AV123:AW123" si="760">SUM(AV124:AV127)</f>
        <v>0</v>
      </c>
      <c r="AW123" s="23">
        <f t="shared" si="760"/>
        <v>0</v>
      </c>
      <c r="AX123" s="23"/>
      <c r="AY123" s="23">
        <f t="shared" ref="AY123:AZ123" si="761">SUM(AY124:AY127)</f>
        <v>0</v>
      </c>
      <c r="AZ123" s="23">
        <f t="shared" si="761"/>
        <v>0</v>
      </c>
      <c r="BA123" s="23"/>
      <c r="BB123" s="23">
        <f t="shared" ref="BB123:BD123" si="762">SUM(BB124:BB127)</f>
        <v>0</v>
      </c>
      <c r="BC123" s="23">
        <f t="shared" si="762"/>
        <v>0</v>
      </c>
      <c r="BD123" s="23">
        <f t="shared" si="762"/>
        <v>0</v>
      </c>
      <c r="BE123" s="23"/>
      <c r="BF123" s="23">
        <f t="shared" ref="BF123:BG123" si="763">SUM(BF124:BF127)</f>
        <v>0</v>
      </c>
      <c r="BG123" s="23">
        <f t="shared" si="763"/>
        <v>0</v>
      </c>
      <c r="BH123" s="23"/>
      <c r="BI123" s="23">
        <f t="shared" ref="BI123:BN123" si="764">SUM(BI124:BI127)</f>
        <v>0</v>
      </c>
      <c r="BJ123" s="23">
        <f t="shared" si="764"/>
        <v>0</v>
      </c>
      <c r="BK123" s="23"/>
      <c r="BL123" s="23">
        <f t="shared" si="764"/>
        <v>2773.1958300000001</v>
      </c>
      <c r="BM123" s="23">
        <f t="shared" si="764"/>
        <v>2773.1958300000001</v>
      </c>
      <c r="BN123" s="23">
        <f t="shared" si="764"/>
        <v>831.95875000000001</v>
      </c>
      <c r="BO123" s="23">
        <v>0</v>
      </c>
      <c r="BP123" s="23">
        <f t="shared" ref="BP123:BQ123" si="765">SUM(BP124:BP127)</f>
        <v>2717.73191</v>
      </c>
      <c r="BQ123" s="23">
        <f t="shared" si="765"/>
        <v>815.31957</v>
      </c>
      <c r="BR123" s="23">
        <v>0</v>
      </c>
      <c r="BS123" s="23">
        <f t="shared" ref="BS123:BT123" si="766">SUM(BS124:BS127)</f>
        <v>55.463920000000002</v>
      </c>
      <c r="BT123" s="23">
        <f t="shared" si="766"/>
        <v>16.63918</v>
      </c>
      <c r="BU123" s="23">
        <v>0</v>
      </c>
      <c r="BV123" s="23">
        <f t="shared" ref="BV123:CA123" si="767">SUM(BV124:BV127)</f>
        <v>1253.5763200000001</v>
      </c>
      <c r="BW123" s="23">
        <f t="shared" si="767"/>
        <v>366.03482000000002</v>
      </c>
      <c r="BX123" s="23">
        <f t="shared" si="767"/>
        <v>100</v>
      </c>
      <c r="BY123" s="23">
        <f t="shared" si="767"/>
        <v>1253.5763200000001</v>
      </c>
      <c r="BZ123" s="23">
        <f t="shared" si="767"/>
        <v>366.03482000000002</v>
      </c>
      <c r="CA123" s="23" t="e">
        <f t="shared" si="767"/>
        <v>#DIV/0!</v>
      </c>
      <c r="CB123" s="23">
        <v>0</v>
      </c>
      <c r="CC123" s="23">
        <v>0</v>
      </c>
      <c r="CD123" s="23"/>
      <c r="CE123" s="23">
        <f t="shared" ref="CE123:CF123" si="768">SUM(CE124:CE127)</f>
        <v>0</v>
      </c>
      <c r="CF123" s="23">
        <f t="shared" si="768"/>
        <v>0</v>
      </c>
      <c r="CG123" s="23"/>
      <c r="CH123" s="23">
        <f t="shared" ref="CH123:CI123" si="769">SUM(CH124:CH127)</f>
        <v>0</v>
      </c>
      <c r="CI123" s="23">
        <f t="shared" si="769"/>
        <v>0</v>
      </c>
      <c r="CJ123" s="23"/>
      <c r="CK123" s="23">
        <f t="shared" ref="CK123:CL123" si="770">SUM(CK124:CK127)</f>
        <v>0</v>
      </c>
      <c r="CL123" s="23">
        <f t="shared" si="770"/>
        <v>0</v>
      </c>
      <c r="CM123" s="23"/>
      <c r="CN123" s="23">
        <f t="shared" ref="CN123:CP123" si="771">SUM(CN124:CN127)</f>
        <v>0</v>
      </c>
      <c r="CO123" s="23">
        <f t="shared" si="771"/>
        <v>0</v>
      </c>
      <c r="CP123" s="23">
        <f t="shared" si="771"/>
        <v>0</v>
      </c>
      <c r="CQ123" s="23"/>
      <c r="CR123" s="23">
        <f t="shared" ref="CR123:CS123" si="772">SUM(CR124:CR127)</f>
        <v>0</v>
      </c>
      <c r="CS123" s="23">
        <f t="shared" si="772"/>
        <v>0</v>
      </c>
      <c r="CT123" s="23"/>
      <c r="CU123" s="23">
        <f t="shared" ref="CU123:CZ123" si="773">SUM(CU124:CU127)</f>
        <v>0</v>
      </c>
      <c r="CV123" s="23">
        <f t="shared" si="773"/>
        <v>0</v>
      </c>
      <c r="CW123" s="23"/>
      <c r="CX123" s="23">
        <f t="shared" si="773"/>
        <v>0</v>
      </c>
      <c r="CY123" s="23">
        <f t="shared" si="773"/>
        <v>0</v>
      </c>
      <c r="CZ123" s="23">
        <f t="shared" si="773"/>
        <v>0</v>
      </c>
      <c r="DA123" s="23"/>
      <c r="DB123" s="23"/>
      <c r="DC123" s="23"/>
      <c r="DD123" s="23"/>
      <c r="DE123" s="23"/>
      <c r="DF123" s="23"/>
      <c r="DG123" s="23"/>
      <c r="DH123" s="23">
        <f t="shared" ref="DH123:DJ123" si="774">SUM(DH124:DH127)</f>
        <v>0</v>
      </c>
      <c r="DI123" s="23">
        <f t="shared" si="774"/>
        <v>0</v>
      </c>
      <c r="DJ123" s="23">
        <f t="shared" si="774"/>
        <v>0</v>
      </c>
      <c r="DK123" s="23"/>
      <c r="DL123" s="23">
        <f t="shared" ref="DL123:DM123" si="775">SUM(DL124:DL127)</f>
        <v>0</v>
      </c>
      <c r="DM123" s="23">
        <f t="shared" si="775"/>
        <v>0</v>
      </c>
      <c r="DN123" s="23"/>
      <c r="DO123" s="23">
        <f t="shared" ref="DO123:DP123" si="776">SUM(DO124:DO127)</f>
        <v>0</v>
      </c>
      <c r="DP123" s="23">
        <f t="shared" si="776"/>
        <v>0</v>
      </c>
      <c r="DQ123" s="23"/>
      <c r="DR123" s="23">
        <f t="shared" ref="DR123:DT123" si="777">SUM(DR124:DR127)</f>
        <v>0</v>
      </c>
      <c r="DS123" s="23">
        <f t="shared" si="777"/>
        <v>0</v>
      </c>
      <c r="DT123" s="23">
        <f t="shared" si="777"/>
        <v>0</v>
      </c>
      <c r="DU123" s="23"/>
      <c r="DV123" s="23">
        <f t="shared" ref="DV123:DW123" si="778">SUM(DV124:DV127)</f>
        <v>0</v>
      </c>
      <c r="DW123" s="23">
        <f t="shared" si="778"/>
        <v>0</v>
      </c>
      <c r="DX123" s="23"/>
      <c r="DY123" s="23">
        <f t="shared" ref="DY123:DZ123" si="779">SUM(DY124:DY127)</f>
        <v>0</v>
      </c>
      <c r="DZ123" s="23">
        <f t="shared" si="779"/>
        <v>0</v>
      </c>
      <c r="EA123" s="23"/>
      <c r="EB123" s="23">
        <f t="shared" ref="EB123:ED123" si="780">SUM(EB124:EB127)</f>
        <v>0</v>
      </c>
      <c r="EC123" s="23">
        <f t="shared" si="780"/>
        <v>0</v>
      </c>
      <c r="ED123" s="23">
        <f t="shared" si="780"/>
        <v>0</v>
      </c>
      <c r="EE123" s="23"/>
      <c r="EF123" s="23">
        <f t="shared" ref="EF123:EG123" si="781">SUM(EF124:EF127)</f>
        <v>0</v>
      </c>
      <c r="EG123" s="23">
        <f t="shared" si="781"/>
        <v>0</v>
      </c>
      <c r="EH123" s="23"/>
      <c r="EI123" s="23">
        <f t="shared" ref="EI123:EJ123" si="782">SUM(EI124:EI127)</f>
        <v>0</v>
      </c>
      <c r="EJ123" s="23">
        <f t="shared" si="782"/>
        <v>0</v>
      </c>
      <c r="EK123" s="23"/>
      <c r="EL123" s="23">
        <f t="shared" ref="EL123:EM123" si="783">SUM(EL124:EL127)</f>
        <v>0</v>
      </c>
      <c r="EM123" s="23">
        <f t="shared" si="783"/>
        <v>0</v>
      </c>
      <c r="EN123" s="23"/>
      <c r="EO123" s="23">
        <f t="shared" ref="EO123:EQ123" si="784">SUM(EO124:EO127)</f>
        <v>4893.3119999999999</v>
      </c>
      <c r="EP123" s="23">
        <f t="shared" si="784"/>
        <v>4893.3119999999999</v>
      </c>
      <c r="EQ123" s="23">
        <f t="shared" si="784"/>
        <v>1262.64112</v>
      </c>
      <c r="ER123" s="23">
        <v>0</v>
      </c>
      <c r="ES123" s="23">
        <f t="shared" ref="ES123:EU123" si="785">SUM(ES124:ES127)</f>
        <v>4893.3119999999999</v>
      </c>
      <c r="ET123" s="23">
        <f t="shared" si="785"/>
        <v>1262.64112</v>
      </c>
      <c r="EU123" s="23">
        <f t="shared" si="785"/>
        <v>104.7013361550168</v>
      </c>
      <c r="EV123" s="23">
        <v>0</v>
      </c>
      <c r="EW123" s="23">
        <v>0</v>
      </c>
      <c r="EX123" s="23"/>
      <c r="EY123" s="23">
        <f t="shared" ref="EY123:FA123" si="786">SUM(EY124:EY127)</f>
        <v>0</v>
      </c>
      <c r="EZ123" s="23">
        <f t="shared" si="786"/>
        <v>0</v>
      </c>
      <c r="FA123" s="23">
        <f t="shared" si="786"/>
        <v>0</v>
      </c>
      <c r="FB123" s="23"/>
      <c r="FC123" s="23">
        <f t="shared" ref="FC123:FD123" si="787">SUM(FC124:FC127)</f>
        <v>0</v>
      </c>
      <c r="FD123" s="23">
        <f t="shared" si="787"/>
        <v>0</v>
      </c>
      <c r="FE123" s="23"/>
      <c r="FF123" s="23">
        <f t="shared" ref="FF123:FG123" si="788">SUM(FF124:FF127)</f>
        <v>0</v>
      </c>
      <c r="FG123" s="23">
        <f t="shared" si="788"/>
        <v>0</v>
      </c>
      <c r="FH123" s="23"/>
      <c r="FI123" s="23">
        <f t="shared" ref="FI123:FK123" si="789">SUM(FI124:FI127)</f>
        <v>0</v>
      </c>
      <c r="FJ123" s="23">
        <f t="shared" si="789"/>
        <v>0</v>
      </c>
      <c r="FK123" s="23">
        <f t="shared" si="789"/>
        <v>0</v>
      </c>
      <c r="FL123" s="23"/>
      <c r="FM123" s="23">
        <f t="shared" ref="FM123:FN123" si="790">SUM(FM124:FM127)</f>
        <v>0</v>
      </c>
      <c r="FN123" s="23">
        <f t="shared" si="790"/>
        <v>0</v>
      </c>
      <c r="FO123" s="23"/>
      <c r="FP123" s="23">
        <f t="shared" ref="FP123:FQ123" si="791">SUM(FP124:FP127)</f>
        <v>0</v>
      </c>
      <c r="FQ123" s="23">
        <f t="shared" si="791"/>
        <v>0</v>
      </c>
      <c r="FR123" s="23"/>
      <c r="FS123" s="23">
        <f t="shared" ref="FS123:FU123" si="792">SUM(FS124:FS127)</f>
        <v>0</v>
      </c>
      <c r="FT123" s="23">
        <f t="shared" si="792"/>
        <v>0</v>
      </c>
      <c r="FU123" s="23">
        <f t="shared" si="792"/>
        <v>0</v>
      </c>
      <c r="FV123" s="23">
        <v>3.6082015761291606</v>
      </c>
      <c r="FW123" s="23">
        <f t="shared" ref="FW123:FX123" si="793">SUM(FW124:FW127)</f>
        <v>0</v>
      </c>
      <c r="FX123" s="23">
        <f t="shared" si="793"/>
        <v>0</v>
      </c>
      <c r="FY123" s="23"/>
      <c r="FZ123" s="23">
        <f t="shared" ref="FZ123:GA123" si="794">SUM(FZ124:FZ127)</f>
        <v>0</v>
      </c>
      <c r="GA123" s="23">
        <f t="shared" si="794"/>
        <v>0</v>
      </c>
      <c r="GB123" s="23"/>
      <c r="GC123" s="23">
        <f t="shared" ref="GC123:GE123" si="795">SUM(GC124:GC127)</f>
        <v>0</v>
      </c>
      <c r="GD123" s="23">
        <f t="shared" si="795"/>
        <v>0</v>
      </c>
      <c r="GE123" s="23">
        <f t="shared" si="795"/>
        <v>0</v>
      </c>
      <c r="GF123" s="23"/>
      <c r="GG123" s="23">
        <f t="shared" ref="GG123:GH123" si="796">SUM(GG124:GG127)</f>
        <v>0</v>
      </c>
      <c r="GH123" s="23">
        <f t="shared" si="796"/>
        <v>0</v>
      </c>
      <c r="GI123" s="23"/>
      <c r="GJ123" s="23">
        <f t="shared" ref="GJ123:GK123" si="797">SUM(GJ124:GJ127)</f>
        <v>0</v>
      </c>
      <c r="GK123" s="23">
        <f t="shared" si="797"/>
        <v>0</v>
      </c>
      <c r="GL123" s="23"/>
      <c r="GM123" s="23">
        <f t="shared" ref="GM123:GO123" si="798">SUM(GM124:GM127)</f>
        <v>0</v>
      </c>
      <c r="GN123" s="23">
        <f t="shared" si="798"/>
        <v>0</v>
      </c>
      <c r="GO123" s="23">
        <f t="shared" si="798"/>
        <v>0</v>
      </c>
      <c r="GP123" s="23"/>
      <c r="GQ123" s="23">
        <f t="shared" ref="GQ123:GR123" si="799">SUM(GQ124:GQ127)</f>
        <v>0</v>
      </c>
      <c r="GR123" s="23">
        <f t="shared" si="799"/>
        <v>0</v>
      </c>
      <c r="GS123" s="23"/>
      <c r="GT123" s="23">
        <f t="shared" ref="GT123:GU123" si="800">SUM(GT124:GT127)</f>
        <v>0</v>
      </c>
      <c r="GU123" s="23">
        <f t="shared" si="800"/>
        <v>0</v>
      </c>
      <c r="GV123" s="23"/>
      <c r="GW123" s="23">
        <f t="shared" ref="GW123:GY123" si="801">SUM(GW124:GW127)</f>
        <v>0</v>
      </c>
      <c r="GX123" s="23">
        <f t="shared" si="801"/>
        <v>0</v>
      </c>
      <c r="GY123" s="23">
        <f t="shared" si="801"/>
        <v>0</v>
      </c>
      <c r="GZ123" s="23"/>
      <c r="HA123" s="23">
        <f t="shared" ref="HA123:HB123" si="802">SUM(HA124:HA127)</f>
        <v>0</v>
      </c>
      <c r="HB123" s="23">
        <f t="shared" si="802"/>
        <v>0</v>
      </c>
      <c r="HC123" s="23"/>
      <c r="HD123" s="23">
        <f t="shared" ref="HD123:HE123" si="803">SUM(HD124:HD127)</f>
        <v>0</v>
      </c>
      <c r="HE123" s="23">
        <f t="shared" si="803"/>
        <v>0</v>
      </c>
      <c r="HF123" s="23"/>
      <c r="HG123" s="23">
        <f t="shared" ref="HG123:HI123" si="804">SUM(HG124:HG127)</f>
        <v>0</v>
      </c>
      <c r="HH123" s="23">
        <f t="shared" si="804"/>
        <v>0</v>
      </c>
      <c r="HI123" s="23">
        <f t="shared" si="804"/>
        <v>0</v>
      </c>
      <c r="HJ123" s="23"/>
      <c r="HK123" s="23">
        <f t="shared" ref="HK123:HL123" si="805">SUM(HK124:HK127)</f>
        <v>0</v>
      </c>
      <c r="HL123" s="23">
        <f t="shared" si="805"/>
        <v>0</v>
      </c>
      <c r="HM123" s="23"/>
      <c r="HN123" s="23">
        <f t="shared" ref="HN123:HO123" si="806">SUM(HN124:HN127)</f>
        <v>0</v>
      </c>
      <c r="HO123" s="23">
        <f t="shared" si="806"/>
        <v>0</v>
      </c>
      <c r="HP123" s="23"/>
      <c r="HQ123" s="23">
        <f t="shared" ref="HQ123:HS123" si="807">SUM(HQ124:HQ127)</f>
        <v>39406.477399999996</v>
      </c>
      <c r="HR123" s="23">
        <f t="shared" si="807"/>
        <v>39406.477400000003</v>
      </c>
      <c r="HS123" s="23">
        <f t="shared" si="807"/>
        <v>11642.80459</v>
      </c>
      <c r="HT123" s="23"/>
      <c r="HU123" s="23">
        <f t="shared" ref="HU123:HV123" si="808">SUM(HU124:HU127)</f>
        <v>0</v>
      </c>
      <c r="HV123" s="23">
        <f t="shared" si="808"/>
        <v>0</v>
      </c>
      <c r="HW123" s="23"/>
      <c r="HX123" s="23">
        <f t="shared" ref="HX123:HY123" si="809">SUM(HX124:HX127)</f>
        <v>39406.477400000003</v>
      </c>
      <c r="HY123" s="23">
        <f t="shared" si="809"/>
        <v>11642.80459</v>
      </c>
      <c r="HZ123" s="23"/>
      <c r="IA123" s="23">
        <f t="shared" ref="IA123" si="810">SUM(IA124:IA127)</f>
        <v>0</v>
      </c>
      <c r="IB123" s="23">
        <f>SUM(IB124:IB127)</f>
        <v>0</v>
      </c>
      <c r="IC123" s="23">
        <f t="shared" ref="IC123" si="811">SUM(IC124:IC127)</f>
        <v>0</v>
      </c>
      <c r="ID123" s="23"/>
      <c r="IE123" s="23">
        <f t="shared" ref="IE123:IF123" si="812">SUM(IE124:IE127)</f>
        <v>0</v>
      </c>
      <c r="IF123" s="23">
        <f t="shared" si="812"/>
        <v>0</v>
      </c>
      <c r="IG123" s="23"/>
      <c r="IH123" s="23">
        <f t="shared" ref="IH123:II123" si="813">SUM(IH124:IH127)</f>
        <v>0</v>
      </c>
      <c r="II123" s="23">
        <f t="shared" si="813"/>
        <v>0</v>
      </c>
      <c r="IJ123" s="23"/>
      <c r="IK123" s="23">
        <f t="shared" ref="IK123" si="814">SUM(IK124:IK127)</f>
        <v>0</v>
      </c>
      <c r="IL123" s="23">
        <f>SUM(IL124:IL127)</f>
        <v>0</v>
      </c>
      <c r="IM123" s="23">
        <f t="shared" ref="IM123" si="815">SUM(IM124:IM127)</f>
        <v>0</v>
      </c>
      <c r="IN123" s="23"/>
      <c r="IO123" s="23">
        <f t="shared" ref="IO123:IP123" si="816">SUM(IO124:IO127)</f>
        <v>0</v>
      </c>
      <c r="IP123" s="23">
        <f t="shared" si="816"/>
        <v>0</v>
      </c>
      <c r="IQ123" s="23"/>
      <c r="IR123" s="23">
        <f t="shared" ref="IR123:IS123" si="817">SUM(IR124:IR127)</f>
        <v>0</v>
      </c>
      <c r="IS123" s="23">
        <f t="shared" si="817"/>
        <v>0</v>
      </c>
      <c r="IT123" s="23"/>
      <c r="IU123" s="23">
        <f t="shared" ref="IU123" si="818">SUM(IU124:IU127)</f>
        <v>0</v>
      </c>
      <c r="IV123" s="23">
        <f>SUM(IV124:IV127)</f>
        <v>0</v>
      </c>
      <c r="IW123" s="23">
        <f t="shared" ref="IW123" si="819">SUM(IW124:IW127)</f>
        <v>0</v>
      </c>
      <c r="IX123" s="23"/>
      <c r="IY123" s="23">
        <f t="shared" ref="IY123:IZ123" si="820">SUM(IY124:IY127)</f>
        <v>0</v>
      </c>
      <c r="IZ123" s="23">
        <f t="shared" si="820"/>
        <v>0</v>
      </c>
      <c r="JA123" s="23"/>
      <c r="JB123" s="23">
        <f t="shared" ref="JB123:JC123" si="821">SUM(JB124:JB127)</f>
        <v>0</v>
      </c>
      <c r="JC123" s="23">
        <f t="shared" si="821"/>
        <v>0</v>
      </c>
      <c r="JD123" s="23"/>
      <c r="JE123" s="23">
        <f t="shared" ref="JE123:JG123" si="822">SUM(JE124:JE127)</f>
        <v>0</v>
      </c>
      <c r="JF123" s="23">
        <f t="shared" si="822"/>
        <v>0</v>
      </c>
      <c r="JG123" s="23">
        <f t="shared" si="822"/>
        <v>0</v>
      </c>
      <c r="JH123" s="23"/>
      <c r="JI123" s="23">
        <f t="shared" ref="JI123:JJ123" si="823">SUM(JI124:JI127)</f>
        <v>0</v>
      </c>
      <c r="JJ123" s="23">
        <f t="shared" si="823"/>
        <v>0</v>
      </c>
      <c r="JK123" s="23"/>
      <c r="JL123" s="23">
        <f t="shared" ref="JL123:JM123" si="824">SUM(JL124:JL127)</f>
        <v>0</v>
      </c>
      <c r="JM123" s="23">
        <f t="shared" si="824"/>
        <v>0</v>
      </c>
      <c r="JN123" s="23"/>
      <c r="JO123" s="23">
        <f t="shared" ref="JO123:JP123" si="825">SUM(JO124:JO127)</f>
        <v>0</v>
      </c>
      <c r="JP123" s="23">
        <f t="shared" si="825"/>
        <v>0</v>
      </c>
      <c r="JQ123" s="23"/>
      <c r="JR123" s="23">
        <f t="shared" ref="JR123:JS123" si="826">SUM(JR124:JR127)</f>
        <v>217.70263</v>
      </c>
      <c r="JS123" s="23">
        <f t="shared" si="826"/>
        <v>108.85132</v>
      </c>
      <c r="JT123" s="23">
        <v>3.6082015761291606</v>
      </c>
      <c r="JU123" s="23">
        <f t="shared" ref="JU123:JV123" si="827">SUM(JU124:JU127)</f>
        <v>0</v>
      </c>
      <c r="JV123" s="23">
        <f t="shared" si="827"/>
        <v>0</v>
      </c>
      <c r="JW123" s="23">
        <v>3.6082015761291606</v>
      </c>
      <c r="JX123" s="23">
        <f t="shared" ref="JX123:JY123" si="828">SUM(JX124:JX127)</f>
        <v>0</v>
      </c>
      <c r="JY123" s="23">
        <f t="shared" si="828"/>
        <v>0</v>
      </c>
      <c r="JZ123" s="23">
        <v>3.6082015761291606</v>
      </c>
      <c r="KA123" s="23">
        <f t="shared" ref="KA123:KB123" si="829">SUM(KA124:KA127)</f>
        <v>0</v>
      </c>
      <c r="KB123" s="23">
        <f t="shared" si="829"/>
        <v>0</v>
      </c>
      <c r="KC123" s="23">
        <v>3.6082015761291606</v>
      </c>
      <c r="KD123" s="23">
        <f t="shared" ref="KD123:KE123" si="830">SUM(KD124:KD127)</f>
        <v>0</v>
      </c>
      <c r="KE123" s="23">
        <f t="shared" si="830"/>
        <v>0</v>
      </c>
      <c r="KF123" s="23">
        <v>3.6082015761291606</v>
      </c>
      <c r="KG123" s="23">
        <f t="shared" ref="KG123:KH123" si="831">SUM(KG124:KG127)</f>
        <v>0</v>
      </c>
      <c r="KH123" s="23">
        <f t="shared" si="831"/>
        <v>0</v>
      </c>
      <c r="KI123" s="23">
        <v>3.6082015761291606</v>
      </c>
      <c r="KJ123" s="23">
        <f t="shared" ref="KJ123:KK123" si="832">SUM(KJ124:KJ127)</f>
        <v>0</v>
      </c>
      <c r="KK123" s="23">
        <f t="shared" si="832"/>
        <v>0</v>
      </c>
      <c r="KL123" s="23">
        <v>3.6082015761291606</v>
      </c>
      <c r="KM123" s="23">
        <f t="shared" ref="KM123:KN123" si="833">SUM(KM124:KM127)</f>
        <v>0</v>
      </c>
      <c r="KN123" s="23">
        <f t="shared" si="833"/>
        <v>0</v>
      </c>
      <c r="KO123" s="23">
        <v>3.6082015761291606</v>
      </c>
      <c r="KP123" s="23">
        <f t="shared" ref="KP123:KQ123" si="834">SUM(KP124:KP127)</f>
        <v>0</v>
      </c>
      <c r="KQ123" s="23">
        <f t="shared" si="834"/>
        <v>0</v>
      </c>
      <c r="KR123" s="23">
        <v>3.6082015761291606</v>
      </c>
    </row>
    <row r="124" spans="1:305" ht="18.75" customHeight="1">
      <c r="A124" s="1" t="s">
        <v>13</v>
      </c>
      <c r="B124" s="17">
        <f t="shared" ref="B124:B127" si="835">H124+R124+U124+X124+AH124+AR124+BB124+BL124+BV124+CE124+CN124+CX124+DH124+DR124+EB124+EO124+E124+EY124+FI124+FS124+GC124+GM124+GW124+HG124+HQ124+IA124+IK124+IU124+JE124+JO124+EL124+JR124+JU124+JX124+KA124+KD124+KG124+KJ124+KM124+KP124</f>
        <v>43548.887629999997</v>
      </c>
      <c r="C124" s="17">
        <f t="shared" ref="C124:C127" si="836">J124+S124+V124+Z124+AJ124+AT124+BD124+BN124+BW124+CF124+CP124+CZ124+DJ124+DT124+ED124+EQ124+F124+FA124+FK124+FU124+GE124+GO124+GY124+HI124+HS124+IC124+IM124+IW124+JG124+JP124+EM124+JS124+JV124+JY124+KB124+KE124+KH124+KK124+KN124+KQ124</f>
        <v>13140.88795</v>
      </c>
      <c r="D124" s="17">
        <v>11.349033546744311</v>
      </c>
      <c r="E124" s="17"/>
      <c r="F124" s="17"/>
      <c r="G124" s="17"/>
      <c r="H124" s="17"/>
      <c r="I124" s="17">
        <f t="shared" ref="I124:J127" si="837">L124+O124</f>
        <v>0</v>
      </c>
      <c r="J124" s="17">
        <f t="shared" si="837"/>
        <v>0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>
        <f t="shared" ref="Y124:Z127" si="838">AB124+AE124</f>
        <v>0</v>
      </c>
      <c r="Z124" s="17">
        <f t="shared" si="838"/>
        <v>0</v>
      </c>
      <c r="AA124" s="17"/>
      <c r="AB124" s="17"/>
      <c r="AC124" s="17"/>
      <c r="AD124" s="17"/>
      <c r="AE124" s="17"/>
      <c r="AF124" s="17"/>
      <c r="AG124" s="17"/>
      <c r="AH124" s="17"/>
      <c r="AI124" s="17">
        <f t="shared" ref="AI124:AJ127" si="839">AL124+AO124</f>
        <v>0</v>
      </c>
      <c r="AJ124" s="17">
        <f t="shared" si="839"/>
        <v>0</v>
      </c>
      <c r="AK124" s="17"/>
      <c r="AL124" s="17"/>
      <c r="AM124" s="17"/>
      <c r="AN124" s="17"/>
      <c r="AO124" s="17"/>
      <c r="AP124" s="17"/>
      <c r="AQ124" s="17"/>
      <c r="AR124" s="17"/>
      <c r="AS124" s="17">
        <f t="shared" ref="AS124:AT127" si="840">AV124+AY124</f>
        <v>0</v>
      </c>
      <c r="AT124" s="17">
        <f t="shared" si="840"/>
        <v>0</v>
      </c>
      <c r="AU124" s="17"/>
      <c r="AV124" s="17"/>
      <c r="AW124" s="17"/>
      <c r="AX124" s="17"/>
      <c r="AY124" s="17"/>
      <c r="AZ124" s="17"/>
      <c r="BA124" s="17"/>
      <c r="BB124" s="17"/>
      <c r="BC124" s="17">
        <f t="shared" ref="BC124:BD127" si="841">BF124+BI124</f>
        <v>0</v>
      </c>
      <c r="BD124" s="17">
        <f t="shared" si="841"/>
        <v>0</v>
      </c>
      <c r="BE124" s="17"/>
      <c r="BF124" s="17"/>
      <c r="BG124" s="17"/>
      <c r="BH124" s="17"/>
      <c r="BI124" s="17"/>
      <c r="BJ124" s="17"/>
      <c r="BK124" s="17"/>
      <c r="BL124" s="17">
        <v>2773.1958300000001</v>
      </c>
      <c r="BM124" s="17">
        <f t="shared" ref="BM124:BN127" si="842">BP124+BS124</f>
        <v>2773.1958300000001</v>
      </c>
      <c r="BN124" s="17">
        <f t="shared" si="842"/>
        <v>831.95875000000001</v>
      </c>
      <c r="BO124" s="17">
        <v>0</v>
      </c>
      <c r="BP124" s="17">
        <v>2717.73191</v>
      </c>
      <c r="BQ124" s="17">
        <v>815.31957</v>
      </c>
      <c r="BR124" s="17">
        <f>BQ124/BP124*100</f>
        <v>29.999999889613839</v>
      </c>
      <c r="BS124" s="17">
        <v>55.463920000000002</v>
      </c>
      <c r="BT124" s="17">
        <v>16.63918</v>
      </c>
      <c r="BU124" s="17">
        <f>BT124/BS124*100</f>
        <v>30.000007211895586</v>
      </c>
      <c r="BV124" s="17">
        <f t="shared" ref="BV124:BW127" si="843">BY124+CB124</f>
        <v>366.03482000000002</v>
      </c>
      <c r="BW124" s="17">
        <f t="shared" si="843"/>
        <v>366.03482000000002</v>
      </c>
      <c r="BX124" s="17">
        <v>100</v>
      </c>
      <c r="BY124" s="17">
        <v>366.03482000000002</v>
      </c>
      <c r="BZ124" s="17">
        <v>366.03482000000002</v>
      </c>
      <c r="CA124" s="17">
        <f>BZ124/BY124*100</f>
        <v>100</v>
      </c>
      <c r="CB124" s="17"/>
      <c r="CC124" s="17"/>
      <c r="CD124" s="17"/>
      <c r="CE124" s="17">
        <f t="shared" ref="CE124:CF127" si="844">CH124+CK124</f>
        <v>0</v>
      </c>
      <c r="CF124" s="17">
        <f t="shared" si="844"/>
        <v>0</v>
      </c>
      <c r="CG124" s="17"/>
      <c r="CH124" s="17"/>
      <c r="CI124" s="17"/>
      <c r="CJ124" s="17"/>
      <c r="CK124" s="17"/>
      <c r="CL124" s="17"/>
      <c r="CM124" s="23"/>
      <c r="CN124" s="17"/>
      <c r="CO124" s="17">
        <f t="shared" ref="CO124:CP127" si="845">CR124+CU124</f>
        <v>0</v>
      </c>
      <c r="CP124" s="17">
        <f t="shared" si="845"/>
        <v>0</v>
      </c>
      <c r="CQ124" s="17"/>
      <c r="CR124" s="17"/>
      <c r="CS124" s="17"/>
      <c r="CT124" s="17"/>
      <c r="CU124" s="17"/>
      <c r="CV124" s="17"/>
      <c r="CW124" s="17"/>
      <c r="CX124" s="17"/>
      <c r="CY124" s="17">
        <f t="shared" ref="CY124:CZ127" si="846">DB124+DE124</f>
        <v>0</v>
      </c>
      <c r="CZ124" s="17">
        <f t="shared" si="846"/>
        <v>0</v>
      </c>
      <c r="DA124" s="17"/>
      <c r="DB124" s="17"/>
      <c r="DC124" s="17"/>
      <c r="DD124" s="17"/>
      <c r="DE124" s="17"/>
      <c r="DF124" s="17"/>
      <c r="DG124" s="17"/>
      <c r="DH124" s="17"/>
      <c r="DI124" s="17">
        <f t="shared" ref="DI124:DJ127" si="847">DL124+DO124</f>
        <v>0</v>
      </c>
      <c r="DJ124" s="17">
        <f t="shared" si="847"/>
        <v>0</v>
      </c>
      <c r="DK124" s="17"/>
      <c r="DL124" s="17"/>
      <c r="DM124" s="17"/>
      <c r="DN124" s="17"/>
      <c r="DO124" s="17"/>
      <c r="DP124" s="17"/>
      <c r="DQ124" s="17"/>
      <c r="DR124" s="17"/>
      <c r="DS124" s="17">
        <f t="shared" ref="DS124:DT127" si="848">DV124+DY124</f>
        <v>0</v>
      </c>
      <c r="DT124" s="17">
        <f t="shared" si="848"/>
        <v>0</v>
      </c>
      <c r="DU124" s="17"/>
      <c r="DV124" s="17"/>
      <c r="DW124" s="17"/>
      <c r="DX124" s="17"/>
      <c r="DY124" s="17"/>
      <c r="DZ124" s="17"/>
      <c r="EA124" s="17"/>
      <c r="EB124" s="17"/>
      <c r="EC124" s="17">
        <f t="shared" ref="EC124:ED127" si="849">EF124+EI124</f>
        <v>0</v>
      </c>
      <c r="ED124" s="17">
        <f t="shared" si="849"/>
        <v>0</v>
      </c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>
        <v>1000</v>
      </c>
      <c r="EP124" s="17">
        <f t="shared" ref="EP124:EQ127" si="850">ES124+EV124</f>
        <v>1000</v>
      </c>
      <c r="EQ124" s="17">
        <f t="shared" si="850"/>
        <v>298.5</v>
      </c>
      <c r="ER124" s="17"/>
      <c r="ES124" s="17">
        <v>1000</v>
      </c>
      <c r="ET124" s="17">
        <v>298.5</v>
      </c>
      <c r="EU124" s="17">
        <f t="shared" ref="EU124:EU127" si="851">ET124/ES124*100</f>
        <v>29.849999999999998</v>
      </c>
      <c r="EV124" s="17"/>
      <c r="EW124" s="17"/>
      <c r="EX124" s="17"/>
      <c r="EY124" s="17"/>
      <c r="EZ124" s="17">
        <f t="shared" ref="EZ124:FA127" si="852">FC124+FF124</f>
        <v>0</v>
      </c>
      <c r="FA124" s="17">
        <f t="shared" si="852"/>
        <v>0</v>
      </c>
      <c r="FB124" s="17"/>
      <c r="FC124" s="17"/>
      <c r="FD124" s="17"/>
      <c r="FE124" s="17"/>
      <c r="FF124" s="17"/>
      <c r="FG124" s="17"/>
      <c r="FH124" s="17"/>
      <c r="FI124" s="22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>
        <f t="shared" ref="FT124:FU127" si="853">FW124+FZ124</f>
        <v>0</v>
      </c>
      <c r="FU124" s="17">
        <f t="shared" si="853"/>
        <v>0</v>
      </c>
      <c r="FV124" s="17" t="e">
        <f t="shared" ref="FV124:FV127" si="854">FU124/FT124*100</f>
        <v>#DIV/0!</v>
      </c>
      <c r="FW124" s="17"/>
      <c r="FX124" s="17"/>
      <c r="FY124" s="17"/>
      <c r="FZ124" s="17"/>
      <c r="GA124" s="17"/>
      <c r="GB124" s="17"/>
      <c r="GC124" s="17"/>
      <c r="GD124" s="17">
        <f t="shared" ref="GD124:GE127" si="855">GG124+GJ124</f>
        <v>0</v>
      </c>
      <c r="GE124" s="17">
        <f t="shared" si="855"/>
        <v>0</v>
      </c>
      <c r="GF124" s="17"/>
      <c r="GG124" s="17"/>
      <c r="GH124" s="17"/>
      <c r="GI124" s="17"/>
      <c r="GJ124" s="17"/>
      <c r="GK124" s="17"/>
      <c r="GL124" s="17"/>
      <c r="GM124" s="17"/>
      <c r="GN124" s="17">
        <f t="shared" ref="GN124:GO127" si="856">GQ124+GT124</f>
        <v>0</v>
      </c>
      <c r="GO124" s="17">
        <f t="shared" si="856"/>
        <v>0</v>
      </c>
      <c r="GP124" s="17"/>
      <c r="GQ124" s="17"/>
      <c r="GR124" s="17"/>
      <c r="GS124" s="17"/>
      <c r="GT124" s="17"/>
      <c r="GU124" s="17"/>
      <c r="GV124" s="17"/>
      <c r="GW124" s="17"/>
      <c r="GX124" s="17">
        <f t="shared" ref="GX124:GY127" si="857">HA124+HD124</f>
        <v>0</v>
      </c>
      <c r="GY124" s="17">
        <f t="shared" si="857"/>
        <v>0</v>
      </c>
      <c r="GZ124" s="17"/>
      <c r="HA124" s="17"/>
      <c r="HB124" s="17"/>
      <c r="HC124" s="17"/>
      <c r="HD124" s="17"/>
      <c r="HE124" s="17"/>
      <c r="HF124" s="17"/>
      <c r="HG124" s="17"/>
      <c r="HH124" s="17">
        <f t="shared" ref="HH124:HI127" si="858">HK124+HN124</f>
        <v>0</v>
      </c>
      <c r="HI124" s="17">
        <f t="shared" si="858"/>
        <v>0</v>
      </c>
      <c r="HJ124" s="17"/>
      <c r="HK124" s="17"/>
      <c r="HL124" s="17"/>
      <c r="HM124" s="17"/>
      <c r="HN124" s="17"/>
      <c r="HO124" s="17"/>
      <c r="HP124" s="17"/>
      <c r="HQ124" s="17">
        <v>39406.477399999996</v>
      </c>
      <c r="HR124" s="17">
        <f t="shared" ref="HR124:HS127" si="859">HU124+HX124</f>
        <v>39406.477400000003</v>
      </c>
      <c r="HS124" s="17">
        <f t="shared" si="859"/>
        <v>11642.80459</v>
      </c>
      <c r="HT124" s="17"/>
      <c r="HU124" s="17"/>
      <c r="HV124" s="17"/>
      <c r="HW124" s="17"/>
      <c r="HX124" s="17">
        <v>39406.477400000003</v>
      </c>
      <c r="HY124" s="17">
        <v>11642.80459</v>
      </c>
      <c r="HZ124" s="17">
        <f>HY124/HX124*100</f>
        <v>29.54540816175566</v>
      </c>
      <c r="IA124" s="17"/>
      <c r="IB124" s="17">
        <f t="shared" ref="IB124:IC127" si="860">IE124+IH124</f>
        <v>0</v>
      </c>
      <c r="IC124" s="17">
        <f t="shared" si="860"/>
        <v>0</v>
      </c>
      <c r="ID124" s="17"/>
      <c r="IE124" s="17"/>
      <c r="IF124" s="17"/>
      <c r="IG124" s="17"/>
      <c r="IH124" s="17"/>
      <c r="II124" s="17"/>
      <c r="IJ124" s="17"/>
      <c r="IK124" s="17"/>
      <c r="IL124" s="17">
        <f t="shared" ref="IL124:IM127" si="861">IO124+IR124</f>
        <v>0</v>
      </c>
      <c r="IM124" s="17">
        <f t="shared" si="861"/>
        <v>0</v>
      </c>
      <c r="IN124" s="17"/>
      <c r="IO124" s="17"/>
      <c r="IP124" s="17"/>
      <c r="IQ124" s="17"/>
      <c r="IR124" s="17"/>
      <c r="IS124" s="17"/>
      <c r="IT124" s="17"/>
      <c r="IU124" s="17"/>
      <c r="IV124" s="17">
        <f t="shared" ref="IV124:IW127" si="862">IY124+JB124</f>
        <v>0</v>
      </c>
      <c r="IW124" s="17">
        <f t="shared" si="862"/>
        <v>0</v>
      </c>
      <c r="IX124" s="17"/>
      <c r="IY124" s="17"/>
      <c r="IZ124" s="17"/>
      <c r="JA124" s="17"/>
      <c r="JB124" s="17"/>
      <c r="JC124" s="17"/>
      <c r="JD124" s="17"/>
      <c r="JE124" s="17"/>
      <c r="JF124" s="17">
        <f t="shared" ref="JF124:JG127" si="863">JI124+JL124</f>
        <v>0</v>
      </c>
      <c r="JG124" s="17">
        <f t="shared" si="863"/>
        <v>0</v>
      </c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>
        <v>3.1795800000000001</v>
      </c>
      <c r="JS124" s="17">
        <v>1.58979</v>
      </c>
      <c r="JT124" s="17">
        <v>11.349033546744311</v>
      </c>
      <c r="JU124" s="17"/>
      <c r="JV124" s="17"/>
      <c r="JW124" s="17">
        <v>11.349033546744311</v>
      </c>
      <c r="JX124" s="17"/>
      <c r="JY124" s="17"/>
      <c r="JZ124" s="17">
        <v>11.349033546744311</v>
      </c>
      <c r="KA124" s="17"/>
      <c r="KB124" s="17"/>
      <c r="KC124" s="17">
        <v>11.349033546744311</v>
      </c>
      <c r="KD124" s="17"/>
      <c r="KE124" s="17"/>
      <c r="KF124" s="17">
        <v>11.349033546744311</v>
      </c>
      <c r="KG124" s="17"/>
      <c r="KH124" s="17"/>
      <c r="KI124" s="17">
        <v>11.349033546744311</v>
      </c>
      <c r="KJ124" s="17"/>
      <c r="KK124" s="17"/>
      <c r="KL124" s="17">
        <v>11.349033546744311</v>
      </c>
      <c r="KM124" s="17"/>
      <c r="KN124" s="17"/>
      <c r="KO124" s="17">
        <v>11.349033546744311</v>
      </c>
      <c r="KP124" s="17"/>
      <c r="KQ124" s="17"/>
      <c r="KR124" s="17">
        <v>11.349033546744311</v>
      </c>
    </row>
    <row r="125" spans="1:305">
      <c r="A125" s="1" t="s">
        <v>63</v>
      </c>
      <c r="B125" s="17">
        <f t="shared" si="835"/>
        <v>1494.34969</v>
      </c>
      <c r="C125" s="17">
        <f t="shared" si="836"/>
        <v>360.19436999999999</v>
      </c>
      <c r="D125" s="17">
        <v>0</v>
      </c>
      <c r="E125" s="17"/>
      <c r="F125" s="17"/>
      <c r="G125" s="17"/>
      <c r="H125" s="17"/>
      <c r="I125" s="17">
        <f t="shared" si="837"/>
        <v>0</v>
      </c>
      <c r="J125" s="17">
        <f t="shared" si="837"/>
        <v>0</v>
      </c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>
        <f t="shared" si="838"/>
        <v>0</v>
      </c>
      <c r="Z125" s="17">
        <f t="shared" si="838"/>
        <v>0</v>
      </c>
      <c r="AA125" s="17"/>
      <c r="AB125" s="17"/>
      <c r="AC125" s="17"/>
      <c r="AD125" s="17"/>
      <c r="AE125" s="17"/>
      <c r="AF125" s="17"/>
      <c r="AG125" s="17"/>
      <c r="AH125" s="17"/>
      <c r="AI125" s="17">
        <f t="shared" si="839"/>
        <v>0</v>
      </c>
      <c r="AJ125" s="17">
        <f t="shared" si="839"/>
        <v>0</v>
      </c>
      <c r="AK125" s="17"/>
      <c r="AL125" s="17"/>
      <c r="AM125" s="17"/>
      <c r="AN125" s="17"/>
      <c r="AO125" s="17"/>
      <c r="AP125" s="17"/>
      <c r="AQ125" s="17"/>
      <c r="AR125" s="17"/>
      <c r="AS125" s="17">
        <f t="shared" si="840"/>
        <v>0</v>
      </c>
      <c r="AT125" s="17">
        <f t="shared" si="840"/>
        <v>0</v>
      </c>
      <c r="AU125" s="17"/>
      <c r="AV125" s="17"/>
      <c r="AW125" s="17"/>
      <c r="AX125" s="17"/>
      <c r="AY125" s="17"/>
      <c r="AZ125" s="17"/>
      <c r="BA125" s="17"/>
      <c r="BB125" s="17"/>
      <c r="BC125" s="17">
        <f t="shared" si="841"/>
        <v>0</v>
      </c>
      <c r="BD125" s="17">
        <f t="shared" si="841"/>
        <v>0</v>
      </c>
      <c r="BE125" s="17"/>
      <c r="BF125" s="17"/>
      <c r="BG125" s="17"/>
      <c r="BH125" s="17"/>
      <c r="BI125" s="17"/>
      <c r="BJ125" s="17"/>
      <c r="BK125" s="17"/>
      <c r="BL125" s="17"/>
      <c r="BM125" s="17">
        <f t="shared" si="842"/>
        <v>0</v>
      </c>
      <c r="BN125" s="17">
        <f t="shared" si="842"/>
        <v>0</v>
      </c>
      <c r="BO125" s="17"/>
      <c r="BP125" s="17"/>
      <c r="BQ125" s="17"/>
      <c r="BR125" s="17"/>
      <c r="BS125" s="17"/>
      <c r="BT125" s="17"/>
      <c r="BU125" s="17"/>
      <c r="BV125" s="17">
        <f t="shared" si="843"/>
        <v>0</v>
      </c>
      <c r="BW125" s="17">
        <f t="shared" si="843"/>
        <v>0</v>
      </c>
      <c r="BX125" s="17"/>
      <c r="BY125" s="17"/>
      <c r="BZ125" s="17"/>
      <c r="CA125" s="17"/>
      <c r="CB125" s="17"/>
      <c r="CC125" s="17"/>
      <c r="CD125" s="17"/>
      <c r="CE125" s="17">
        <f t="shared" si="844"/>
        <v>0</v>
      </c>
      <c r="CF125" s="17">
        <f t="shared" si="844"/>
        <v>0</v>
      </c>
      <c r="CG125" s="17"/>
      <c r="CH125" s="17"/>
      <c r="CI125" s="17"/>
      <c r="CJ125" s="17"/>
      <c r="CK125" s="17"/>
      <c r="CL125" s="17"/>
      <c r="CM125" s="17"/>
      <c r="CN125" s="17"/>
      <c r="CO125" s="17">
        <f t="shared" si="845"/>
        <v>0</v>
      </c>
      <c r="CP125" s="17">
        <f t="shared" si="845"/>
        <v>0</v>
      </c>
      <c r="CQ125" s="17"/>
      <c r="CR125" s="17"/>
      <c r="CS125" s="17"/>
      <c r="CT125" s="17"/>
      <c r="CU125" s="17"/>
      <c r="CV125" s="17"/>
      <c r="CW125" s="17"/>
      <c r="CX125" s="17"/>
      <c r="CY125" s="17">
        <f t="shared" si="846"/>
        <v>0</v>
      </c>
      <c r="CZ125" s="17">
        <f t="shared" si="846"/>
        <v>0</v>
      </c>
      <c r="DA125" s="17"/>
      <c r="DB125" s="17"/>
      <c r="DC125" s="17"/>
      <c r="DD125" s="17"/>
      <c r="DE125" s="17"/>
      <c r="DF125" s="17"/>
      <c r="DG125" s="17"/>
      <c r="DH125" s="17"/>
      <c r="DI125" s="17">
        <f t="shared" si="847"/>
        <v>0</v>
      </c>
      <c r="DJ125" s="17">
        <f t="shared" si="847"/>
        <v>0</v>
      </c>
      <c r="DK125" s="17"/>
      <c r="DL125" s="17"/>
      <c r="DM125" s="17"/>
      <c r="DN125" s="17"/>
      <c r="DO125" s="17"/>
      <c r="DP125" s="17"/>
      <c r="DQ125" s="17"/>
      <c r="DR125" s="17"/>
      <c r="DS125" s="17">
        <f t="shared" si="848"/>
        <v>0</v>
      </c>
      <c r="DT125" s="17">
        <f t="shared" si="848"/>
        <v>0</v>
      </c>
      <c r="DU125" s="17"/>
      <c r="DV125" s="17"/>
      <c r="DW125" s="17"/>
      <c r="DX125" s="17"/>
      <c r="DY125" s="17"/>
      <c r="DZ125" s="17"/>
      <c r="EA125" s="17"/>
      <c r="EB125" s="17"/>
      <c r="EC125" s="17">
        <f t="shared" si="849"/>
        <v>0</v>
      </c>
      <c r="ED125" s="17">
        <f t="shared" si="849"/>
        <v>0</v>
      </c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>
        <v>1446.6559999999999</v>
      </c>
      <c r="EP125" s="17">
        <f t="shared" si="850"/>
        <v>1446.6559999999999</v>
      </c>
      <c r="EQ125" s="17">
        <f t="shared" si="850"/>
        <v>336.34751999999997</v>
      </c>
      <c r="ER125" s="17">
        <v>0</v>
      </c>
      <c r="ES125" s="17">
        <v>1446.6559999999999</v>
      </c>
      <c r="ET125" s="17">
        <v>336.34751999999997</v>
      </c>
      <c r="EU125" s="17">
        <f t="shared" si="851"/>
        <v>23.25</v>
      </c>
      <c r="EV125" s="17"/>
      <c r="EW125" s="17"/>
      <c r="EX125" s="17"/>
      <c r="EY125" s="17"/>
      <c r="EZ125" s="17">
        <f t="shared" si="852"/>
        <v>0</v>
      </c>
      <c r="FA125" s="17">
        <f t="shared" si="852"/>
        <v>0</v>
      </c>
      <c r="FB125" s="17"/>
      <c r="FC125" s="17"/>
      <c r="FD125" s="17"/>
      <c r="FE125" s="17"/>
      <c r="FF125" s="17"/>
      <c r="FG125" s="17"/>
      <c r="FH125" s="17"/>
      <c r="FI125" s="22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>
        <f t="shared" si="853"/>
        <v>0</v>
      </c>
      <c r="FU125" s="17">
        <f t="shared" si="853"/>
        <v>0</v>
      </c>
      <c r="FV125" s="17" t="e">
        <f t="shared" si="854"/>
        <v>#DIV/0!</v>
      </c>
      <c r="FW125" s="17"/>
      <c r="FX125" s="17"/>
      <c r="FY125" s="17"/>
      <c r="FZ125" s="17"/>
      <c r="GA125" s="17"/>
      <c r="GB125" s="17"/>
      <c r="GC125" s="17"/>
      <c r="GD125" s="17">
        <f t="shared" si="855"/>
        <v>0</v>
      </c>
      <c r="GE125" s="17">
        <f t="shared" si="855"/>
        <v>0</v>
      </c>
      <c r="GF125" s="17"/>
      <c r="GG125" s="17"/>
      <c r="GH125" s="17"/>
      <c r="GI125" s="17"/>
      <c r="GJ125" s="17"/>
      <c r="GK125" s="17"/>
      <c r="GL125" s="17"/>
      <c r="GM125" s="17"/>
      <c r="GN125" s="17">
        <f t="shared" si="856"/>
        <v>0</v>
      </c>
      <c r="GO125" s="17">
        <f t="shared" si="856"/>
        <v>0</v>
      </c>
      <c r="GP125" s="17"/>
      <c r="GQ125" s="17"/>
      <c r="GR125" s="17"/>
      <c r="GS125" s="17"/>
      <c r="GT125" s="17"/>
      <c r="GU125" s="17"/>
      <c r="GV125" s="17"/>
      <c r="GW125" s="17"/>
      <c r="GX125" s="17">
        <f t="shared" si="857"/>
        <v>0</v>
      </c>
      <c r="GY125" s="17">
        <f t="shared" si="857"/>
        <v>0</v>
      </c>
      <c r="GZ125" s="17"/>
      <c r="HA125" s="17"/>
      <c r="HB125" s="17"/>
      <c r="HC125" s="17"/>
      <c r="HD125" s="17"/>
      <c r="HE125" s="17"/>
      <c r="HF125" s="17"/>
      <c r="HG125" s="17"/>
      <c r="HH125" s="17">
        <f t="shared" si="858"/>
        <v>0</v>
      </c>
      <c r="HI125" s="17">
        <f t="shared" si="858"/>
        <v>0</v>
      </c>
      <c r="HJ125" s="17"/>
      <c r="HK125" s="17"/>
      <c r="HL125" s="17"/>
      <c r="HM125" s="17"/>
      <c r="HN125" s="17"/>
      <c r="HO125" s="17"/>
      <c r="HP125" s="17"/>
      <c r="HQ125" s="17"/>
      <c r="HR125" s="17">
        <f t="shared" si="859"/>
        <v>0</v>
      </c>
      <c r="HS125" s="17">
        <f t="shared" si="859"/>
        <v>0</v>
      </c>
      <c r="HT125" s="17"/>
      <c r="HU125" s="17"/>
      <c r="HV125" s="17"/>
      <c r="HW125" s="17"/>
      <c r="HX125" s="17"/>
      <c r="HY125" s="17"/>
      <c r="HZ125" s="17"/>
      <c r="IA125" s="17"/>
      <c r="IB125" s="17">
        <f t="shared" si="860"/>
        <v>0</v>
      </c>
      <c r="IC125" s="17">
        <f t="shared" si="860"/>
        <v>0</v>
      </c>
      <c r="ID125" s="17"/>
      <c r="IE125" s="17"/>
      <c r="IF125" s="17"/>
      <c r="IG125" s="17"/>
      <c r="IH125" s="17"/>
      <c r="II125" s="17"/>
      <c r="IJ125" s="17"/>
      <c r="IK125" s="17"/>
      <c r="IL125" s="17">
        <f t="shared" si="861"/>
        <v>0</v>
      </c>
      <c r="IM125" s="17">
        <f t="shared" si="861"/>
        <v>0</v>
      </c>
      <c r="IN125" s="17"/>
      <c r="IO125" s="17"/>
      <c r="IP125" s="17"/>
      <c r="IQ125" s="17"/>
      <c r="IR125" s="17"/>
      <c r="IS125" s="17"/>
      <c r="IT125" s="17"/>
      <c r="IU125" s="17"/>
      <c r="IV125" s="17">
        <f t="shared" si="862"/>
        <v>0</v>
      </c>
      <c r="IW125" s="17">
        <f t="shared" si="862"/>
        <v>0</v>
      </c>
      <c r="IX125" s="17"/>
      <c r="IY125" s="17"/>
      <c r="IZ125" s="17"/>
      <c r="JA125" s="17"/>
      <c r="JB125" s="17"/>
      <c r="JC125" s="17"/>
      <c r="JD125" s="17"/>
      <c r="JE125" s="17"/>
      <c r="JF125" s="17">
        <f t="shared" si="863"/>
        <v>0</v>
      </c>
      <c r="JG125" s="17">
        <f t="shared" si="863"/>
        <v>0</v>
      </c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>
        <v>47.693690000000004</v>
      </c>
      <c r="JS125" s="17">
        <v>23.84685</v>
      </c>
      <c r="JT125" s="17">
        <v>0</v>
      </c>
      <c r="JU125" s="17"/>
      <c r="JV125" s="17"/>
      <c r="JW125" s="17">
        <v>0</v>
      </c>
      <c r="JX125" s="17"/>
      <c r="JY125" s="17"/>
      <c r="JZ125" s="17">
        <v>0</v>
      </c>
      <c r="KA125" s="17"/>
      <c r="KB125" s="17"/>
      <c r="KC125" s="17">
        <v>0</v>
      </c>
      <c r="KD125" s="17"/>
      <c r="KE125" s="17"/>
      <c r="KF125" s="17">
        <v>0</v>
      </c>
      <c r="KG125" s="17"/>
      <c r="KH125" s="17"/>
      <c r="KI125" s="17">
        <v>0</v>
      </c>
      <c r="KJ125" s="17"/>
      <c r="KK125" s="17"/>
      <c r="KL125" s="17">
        <v>0</v>
      </c>
      <c r="KM125" s="17"/>
      <c r="KN125" s="17"/>
      <c r="KO125" s="17">
        <v>0</v>
      </c>
      <c r="KP125" s="17"/>
      <c r="KQ125" s="17"/>
      <c r="KR125" s="17">
        <v>0</v>
      </c>
    </row>
    <row r="126" spans="1:305" ht="18" customHeight="1">
      <c r="A126" s="1" t="s">
        <v>119</v>
      </c>
      <c r="B126" s="17">
        <f t="shared" si="835"/>
        <v>1613.4853599999999</v>
      </c>
      <c r="C126" s="17">
        <f t="shared" si="836"/>
        <v>445.45515999999998</v>
      </c>
      <c r="D126" s="17">
        <v>0</v>
      </c>
      <c r="E126" s="17"/>
      <c r="F126" s="17"/>
      <c r="G126" s="17"/>
      <c r="H126" s="17"/>
      <c r="I126" s="17">
        <f t="shared" si="837"/>
        <v>0</v>
      </c>
      <c r="J126" s="17">
        <f t="shared" si="837"/>
        <v>0</v>
      </c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>
        <f t="shared" si="838"/>
        <v>0</v>
      </c>
      <c r="Z126" s="17">
        <f t="shared" si="838"/>
        <v>0</v>
      </c>
      <c r="AA126" s="17"/>
      <c r="AB126" s="17"/>
      <c r="AC126" s="17"/>
      <c r="AD126" s="17"/>
      <c r="AE126" s="17"/>
      <c r="AF126" s="17"/>
      <c r="AG126" s="17"/>
      <c r="AH126" s="17"/>
      <c r="AI126" s="17">
        <f t="shared" si="839"/>
        <v>0</v>
      </c>
      <c r="AJ126" s="17">
        <f t="shared" si="839"/>
        <v>0</v>
      </c>
      <c r="AK126" s="17"/>
      <c r="AL126" s="17"/>
      <c r="AM126" s="17"/>
      <c r="AN126" s="17"/>
      <c r="AO126" s="17"/>
      <c r="AP126" s="17"/>
      <c r="AQ126" s="17"/>
      <c r="AR126" s="17"/>
      <c r="AS126" s="17">
        <f t="shared" si="840"/>
        <v>0</v>
      </c>
      <c r="AT126" s="17">
        <f t="shared" si="840"/>
        <v>0</v>
      </c>
      <c r="AU126" s="17"/>
      <c r="AV126" s="17"/>
      <c r="AW126" s="17"/>
      <c r="AX126" s="17"/>
      <c r="AY126" s="17"/>
      <c r="AZ126" s="17"/>
      <c r="BA126" s="17"/>
      <c r="BB126" s="17"/>
      <c r="BC126" s="17">
        <f t="shared" si="841"/>
        <v>0</v>
      </c>
      <c r="BD126" s="17">
        <f t="shared" si="841"/>
        <v>0</v>
      </c>
      <c r="BE126" s="17"/>
      <c r="BF126" s="17"/>
      <c r="BG126" s="17"/>
      <c r="BH126" s="17"/>
      <c r="BI126" s="17"/>
      <c r="BJ126" s="17"/>
      <c r="BK126" s="17"/>
      <c r="BL126" s="17"/>
      <c r="BM126" s="17">
        <f t="shared" si="842"/>
        <v>0</v>
      </c>
      <c r="BN126" s="17">
        <f t="shared" si="842"/>
        <v>0</v>
      </c>
      <c r="BO126" s="17"/>
      <c r="BP126" s="17"/>
      <c r="BQ126" s="17"/>
      <c r="BR126" s="17"/>
      <c r="BS126" s="17"/>
      <c r="BT126" s="17"/>
      <c r="BU126" s="17"/>
      <c r="BV126" s="17">
        <f t="shared" si="843"/>
        <v>0</v>
      </c>
      <c r="BW126" s="17">
        <f t="shared" si="843"/>
        <v>0</v>
      </c>
      <c r="BX126" s="17">
        <v>0</v>
      </c>
      <c r="BY126" s="17"/>
      <c r="BZ126" s="17"/>
      <c r="CA126" s="17" t="e">
        <f>BZ126/BY126*100</f>
        <v>#DIV/0!</v>
      </c>
      <c r="CB126" s="17"/>
      <c r="CC126" s="17"/>
      <c r="CD126" s="17"/>
      <c r="CE126" s="17">
        <f t="shared" si="844"/>
        <v>0</v>
      </c>
      <c r="CF126" s="17">
        <f t="shared" si="844"/>
        <v>0</v>
      </c>
      <c r="CG126" s="17"/>
      <c r="CH126" s="17"/>
      <c r="CI126" s="17"/>
      <c r="CJ126" s="17"/>
      <c r="CK126" s="17"/>
      <c r="CL126" s="17"/>
      <c r="CM126" s="17"/>
      <c r="CN126" s="17"/>
      <c r="CO126" s="17">
        <f t="shared" si="845"/>
        <v>0</v>
      </c>
      <c r="CP126" s="17">
        <f t="shared" si="845"/>
        <v>0</v>
      </c>
      <c r="CQ126" s="17"/>
      <c r="CR126" s="17"/>
      <c r="CS126" s="17"/>
      <c r="CT126" s="17"/>
      <c r="CU126" s="17"/>
      <c r="CV126" s="17"/>
      <c r="CW126" s="17"/>
      <c r="CX126" s="17"/>
      <c r="CY126" s="17">
        <f t="shared" si="846"/>
        <v>0</v>
      </c>
      <c r="CZ126" s="17">
        <f t="shared" si="846"/>
        <v>0</v>
      </c>
      <c r="DA126" s="17"/>
      <c r="DB126" s="17"/>
      <c r="DC126" s="17"/>
      <c r="DD126" s="17"/>
      <c r="DE126" s="17"/>
      <c r="DF126" s="17"/>
      <c r="DG126" s="17"/>
      <c r="DH126" s="17"/>
      <c r="DI126" s="17">
        <f t="shared" si="847"/>
        <v>0</v>
      </c>
      <c r="DJ126" s="17">
        <f t="shared" si="847"/>
        <v>0</v>
      </c>
      <c r="DK126" s="17"/>
      <c r="DL126" s="17"/>
      <c r="DM126" s="17"/>
      <c r="DN126" s="17"/>
      <c r="DO126" s="17"/>
      <c r="DP126" s="17"/>
      <c r="DQ126" s="17"/>
      <c r="DR126" s="17"/>
      <c r="DS126" s="17">
        <f t="shared" si="848"/>
        <v>0</v>
      </c>
      <c r="DT126" s="17">
        <f t="shared" si="848"/>
        <v>0</v>
      </c>
      <c r="DU126" s="17"/>
      <c r="DV126" s="17"/>
      <c r="DW126" s="17"/>
      <c r="DX126" s="17"/>
      <c r="DY126" s="17"/>
      <c r="DZ126" s="17"/>
      <c r="EA126" s="17"/>
      <c r="EB126" s="17"/>
      <c r="EC126" s="17">
        <f t="shared" si="849"/>
        <v>0</v>
      </c>
      <c r="ED126" s="17">
        <f t="shared" si="849"/>
        <v>0</v>
      </c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>
        <v>1446.6559999999999</v>
      </c>
      <c r="EP126" s="17">
        <f t="shared" si="850"/>
        <v>1446.6559999999999</v>
      </c>
      <c r="EQ126" s="17">
        <f t="shared" si="850"/>
        <v>362.04048</v>
      </c>
      <c r="ER126" s="17">
        <v>0</v>
      </c>
      <c r="ES126" s="17">
        <v>1446.6559999999999</v>
      </c>
      <c r="ET126" s="17">
        <v>362.04048</v>
      </c>
      <c r="EU126" s="17">
        <f t="shared" si="851"/>
        <v>25.026024155016813</v>
      </c>
      <c r="EV126" s="17"/>
      <c r="EW126" s="17"/>
      <c r="EX126" s="17"/>
      <c r="EY126" s="17"/>
      <c r="EZ126" s="17">
        <f t="shared" si="852"/>
        <v>0</v>
      </c>
      <c r="FA126" s="17">
        <f t="shared" si="852"/>
        <v>0</v>
      </c>
      <c r="FB126" s="17"/>
      <c r="FC126" s="17"/>
      <c r="FD126" s="17"/>
      <c r="FE126" s="17"/>
      <c r="FF126" s="17"/>
      <c r="FG126" s="17"/>
      <c r="FH126" s="17"/>
      <c r="FI126" s="22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>
        <f t="shared" si="853"/>
        <v>0</v>
      </c>
      <c r="FU126" s="17">
        <f t="shared" si="853"/>
        <v>0</v>
      </c>
      <c r="FV126" s="17" t="e">
        <f t="shared" si="854"/>
        <v>#DIV/0!</v>
      </c>
      <c r="FW126" s="17"/>
      <c r="FX126" s="17"/>
      <c r="FY126" s="17"/>
      <c r="FZ126" s="17"/>
      <c r="GA126" s="17"/>
      <c r="GB126" s="17"/>
      <c r="GC126" s="17"/>
      <c r="GD126" s="17">
        <f t="shared" si="855"/>
        <v>0</v>
      </c>
      <c r="GE126" s="17">
        <f t="shared" si="855"/>
        <v>0</v>
      </c>
      <c r="GF126" s="17"/>
      <c r="GG126" s="17"/>
      <c r="GH126" s="17"/>
      <c r="GI126" s="17"/>
      <c r="GJ126" s="17"/>
      <c r="GK126" s="17"/>
      <c r="GL126" s="17"/>
      <c r="GM126" s="17"/>
      <c r="GN126" s="17">
        <f t="shared" si="856"/>
        <v>0</v>
      </c>
      <c r="GO126" s="17">
        <f t="shared" si="856"/>
        <v>0</v>
      </c>
      <c r="GP126" s="17"/>
      <c r="GQ126" s="17"/>
      <c r="GR126" s="17"/>
      <c r="GS126" s="17"/>
      <c r="GT126" s="17"/>
      <c r="GU126" s="17"/>
      <c r="GV126" s="17"/>
      <c r="GW126" s="17"/>
      <c r="GX126" s="17">
        <f t="shared" si="857"/>
        <v>0</v>
      </c>
      <c r="GY126" s="17">
        <f t="shared" si="857"/>
        <v>0</v>
      </c>
      <c r="GZ126" s="17"/>
      <c r="HA126" s="17"/>
      <c r="HB126" s="17"/>
      <c r="HC126" s="17"/>
      <c r="HD126" s="17"/>
      <c r="HE126" s="17"/>
      <c r="HF126" s="17"/>
      <c r="HG126" s="17"/>
      <c r="HH126" s="17">
        <f t="shared" si="858"/>
        <v>0</v>
      </c>
      <c r="HI126" s="17">
        <f t="shared" si="858"/>
        <v>0</v>
      </c>
      <c r="HJ126" s="17"/>
      <c r="HK126" s="17"/>
      <c r="HL126" s="17"/>
      <c r="HM126" s="17"/>
      <c r="HN126" s="17"/>
      <c r="HO126" s="17"/>
      <c r="HP126" s="17"/>
      <c r="HQ126" s="17"/>
      <c r="HR126" s="17">
        <f t="shared" si="859"/>
        <v>0</v>
      </c>
      <c r="HS126" s="17">
        <f t="shared" si="859"/>
        <v>0</v>
      </c>
      <c r="HT126" s="17"/>
      <c r="HU126" s="17"/>
      <c r="HV126" s="17"/>
      <c r="HW126" s="17"/>
      <c r="HX126" s="17"/>
      <c r="HY126" s="17"/>
      <c r="HZ126" s="17"/>
      <c r="IA126" s="17"/>
      <c r="IB126" s="17">
        <f t="shared" si="860"/>
        <v>0</v>
      </c>
      <c r="IC126" s="17">
        <f t="shared" si="860"/>
        <v>0</v>
      </c>
      <c r="ID126" s="17"/>
      <c r="IE126" s="17"/>
      <c r="IF126" s="17"/>
      <c r="IG126" s="17"/>
      <c r="IH126" s="17"/>
      <c r="II126" s="17"/>
      <c r="IJ126" s="17"/>
      <c r="IK126" s="17"/>
      <c r="IL126" s="17">
        <f t="shared" si="861"/>
        <v>0</v>
      </c>
      <c r="IM126" s="17">
        <f t="shared" si="861"/>
        <v>0</v>
      </c>
      <c r="IN126" s="17"/>
      <c r="IO126" s="17"/>
      <c r="IP126" s="17"/>
      <c r="IQ126" s="17"/>
      <c r="IR126" s="17"/>
      <c r="IS126" s="17"/>
      <c r="IT126" s="17"/>
      <c r="IU126" s="17"/>
      <c r="IV126" s="17">
        <f t="shared" si="862"/>
        <v>0</v>
      </c>
      <c r="IW126" s="17">
        <f t="shared" si="862"/>
        <v>0</v>
      </c>
      <c r="IX126" s="17"/>
      <c r="IY126" s="17"/>
      <c r="IZ126" s="17"/>
      <c r="JA126" s="17"/>
      <c r="JB126" s="17"/>
      <c r="JC126" s="17"/>
      <c r="JD126" s="17"/>
      <c r="JE126" s="17"/>
      <c r="JF126" s="17">
        <f t="shared" si="863"/>
        <v>0</v>
      </c>
      <c r="JG126" s="17">
        <f t="shared" si="863"/>
        <v>0</v>
      </c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>
        <v>166.82935999999998</v>
      </c>
      <c r="JS126" s="17">
        <v>83.414680000000004</v>
      </c>
      <c r="JT126" s="17">
        <v>0</v>
      </c>
      <c r="JU126" s="17"/>
      <c r="JV126" s="17"/>
      <c r="JW126" s="17">
        <v>0</v>
      </c>
      <c r="JX126" s="17"/>
      <c r="JY126" s="17"/>
      <c r="JZ126" s="17">
        <v>0</v>
      </c>
      <c r="KA126" s="17"/>
      <c r="KB126" s="17"/>
      <c r="KC126" s="17">
        <v>0</v>
      </c>
      <c r="KD126" s="17"/>
      <c r="KE126" s="17"/>
      <c r="KF126" s="17">
        <v>0</v>
      </c>
      <c r="KG126" s="17"/>
      <c r="KH126" s="17"/>
      <c r="KI126" s="17">
        <v>0</v>
      </c>
      <c r="KJ126" s="17"/>
      <c r="KK126" s="17"/>
      <c r="KL126" s="17">
        <v>0</v>
      </c>
      <c r="KM126" s="17"/>
      <c r="KN126" s="17"/>
      <c r="KO126" s="17">
        <v>0</v>
      </c>
      <c r="KP126" s="17"/>
      <c r="KQ126" s="17"/>
      <c r="KR126" s="17">
        <v>0</v>
      </c>
    </row>
    <row r="127" spans="1:305">
      <c r="A127" s="1" t="s">
        <v>117</v>
      </c>
      <c r="B127" s="17">
        <f t="shared" si="835"/>
        <v>1887.5415</v>
      </c>
      <c r="C127" s="17">
        <f t="shared" si="836"/>
        <v>265.75312000000002</v>
      </c>
      <c r="D127" s="17">
        <v>0</v>
      </c>
      <c r="E127" s="17"/>
      <c r="F127" s="17"/>
      <c r="G127" s="17"/>
      <c r="H127" s="17"/>
      <c r="I127" s="17">
        <f t="shared" si="837"/>
        <v>0</v>
      </c>
      <c r="J127" s="17">
        <f t="shared" si="837"/>
        <v>0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>
        <f t="shared" si="838"/>
        <v>0</v>
      </c>
      <c r="Z127" s="17">
        <f t="shared" si="838"/>
        <v>0</v>
      </c>
      <c r="AA127" s="17"/>
      <c r="AB127" s="17"/>
      <c r="AC127" s="17"/>
      <c r="AD127" s="17"/>
      <c r="AE127" s="17"/>
      <c r="AF127" s="17"/>
      <c r="AG127" s="17"/>
      <c r="AH127" s="17"/>
      <c r="AI127" s="17">
        <f t="shared" si="839"/>
        <v>0</v>
      </c>
      <c r="AJ127" s="17">
        <f t="shared" si="839"/>
        <v>0</v>
      </c>
      <c r="AK127" s="17"/>
      <c r="AL127" s="17"/>
      <c r="AM127" s="17"/>
      <c r="AN127" s="17"/>
      <c r="AO127" s="17"/>
      <c r="AP127" s="17"/>
      <c r="AQ127" s="17"/>
      <c r="AR127" s="17"/>
      <c r="AS127" s="17">
        <f t="shared" si="840"/>
        <v>0</v>
      </c>
      <c r="AT127" s="17">
        <f t="shared" si="840"/>
        <v>0</v>
      </c>
      <c r="AU127" s="17"/>
      <c r="AV127" s="17"/>
      <c r="AW127" s="17"/>
      <c r="AX127" s="17"/>
      <c r="AY127" s="17"/>
      <c r="AZ127" s="17"/>
      <c r="BA127" s="17"/>
      <c r="BB127" s="17"/>
      <c r="BC127" s="17">
        <f t="shared" si="841"/>
        <v>0</v>
      </c>
      <c r="BD127" s="17">
        <f t="shared" si="841"/>
        <v>0</v>
      </c>
      <c r="BE127" s="17"/>
      <c r="BF127" s="17"/>
      <c r="BG127" s="17"/>
      <c r="BH127" s="17"/>
      <c r="BI127" s="17"/>
      <c r="BJ127" s="17"/>
      <c r="BK127" s="17"/>
      <c r="BL127" s="17"/>
      <c r="BM127" s="17">
        <f t="shared" si="842"/>
        <v>0</v>
      </c>
      <c r="BN127" s="17">
        <f t="shared" si="842"/>
        <v>0</v>
      </c>
      <c r="BO127" s="17"/>
      <c r="BP127" s="17"/>
      <c r="BQ127" s="17"/>
      <c r="BR127" s="17"/>
      <c r="BS127" s="17"/>
      <c r="BT127" s="17"/>
      <c r="BU127" s="17"/>
      <c r="BV127" s="17">
        <f t="shared" si="843"/>
        <v>887.54150000000004</v>
      </c>
      <c r="BW127" s="17">
        <f t="shared" si="843"/>
        <v>0</v>
      </c>
      <c r="BX127" s="17"/>
      <c r="BY127" s="17">
        <v>887.54150000000004</v>
      </c>
      <c r="BZ127" s="17"/>
      <c r="CA127" s="17">
        <f t="shared" ref="CA127" si="864">BZ127/BY127*100</f>
        <v>0</v>
      </c>
      <c r="CB127" s="17"/>
      <c r="CC127" s="17"/>
      <c r="CD127" s="17"/>
      <c r="CE127" s="17">
        <f t="shared" si="844"/>
        <v>0</v>
      </c>
      <c r="CF127" s="17">
        <f t="shared" si="844"/>
        <v>0</v>
      </c>
      <c r="CG127" s="17"/>
      <c r="CH127" s="17"/>
      <c r="CI127" s="17"/>
      <c r="CJ127" s="17"/>
      <c r="CK127" s="17"/>
      <c r="CL127" s="17"/>
      <c r="CM127" s="17"/>
      <c r="CN127" s="17"/>
      <c r="CO127" s="17">
        <f t="shared" si="845"/>
        <v>0</v>
      </c>
      <c r="CP127" s="17">
        <f t="shared" si="845"/>
        <v>0</v>
      </c>
      <c r="CQ127" s="17"/>
      <c r="CR127" s="17"/>
      <c r="CS127" s="17"/>
      <c r="CT127" s="17"/>
      <c r="CU127" s="17"/>
      <c r="CV127" s="17"/>
      <c r="CW127" s="17"/>
      <c r="CX127" s="17"/>
      <c r="CY127" s="17">
        <f t="shared" si="846"/>
        <v>0</v>
      </c>
      <c r="CZ127" s="17">
        <f t="shared" si="846"/>
        <v>0</v>
      </c>
      <c r="DA127" s="17"/>
      <c r="DB127" s="17"/>
      <c r="DC127" s="17"/>
      <c r="DD127" s="17"/>
      <c r="DE127" s="17"/>
      <c r="DF127" s="17"/>
      <c r="DG127" s="17"/>
      <c r="DH127" s="17"/>
      <c r="DI127" s="17">
        <f t="shared" si="847"/>
        <v>0</v>
      </c>
      <c r="DJ127" s="17">
        <f t="shared" si="847"/>
        <v>0</v>
      </c>
      <c r="DK127" s="17"/>
      <c r="DL127" s="17"/>
      <c r="DM127" s="17"/>
      <c r="DN127" s="17"/>
      <c r="DO127" s="17"/>
      <c r="DP127" s="17"/>
      <c r="DQ127" s="17"/>
      <c r="DR127" s="17"/>
      <c r="DS127" s="17">
        <f t="shared" si="848"/>
        <v>0</v>
      </c>
      <c r="DT127" s="17">
        <f t="shared" si="848"/>
        <v>0</v>
      </c>
      <c r="DU127" s="17"/>
      <c r="DV127" s="17"/>
      <c r="DW127" s="17"/>
      <c r="DX127" s="17"/>
      <c r="DY127" s="17"/>
      <c r="DZ127" s="17"/>
      <c r="EA127" s="17"/>
      <c r="EB127" s="17"/>
      <c r="EC127" s="17">
        <f t="shared" si="849"/>
        <v>0</v>
      </c>
      <c r="ED127" s="17">
        <f t="shared" si="849"/>
        <v>0</v>
      </c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>
        <v>1000</v>
      </c>
      <c r="EP127" s="17">
        <f t="shared" si="850"/>
        <v>1000</v>
      </c>
      <c r="EQ127" s="17">
        <f t="shared" si="850"/>
        <v>265.75312000000002</v>
      </c>
      <c r="ER127" s="17">
        <v>0</v>
      </c>
      <c r="ES127" s="17">
        <v>1000</v>
      </c>
      <c r="ET127" s="17">
        <v>265.75312000000002</v>
      </c>
      <c r="EU127" s="17">
        <f t="shared" si="851"/>
        <v>26.575312</v>
      </c>
      <c r="EV127" s="17"/>
      <c r="EW127" s="17"/>
      <c r="EX127" s="17"/>
      <c r="EY127" s="17"/>
      <c r="EZ127" s="17">
        <f t="shared" si="852"/>
        <v>0</v>
      </c>
      <c r="FA127" s="17">
        <f t="shared" si="852"/>
        <v>0</v>
      </c>
      <c r="FB127" s="17"/>
      <c r="FC127" s="17"/>
      <c r="FD127" s="17"/>
      <c r="FE127" s="17"/>
      <c r="FF127" s="17"/>
      <c r="FG127" s="17"/>
      <c r="FH127" s="17"/>
      <c r="FI127" s="22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>
        <f t="shared" si="853"/>
        <v>0</v>
      </c>
      <c r="FU127" s="17">
        <f t="shared" si="853"/>
        <v>0</v>
      </c>
      <c r="FV127" s="17" t="e">
        <f t="shared" si="854"/>
        <v>#DIV/0!</v>
      </c>
      <c r="FW127" s="17"/>
      <c r="FX127" s="17"/>
      <c r="FY127" s="17"/>
      <c r="FZ127" s="17"/>
      <c r="GA127" s="17"/>
      <c r="GB127" s="17"/>
      <c r="GC127" s="17"/>
      <c r="GD127" s="17">
        <f t="shared" si="855"/>
        <v>0</v>
      </c>
      <c r="GE127" s="17">
        <f t="shared" si="855"/>
        <v>0</v>
      </c>
      <c r="GF127" s="17"/>
      <c r="GG127" s="17"/>
      <c r="GH127" s="17"/>
      <c r="GI127" s="17"/>
      <c r="GJ127" s="17"/>
      <c r="GK127" s="17"/>
      <c r="GL127" s="17"/>
      <c r="GM127" s="17"/>
      <c r="GN127" s="17">
        <f t="shared" si="856"/>
        <v>0</v>
      </c>
      <c r="GO127" s="17">
        <f t="shared" si="856"/>
        <v>0</v>
      </c>
      <c r="GP127" s="17"/>
      <c r="GQ127" s="17"/>
      <c r="GR127" s="17"/>
      <c r="GS127" s="17"/>
      <c r="GT127" s="17"/>
      <c r="GU127" s="17"/>
      <c r="GV127" s="17"/>
      <c r="GW127" s="17"/>
      <c r="GX127" s="17">
        <f t="shared" si="857"/>
        <v>0</v>
      </c>
      <c r="GY127" s="17">
        <f t="shared" si="857"/>
        <v>0</v>
      </c>
      <c r="GZ127" s="17"/>
      <c r="HA127" s="17"/>
      <c r="HB127" s="17"/>
      <c r="HC127" s="17"/>
      <c r="HD127" s="17"/>
      <c r="HE127" s="17"/>
      <c r="HF127" s="17"/>
      <c r="HG127" s="17"/>
      <c r="HH127" s="17">
        <f t="shared" si="858"/>
        <v>0</v>
      </c>
      <c r="HI127" s="17">
        <f t="shared" si="858"/>
        <v>0</v>
      </c>
      <c r="HJ127" s="17"/>
      <c r="HK127" s="17"/>
      <c r="HL127" s="17"/>
      <c r="HM127" s="17"/>
      <c r="HN127" s="17"/>
      <c r="HO127" s="17"/>
      <c r="HP127" s="17"/>
      <c r="HQ127" s="17"/>
      <c r="HR127" s="17">
        <f t="shared" si="859"/>
        <v>0</v>
      </c>
      <c r="HS127" s="17">
        <f t="shared" si="859"/>
        <v>0</v>
      </c>
      <c r="HT127" s="17"/>
      <c r="HU127" s="17"/>
      <c r="HV127" s="17"/>
      <c r="HW127" s="17"/>
      <c r="HX127" s="17"/>
      <c r="HY127" s="17"/>
      <c r="HZ127" s="17"/>
      <c r="IA127" s="17"/>
      <c r="IB127" s="17">
        <f t="shared" si="860"/>
        <v>0</v>
      </c>
      <c r="IC127" s="17">
        <f t="shared" si="860"/>
        <v>0</v>
      </c>
      <c r="ID127" s="17"/>
      <c r="IE127" s="17"/>
      <c r="IF127" s="17"/>
      <c r="IG127" s="17"/>
      <c r="IH127" s="17"/>
      <c r="II127" s="17"/>
      <c r="IJ127" s="17"/>
      <c r="IK127" s="17"/>
      <c r="IL127" s="17">
        <f t="shared" si="861"/>
        <v>0</v>
      </c>
      <c r="IM127" s="17">
        <f t="shared" si="861"/>
        <v>0</v>
      </c>
      <c r="IN127" s="17"/>
      <c r="IO127" s="17"/>
      <c r="IP127" s="17"/>
      <c r="IQ127" s="17"/>
      <c r="IR127" s="17"/>
      <c r="IS127" s="17"/>
      <c r="IT127" s="17"/>
      <c r="IU127" s="17"/>
      <c r="IV127" s="17">
        <f t="shared" si="862"/>
        <v>0</v>
      </c>
      <c r="IW127" s="17">
        <f t="shared" si="862"/>
        <v>0</v>
      </c>
      <c r="IX127" s="17"/>
      <c r="IY127" s="17"/>
      <c r="IZ127" s="17"/>
      <c r="JA127" s="17"/>
      <c r="JB127" s="17"/>
      <c r="JC127" s="17"/>
      <c r="JD127" s="17"/>
      <c r="JE127" s="17"/>
      <c r="JF127" s="17">
        <f t="shared" si="863"/>
        <v>0</v>
      </c>
      <c r="JG127" s="17">
        <f t="shared" si="863"/>
        <v>0</v>
      </c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>
        <v>0</v>
      </c>
      <c r="JU127" s="17"/>
      <c r="JV127" s="17"/>
      <c r="JW127" s="17">
        <v>0</v>
      </c>
      <c r="JX127" s="17"/>
      <c r="JY127" s="17"/>
      <c r="JZ127" s="17">
        <v>0</v>
      </c>
      <c r="KA127" s="17"/>
      <c r="KB127" s="17"/>
      <c r="KC127" s="17">
        <v>0</v>
      </c>
      <c r="KD127" s="17"/>
      <c r="KE127" s="17"/>
      <c r="KF127" s="17">
        <v>0</v>
      </c>
      <c r="KG127" s="17"/>
      <c r="KH127" s="17"/>
      <c r="KI127" s="17">
        <v>0</v>
      </c>
      <c r="KJ127" s="17"/>
      <c r="KK127" s="17"/>
      <c r="KL127" s="17">
        <v>0</v>
      </c>
      <c r="KM127" s="17"/>
      <c r="KN127" s="17"/>
      <c r="KO127" s="17">
        <v>0</v>
      </c>
      <c r="KP127" s="17"/>
      <c r="KQ127" s="17"/>
      <c r="KR127" s="17">
        <v>0</v>
      </c>
    </row>
    <row r="128" spans="1:305" s="6" customFormat="1" ht="18" customHeight="1">
      <c r="A128" s="2" t="s">
        <v>156</v>
      </c>
      <c r="B128" s="23">
        <f>B130+B129</f>
        <v>272737.88501999999</v>
      </c>
      <c r="C128" s="23">
        <f>C130+C129</f>
        <v>162744.93184999999</v>
      </c>
      <c r="D128" s="23">
        <f t="shared" ref="D128" si="865">C128/B128*100</f>
        <v>59.67081978290836</v>
      </c>
      <c r="E128" s="23">
        <f>E129+E130</f>
        <v>8777.2000000000007</v>
      </c>
      <c r="F128" s="23">
        <f>F129+F130</f>
        <v>4401</v>
      </c>
      <c r="G128" s="23">
        <f>F128/E128*100</f>
        <v>50.141275121906759</v>
      </c>
      <c r="H128" s="23">
        <f>H129+H130</f>
        <v>995.51470999999992</v>
      </c>
      <c r="I128" s="23">
        <f>I129+I130</f>
        <v>995.51471000000004</v>
      </c>
      <c r="J128" s="23">
        <f>J129+J130</f>
        <v>995.51471000000004</v>
      </c>
      <c r="K128" s="23">
        <f>J128/I128*100</f>
        <v>100</v>
      </c>
      <c r="L128" s="23">
        <f>L129+L130</f>
        <v>985.55956000000003</v>
      </c>
      <c r="M128" s="23">
        <f>M129+M130</f>
        <v>985.55956000000003</v>
      </c>
      <c r="N128" s="23">
        <f>M128/L128*100</f>
        <v>100</v>
      </c>
      <c r="O128" s="23">
        <f>O129+O130</f>
        <v>9.9551499999999997</v>
      </c>
      <c r="P128" s="23">
        <f>P129+P130</f>
        <v>9.9551499999999997</v>
      </c>
      <c r="Q128" s="23">
        <f>P128/O128*100</f>
        <v>100</v>
      </c>
      <c r="R128" s="23">
        <f>R129+R130</f>
        <v>459.5</v>
      </c>
      <c r="S128" s="23">
        <f>S129+S130</f>
        <v>459.5</v>
      </c>
      <c r="T128" s="23">
        <f>S128/R128*100</f>
        <v>100</v>
      </c>
      <c r="U128" s="23">
        <f>U129+U130</f>
        <v>4000</v>
      </c>
      <c r="V128" s="23">
        <f>V129+V130</f>
        <v>0</v>
      </c>
      <c r="W128" s="23">
        <f>V128/U128*100</f>
        <v>0</v>
      </c>
      <c r="X128" s="23">
        <f>X129+X130</f>
        <v>0</v>
      </c>
      <c r="Y128" s="23">
        <f>Y129+Y130</f>
        <v>0</v>
      </c>
      <c r="Z128" s="23">
        <f>Z129+Z130</f>
        <v>0</v>
      </c>
      <c r="AA128" s="23" t="e">
        <f>Z128/Y128*100</f>
        <v>#DIV/0!</v>
      </c>
      <c r="AB128" s="23">
        <f>AB129+AB130</f>
        <v>0</v>
      </c>
      <c r="AC128" s="23">
        <f>AC129+AC130</f>
        <v>0</v>
      </c>
      <c r="AD128" s="23" t="e">
        <f>AC128/AB128*100</f>
        <v>#DIV/0!</v>
      </c>
      <c r="AE128" s="23">
        <f>AE129+AE130</f>
        <v>0</v>
      </c>
      <c r="AF128" s="23">
        <f>AF129+AF130</f>
        <v>0</v>
      </c>
      <c r="AG128" s="23" t="e">
        <f>AF128/AE128*100</f>
        <v>#DIV/0!</v>
      </c>
      <c r="AH128" s="23">
        <f>AH129+AH130</f>
        <v>0</v>
      </c>
      <c r="AI128" s="23">
        <f>AI129+AI130</f>
        <v>0</v>
      </c>
      <c r="AJ128" s="23">
        <f>AJ129+AJ130</f>
        <v>0</v>
      </c>
      <c r="AK128" s="23"/>
      <c r="AL128" s="23">
        <f>AL129+AL130</f>
        <v>0</v>
      </c>
      <c r="AM128" s="23">
        <f>AM129+AM130</f>
        <v>0</v>
      </c>
      <c r="AN128" s="23"/>
      <c r="AO128" s="23">
        <f>AO129+AO130</f>
        <v>0</v>
      </c>
      <c r="AP128" s="23">
        <f>AP129+AP130</f>
        <v>0</v>
      </c>
      <c r="AQ128" s="23"/>
      <c r="AR128" s="23">
        <f>AR129+AR130</f>
        <v>2195.1263399999998</v>
      </c>
      <c r="AS128" s="23">
        <f>AS129+AS130</f>
        <v>2195.1263399999998</v>
      </c>
      <c r="AT128" s="23">
        <f>AT129+AT130</f>
        <v>679.28826000000004</v>
      </c>
      <c r="AU128" s="23"/>
      <c r="AV128" s="23">
        <f>AV129+AV130</f>
        <v>2151.22381</v>
      </c>
      <c r="AW128" s="23">
        <f>AW129+AW130</f>
        <v>665.70249000000001</v>
      </c>
      <c r="AX128" s="23"/>
      <c r="AY128" s="23">
        <f>AY129+AY130</f>
        <v>43.902529999999999</v>
      </c>
      <c r="AZ128" s="23">
        <f>AZ129+AZ130</f>
        <v>13.58577</v>
      </c>
      <c r="BA128" s="23"/>
      <c r="BB128" s="23">
        <f>BB129+BB130</f>
        <v>630.09881999999993</v>
      </c>
      <c r="BC128" s="23">
        <f>BC129+BC130</f>
        <v>630.09882000000005</v>
      </c>
      <c r="BD128" s="23">
        <f>BD129+BD130</f>
        <v>0</v>
      </c>
      <c r="BE128" s="23"/>
      <c r="BF128" s="23">
        <f>BF129+BF130</f>
        <v>617.49684000000002</v>
      </c>
      <c r="BG128" s="23">
        <f>BG129+BG130</f>
        <v>0</v>
      </c>
      <c r="BH128" s="23">
        <f t="shared" ref="BH128" si="866">BG128/BF128*100</f>
        <v>0</v>
      </c>
      <c r="BI128" s="23">
        <f>BI129+BI130</f>
        <v>12.601979999999999</v>
      </c>
      <c r="BJ128" s="23">
        <f>BJ129+BJ130</f>
        <v>0</v>
      </c>
      <c r="BK128" s="23">
        <f t="shared" ref="BK128" si="867">BJ128/BI128*100</f>
        <v>0</v>
      </c>
      <c r="BL128" s="23">
        <f>BL129+BL130</f>
        <v>2303.16264</v>
      </c>
      <c r="BM128" s="23">
        <f>BM129+BM130</f>
        <v>2303.16264</v>
      </c>
      <c r="BN128" s="23">
        <f>BN129+BN130</f>
        <v>0</v>
      </c>
      <c r="BO128" s="23">
        <f>BN128/BM128*100</f>
        <v>0</v>
      </c>
      <c r="BP128" s="23">
        <f>BP129+BP130</f>
        <v>2257.0993899999999</v>
      </c>
      <c r="BQ128" s="23">
        <f>BQ129+BQ130</f>
        <v>0</v>
      </c>
      <c r="BR128" s="23">
        <f>BQ128/BP128*100</f>
        <v>0</v>
      </c>
      <c r="BS128" s="23">
        <f>BS129+BS130</f>
        <v>46.063249999999996</v>
      </c>
      <c r="BT128" s="23">
        <f>BT129+BT130</f>
        <v>0</v>
      </c>
      <c r="BU128" s="23">
        <f>BT128/BS128*100</f>
        <v>0</v>
      </c>
      <c r="BV128" s="23">
        <f>BV129+BV130</f>
        <v>2314.1485899999998</v>
      </c>
      <c r="BW128" s="23">
        <f>BW129+BW130</f>
        <v>0</v>
      </c>
      <c r="BX128" s="23">
        <f>BW128/BV128*100</f>
        <v>0</v>
      </c>
      <c r="BY128" s="23">
        <f>BY129+BY130</f>
        <v>2314.1485899999998</v>
      </c>
      <c r="BZ128" s="23">
        <f>BZ129+BZ130</f>
        <v>0</v>
      </c>
      <c r="CA128" s="23">
        <f>BZ128/BY128*100</f>
        <v>0</v>
      </c>
      <c r="CB128" s="23">
        <f>CB129+CB130</f>
        <v>0</v>
      </c>
      <c r="CC128" s="23">
        <f>CC129+CC130</f>
        <v>0</v>
      </c>
      <c r="CD128" s="23"/>
      <c r="CE128" s="23">
        <f>CE129+CE130</f>
        <v>24652.575430000001</v>
      </c>
      <c r="CF128" s="23">
        <f>CF129+CF130</f>
        <v>16600.2451</v>
      </c>
      <c r="CG128" s="23"/>
      <c r="CH128" s="23">
        <f>CH129+CH130</f>
        <v>24159.523929999999</v>
      </c>
      <c r="CI128" s="23">
        <f>CI129+CI130</f>
        <v>16268.24019</v>
      </c>
      <c r="CJ128" s="23">
        <f>CI128/CH128*100</f>
        <v>67.336758113014696</v>
      </c>
      <c r="CK128" s="23">
        <f>CK129+CK130</f>
        <v>493.05149999999998</v>
      </c>
      <c r="CL128" s="23">
        <f>CL129+CL130</f>
        <v>332.00491</v>
      </c>
      <c r="CM128" s="23">
        <f>CL128/CK128*100</f>
        <v>67.336760967160643</v>
      </c>
      <c r="CN128" s="23">
        <f>CN129+CN130</f>
        <v>0</v>
      </c>
      <c r="CO128" s="23">
        <f>CO129+CO130</f>
        <v>0</v>
      </c>
      <c r="CP128" s="23">
        <f>CP129+CP130</f>
        <v>0</v>
      </c>
      <c r="CQ128" s="23"/>
      <c r="CR128" s="23">
        <f>CR129+CR130</f>
        <v>0</v>
      </c>
      <c r="CS128" s="23">
        <f>CS129+CS130</f>
        <v>0</v>
      </c>
      <c r="CT128" s="23"/>
      <c r="CU128" s="23">
        <f>CU129+CU130</f>
        <v>0</v>
      </c>
      <c r="CV128" s="23">
        <f>CV129+CV130</f>
        <v>0</v>
      </c>
      <c r="CW128" s="23"/>
      <c r="CX128" s="23">
        <f>CX129+CX130</f>
        <v>0</v>
      </c>
      <c r="CY128" s="23">
        <f>CY129+CY130</f>
        <v>0</v>
      </c>
      <c r="CZ128" s="23">
        <f>CZ129+CZ130</f>
        <v>0</v>
      </c>
      <c r="DA128" s="23"/>
      <c r="DB128" s="23"/>
      <c r="DC128" s="23"/>
      <c r="DD128" s="23"/>
      <c r="DE128" s="23"/>
      <c r="DF128" s="23"/>
      <c r="DG128" s="23"/>
      <c r="DH128" s="23">
        <f>DH129+DH130</f>
        <v>0</v>
      </c>
      <c r="DI128" s="23">
        <f>DI129+DI130</f>
        <v>0</v>
      </c>
      <c r="DJ128" s="23">
        <f>DJ129+DJ130</f>
        <v>0</v>
      </c>
      <c r="DK128" s="23" t="e">
        <f>DJ128/DI128*100</f>
        <v>#DIV/0!</v>
      </c>
      <c r="DL128" s="23">
        <f>DL129+DL130</f>
        <v>0</v>
      </c>
      <c r="DM128" s="23">
        <f>DM129+DM130</f>
        <v>0</v>
      </c>
      <c r="DN128" s="23" t="e">
        <f>DM128/DL128*100</f>
        <v>#DIV/0!</v>
      </c>
      <c r="DO128" s="23">
        <f>DO129+DO130</f>
        <v>0</v>
      </c>
      <c r="DP128" s="23">
        <f>DP129+DP130</f>
        <v>0</v>
      </c>
      <c r="DQ128" s="23" t="e">
        <f>DP128/DO128*100</f>
        <v>#DIV/0!</v>
      </c>
      <c r="DR128" s="23">
        <f>DR129+DR130</f>
        <v>33817.448979999994</v>
      </c>
      <c r="DS128" s="23">
        <f>DS129+DS130</f>
        <v>33817.448980000001</v>
      </c>
      <c r="DT128" s="23">
        <f>DT129+DT130</f>
        <v>28538.352149999999</v>
      </c>
      <c r="DU128" s="23">
        <f>DT128/DS128*100</f>
        <v>84.389429157941166</v>
      </c>
      <c r="DV128" s="23">
        <f>DV129+DV130</f>
        <v>33141.1</v>
      </c>
      <c r="DW128" s="23">
        <f>DW129+DW130</f>
        <v>27967.58511</v>
      </c>
      <c r="DX128" s="23">
        <f>DW128/DV128*100</f>
        <v>84.38942916801193</v>
      </c>
      <c r="DY128" s="23">
        <f>DY129+DY130</f>
        <v>676.34897999999998</v>
      </c>
      <c r="DZ128" s="23">
        <f>DZ129+DZ130</f>
        <v>570.76703999999995</v>
      </c>
      <c r="EA128" s="23">
        <f>DZ128/DY128*100</f>
        <v>84.389428664474366</v>
      </c>
      <c r="EB128" s="23">
        <f>EB129+EB130</f>
        <v>0</v>
      </c>
      <c r="EC128" s="23">
        <f>EC129+EC130</f>
        <v>0</v>
      </c>
      <c r="ED128" s="23">
        <f>ED129+ED130</f>
        <v>0</v>
      </c>
      <c r="EE128" s="23"/>
      <c r="EF128" s="23">
        <f>EF129+EF130</f>
        <v>0</v>
      </c>
      <c r="EG128" s="23">
        <f>EG129+EG130</f>
        <v>0</v>
      </c>
      <c r="EH128" s="23"/>
      <c r="EI128" s="23">
        <f>EI129+EI130</f>
        <v>0</v>
      </c>
      <c r="EJ128" s="23">
        <f>EJ129+EJ130</f>
        <v>0</v>
      </c>
      <c r="EK128" s="23"/>
      <c r="EL128" s="23">
        <f>EL129+EL130</f>
        <v>0</v>
      </c>
      <c r="EM128" s="23">
        <f>EM129+EM130</f>
        <v>0</v>
      </c>
      <c r="EN128" s="23"/>
      <c r="EO128" s="23">
        <f>EO129+EO130</f>
        <v>8353.4</v>
      </c>
      <c r="EP128" s="23">
        <f>EP129+EP130</f>
        <v>8353.4</v>
      </c>
      <c r="EQ128" s="23">
        <f>EQ129+EQ130</f>
        <v>3000</v>
      </c>
      <c r="ER128" s="23">
        <f>EQ128/EP128*100</f>
        <v>35.91352024325424</v>
      </c>
      <c r="ES128" s="23">
        <f>ES129+ES130</f>
        <v>8353.4</v>
      </c>
      <c r="ET128" s="23">
        <f>ET129+ET130</f>
        <v>0</v>
      </c>
      <c r="EU128" s="23">
        <f>ET128/ES128*100</f>
        <v>0</v>
      </c>
      <c r="EV128" s="23">
        <f>EV129+EV130</f>
        <v>0</v>
      </c>
      <c r="EW128" s="23">
        <f>EW129+EW130</f>
        <v>0</v>
      </c>
      <c r="EX128" s="23"/>
      <c r="EY128" s="23">
        <f>EY129+EY130</f>
        <v>0</v>
      </c>
      <c r="EZ128" s="23">
        <f>EZ129+EZ130</f>
        <v>0</v>
      </c>
      <c r="FA128" s="23">
        <f>FA129+FA130</f>
        <v>0</v>
      </c>
      <c r="FB128" s="23"/>
      <c r="FC128" s="23">
        <f>FC129+FC130</f>
        <v>0</v>
      </c>
      <c r="FD128" s="23">
        <f>FD129+FD130</f>
        <v>0</v>
      </c>
      <c r="FE128" s="23"/>
      <c r="FF128" s="23">
        <f>FF129+FF130</f>
        <v>0</v>
      </c>
      <c r="FG128" s="23">
        <f>FG129+FG130</f>
        <v>0</v>
      </c>
      <c r="FH128" s="23"/>
      <c r="FI128" s="23">
        <f>FI129+FI130</f>
        <v>218.61966999999999</v>
      </c>
      <c r="FJ128" s="23">
        <f>FJ129+FJ130</f>
        <v>218.61967000000001</v>
      </c>
      <c r="FK128" s="23">
        <f>FK129+FK130</f>
        <v>218.61967000000001</v>
      </c>
      <c r="FL128" s="23">
        <f>FK128/FJ128*100</f>
        <v>100</v>
      </c>
      <c r="FM128" s="23">
        <f>FM129+FM130</f>
        <v>214.90286</v>
      </c>
      <c r="FN128" s="23">
        <f>FN129+FN130</f>
        <v>214.90286</v>
      </c>
      <c r="FO128" s="23">
        <f>FN128/FM128*100</f>
        <v>100</v>
      </c>
      <c r="FP128" s="23">
        <f>FP129+FP130</f>
        <v>3.7168100000000002</v>
      </c>
      <c r="FQ128" s="23">
        <f>FQ129+FQ130</f>
        <v>3.7168100000000002</v>
      </c>
      <c r="FR128" s="23">
        <f>FQ128/FP128*100</f>
        <v>100</v>
      </c>
      <c r="FS128" s="23">
        <f>FS129+FS130</f>
        <v>0</v>
      </c>
      <c r="FT128" s="23">
        <f>FT129+FT130</f>
        <v>0</v>
      </c>
      <c r="FU128" s="23">
        <f>FU129+FU130</f>
        <v>0</v>
      </c>
      <c r="FV128" s="23"/>
      <c r="FW128" s="23">
        <f>FW129+FW130</f>
        <v>0</v>
      </c>
      <c r="FX128" s="23">
        <f>FX129+FX130</f>
        <v>0</v>
      </c>
      <c r="FY128" s="23" t="e">
        <f>FX128/FW128*100</f>
        <v>#DIV/0!</v>
      </c>
      <c r="FZ128" s="23">
        <f>FZ129+FZ130</f>
        <v>0</v>
      </c>
      <c r="GA128" s="23">
        <f>GA129+GA130</f>
        <v>0</v>
      </c>
      <c r="GB128" s="23" t="e">
        <f>GA128/FZ128*100</f>
        <v>#DIV/0!</v>
      </c>
      <c r="GC128" s="23">
        <f>GC129+GC130</f>
        <v>0</v>
      </c>
      <c r="GD128" s="23">
        <f>GD129+GD130</f>
        <v>0</v>
      </c>
      <c r="GE128" s="23">
        <f>GE129+GE130</f>
        <v>0</v>
      </c>
      <c r="GF128" s="23"/>
      <c r="GG128" s="23">
        <f>GG129+GG130</f>
        <v>0</v>
      </c>
      <c r="GH128" s="23">
        <f>GH129+GH130</f>
        <v>0</v>
      </c>
      <c r="GI128" s="23" t="e">
        <f>GH128/GG128*100</f>
        <v>#DIV/0!</v>
      </c>
      <c r="GJ128" s="23">
        <f>GJ129+GJ130</f>
        <v>0</v>
      </c>
      <c r="GK128" s="23">
        <f>GK129+GK130</f>
        <v>0</v>
      </c>
      <c r="GL128" s="23" t="e">
        <f>GK128/GJ128*100</f>
        <v>#DIV/0!</v>
      </c>
      <c r="GM128" s="23">
        <f>GM129+GM130</f>
        <v>7348.60365</v>
      </c>
      <c r="GN128" s="23">
        <f>GN129+GN130</f>
        <v>7348.60365</v>
      </c>
      <c r="GO128" s="23">
        <f>GO129+GO130</f>
        <v>3392.8535499999998</v>
      </c>
      <c r="GP128" s="23">
        <f>GO128/GM128*100</f>
        <v>46.17004415525934</v>
      </c>
      <c r="GQ128" s="23">
        <f>GQ129+GQ130</f>
        <v>7275.1176100000002</v>
      </c>
      <c r="GR128" s="23">
        <f>GR129+GR130</f>
        <v>3358.9250099999999</v>
      </c>
      <c r="GS128" s="23">
        <f>GR128/GQ128*100</f>
        <v>46.170044115616712</v>
      </c>
      <c r="GT128" s="23">
        <f>GT129+GT130</f>
        <v>73.486040000000003</v>
      </c>
      <c r="GU128" s="23">
        <f>GU129+GU130</f>
        <v>33.928539999999998</v>
      </c>
      <c r="GV128" s="23">
        <f>GU128/GT128*100</f>
        <v>46.170048079880196</v>
      </c>
      <c r="GW128" s="23">
        <f>GW129+GW130</f>
        <v>0</v>
      </c>
      <c r="GX128" s="23">
        <f>GX129+GX130</f>
        <v>0</v>
      </c>
      <c r="GY128" s="23">
        <f>GY129+GY130</f>
        <v>0</v>
      </c>
      <c r="GZ128" s="23"/>
      <c r="HA128" s="23">
        <f>HA129+HA130</f>
        <v>0</v>
      </c>
      <c r="HB128" s="23">
        <f>HB129+HB130</f>
        <v>0</v>
      </c>
      <c r="HC128" s="23" t="e">
        <f>HB128/HA128*100</f>
        <v>#DIV/0!</v>
      </c>
      <c r="HD128" s="23">
        <f>HD129+HD130</f>
        <v>0</v>
      </c>
      <c r="HE128" s="23">
        <f>HE129+HE130</f>
        <v>0</v>
      </c>
      <c r="HF128" s="23" t="e">
        <f>HE128/HD128*100</f>
        <v>#DIV/0!</v>
      </c>
      <c r="HG128" s="23">
        <f>HG129+HG130</f>
        <v>155262.12121000001</v>
      </c>
      <c r="HH128" s="23">
        <f>HH129+HH130</f>
        <v>155262.12121000001</v>
      </c>
      <c r="HI128" s="23">
        <f>HI129+HI130</f>
        <v>100980.25386</v>
      </c>
      <c r="HJ128" s="23">
        <f>HI128/HG128*100</f>
        <v>65.038563864150106</v>
      </c>
      <c r="HK128" s="23">
        <f>HK129+HK130</f>
        <v>153709.5</v>
      </c>
      <c r="HL128" s="23">
        <f>HL129+HL130</f>
        <v>99970.451319999993</v>
      </c>
      <c r="HM128" s="23">
        <f>HL128/HK128*100</f>
        <v>65.038563862350728</v>
      </c>
      <c r="HN128" s="23">
        <f>HN129+HN130</f>
        <v>1552.62121</v>
      </c>
      <c r="HO128" s="23">
        <f>HO129+HO130</f>
        <v>1009.80254</v>
      </c>
      <c r="HP128" s="23">
        <f>HO128/HN128*100</f>
        <v>65.038564042288201</v>
      </c>
      <c r="HQ128" s="23">
        <f>HQ129+HQ130</f>
        <v>0</v>
      </c>
      <c r="HR128" s="23">
        <f>HR129+HR130</f>
        <v>0</v>
      </c>
      <c r="HS128" s="23">
        <f>HS129+HS130</f>
        <v>0</v>
      </c>
      <c r="HT128" s="23"/>
      <c r="HU128" s="23">
        <f>HU129+HU130</f>
        <v>0</v>
      </c>
      <c r="HV128" s="23">
        <f>HV129+HV130</f>
        <v>0</v>
      </c>
      <c r="HW128" s="23" t="e">
        <f>HV128/HU128*100</f>
        <v>#DIV/0!</v>
      </c>
      <c r="HX128" s="23">
        <f>HX129+HX130</f>
        <v>0</v>
      </c>
      <c r="HY128" s="23">
        <f>HY129+HY130</f>
        <v>0</v>
      </c>
      <c r="HZ128" s="23" t="e">
        <f>HY128/HX128*100</f>
        <v>#DIV/0!</v>
      </c>
      <c r="IA128" s="23">
        <f>IA129+IA130</f>
        <v>2474.4897999999998</v>
      </c>
      <c r="IB128" s="23">
        <f>IB129+IB130</f>
        <v>2474.4897999999998</v>
      </c>
      <c r="IC128" s="23">
        <f>IC129+IC130</f>
        <v>587.26569000000006</v>
      </c>
      <c r="ID128" s="23">
        <f t="shared" ref="ID128:ID129" si="868">IC128/IB128*100</f>
        <v>23.732798979409818</v>
      </c>
      <c r="IE128" s="23">
        <f>IE129+IE130</f>
        <v>2425</v>
      </c>
      <c r="IF128" s="23">
        <f>IF129+IF130</f>
        <v>575.52038000000005</v>
      </c>
      <c r="IG128" s="23">
        <f>IF128/IE128*100</f>
        <v>23.732799175257735</v>
      </c>
      <c r="IH128" s="23">
        <f>IH129+IH130</f>
        <v>49.489800000000002</v>
      </c>
      <c r="II128" s="23">
        <f>II129+II130</f>
        <v>11.74531</v>
      </c>
      <c r="IJ128" s="23">
        <f>II128/IH128*100</f>
        <v>23.73278938286273</v>
      </c>
      <c r="IK128" s="23">
        <f>IK129+IK130</f>
        <v>749.23469</v>
      </c>
      <c r="IL128" s="23">
        <f>IL129+IL130</f>
        <v>749.23469</v>
      </c>
      <c r="IM128" s="23">
        <f>IM129+IM130</f>
        <v>749.23469</v>
      </c>
      <c r="IN128" s="23">
        <f t="shared" ref="IN128:IN129" si="869">IM128/IL128*100</f>
        <v>100</v>
      </c>
      <c r="IO128" s="23">
        <f>IO129+IO130</f>
        <v>734.25</v>
      </c>
      <c r="IP128" s="23">
        <f>IP129+IP130</f>
        <v>734.25</v>
      </c>
      <c r="IQ128" s="23">
        <f>IP128/IO128*100</f>
        <v>100</v>
      </c>
      <c r="IR128" s="23">
        <f>IR129+IR130</f>
        <v>14.984690000000001</v>
      </c>
      <c r="IS128" s="23">
        <f>IS129+IS130</f>
        <v>14.984690000000001</v>
      </c>
      <c r="IT128" s="23">
        <f>IS128/IR128*100</f>
        <v>100</v>
      </c>
      <c r="IU128" s="23">
        <f>IU129+IU130</f>
        <v>6393.7481299999999</v>
      </c>
      <c r="IV128" s="23">
        <f>IV129+IV130</f>
        <v>6393.7481299999999</v>
      </c>
      <c r="IW128" s="23">
        <f>IW129+IW130</f>
        <v>1266.8713</v>
      </c>
      <c r="IX128" s="23">
        <f t="shared" ref="IX128:IX129" si="870">IW128/IV128*100</f>
        <v>19.814219675869531</v>
      </c>
      <c r="IY128" s="23">
        <f>IY129+IY130</f>
        <v>6265.8731699999998</v>
      </c>
      <c r="IZ128" s="23">
        <f>IZ129+IZ130</f>
        <v>1241.53388</v>
      </c>
      <c r="JA128" s="23">
        <f>IZ128/IY128*100</f>
        <v>19.814219763404502</v>
      </c>
      <c r="JB128" s="23">
        <f>JB129+JB130</f>
        <v>127.87496</v>
      </c>
      <c r="JC128" s="23">
        <f>JC129+JC130</f>
        <v>25.337420000000002</v>
      </c>
      <c r="JD128" s="23">
        <f>JC128/JB128*100</f>
        <v>19.814215386655839</v>
      </c>
      <c r="JE128" s="23">
        <f>JE129+JE130</f>
        <v>0</v>
      </c>
      <c r="JF128" s="23">
        <f>JF129+JF130</f>
        <v>0</v>
      </c>
      <c r="JG128" s="23">
        <f>JG129+JG130</f>
        <v>0</v>
      </c>
      <c r="JH128" s="23"/>
      <c r="JI128" s="23">
        <f>JI129+JI130</f>
        <v>0</v>
      </c>
      <c r="JJ128" s="23">
        <f>JJ129+JJ130</f>
        <v>0</v>
      </c>
      <c r="JK128" s="23"/>
      <c r="JL128" s="23">
        <f>JL129+JL130</f>
        <v>0</v>
      </c>
      <c r="JM128" s="23">
        <f>JM129+JM130</f>
        <v>0</v>
      </c>
      <c r="JN128" s="23"/>
      <c r="JO128" s="23">
        <f>JO129+JO130</f>
        <v>0</v>
      </c>
      <c r="JP128" s="23">
        <f>JP129+JP130</f>
        <v>0</v>
      </c>
      <c r="JQ128" s="23"/>
      <c r="JR128" s="23">
        <f>JR129+JR130</f>
        <v>1751.8657400000002</v>
      </c>
      <c r="JS128" s="23">
        <f>JS129+JS130</f>
        <v>875.93287000000009</v>
      </c>
      <c r="JT128" s="23">
        <f t="shared" ref="JT128" si="871">JS128/JR128*100</f>
        <v>50</v>
      </c>
      <c r="JU128" s="23">
        <f>JU129+JU130</f>
        <v>2670.34</v>
      </c>
      <c r="JV128" s="23">
        <f>JV129+JV130</f>
        <v>0</v>
      </c>
      <c r="JW128" s="23">
        <f t="shared" ref="JW128" si="872">JV128/JU128*100</f>
        <v>0</v>
      </c>
      <c r="JX128" s="23">
        <f>JX129+JX130</f>
        <v>0</v>
      </c>
      <c r="JY128" s="23">
        <f>JY129+JY130</f>
        <v>0</v>
      </c>
      <c r="JZ128" s="23" t="e">
        <f t="shared" ref="JZ128" si="873">JY128/JX128*100</f>
        <v>#DIV/0!</v>
      </c>
      <c r="KA128" s="23">
        <f>KA129+KA130</f>
        <v>0</v>
      </c>
      <c r="KB128" s="23">
        <f>KB129+KB130</f>
        <v>0</v>
      </c>
      <c r="KC128" s="23" t="e">
        <f t="shared" ref="KC128" si="874">KB128/KA128*100</f>
        <v>#DIV/0!</v>
      </c>
      <c r="KD128" s="23">
        <f>KD129+KD130</f>
        <v>7370.6866200000004</v>
      </c>
      <c r="KE128" s="23">
        <f>KE129+KE130</f>
        <v>0</v>
      </c>
      <c r="KF128" s="23">
        <f t="shared" ref="KF128" si="875">KE128/KD128*100</f>
        <v>0</v>
      </c>
      <c r="KG128" s="23">
        <f>KG129+KG130</f>
        <v>0</v>
      </c>
      <c r="KH128" s="23">
        <f>KH129+KH130</f>
        <v>0</v>
      </c>
      <c r="KI128" s="23" t="e">
        <f t="shared" ref="KI128" si="876">KH128/KG128*100</f>
        <v>#DIV/0!</v>
      </c>
      <c r="KJ128" s="23">
        <f>KJ129+KJ130</f>
        <v>0</v>
      </c>
      <c r="KK128" s="23">
        <f>KK129+KK130</f>
        <v>0</v>
      </c>
      <c r="KL128" s="23" t="e">
        <f t="shared" ref="KL128" si="877">KK128/KJ128*100</f>
        <v>#DIV/0!</v>
      </c>
      <c r="KM128" s="23">
        <f>KM129+KM130</f>
        <v>0</v>
      </c>
      <c r="KN128" s="23">
        <f>KN129+KN130</f>
        <v>0</v>
      </c>
      <c r="KO128" s="23"/>
      <c r="KP128" s="23">
        <f>KP129+KP130</f>
        <v>0</v>
      </c>
      <c r="KQ128" s="23">
        <f>KQ129+KQ130</f>
        <v>0</v>
      </c>
      <c r="KR128" s="23"/>
    </row>
    <row r="129" spans="1:305">
      <c r="A129" s="1" t="s">
        <v>155</v>
      </c>
      <c r="B129" s="17">
        <f>H129+R129+U129+X129+AH129+AR129+BB129+BL129+BV129+CE129+CN129+CX129+DH129+DR129+EB129+EO129+E129+EY129+FI129+FS129+GC129+GM129+GW129+HG129+HQ129+IA129+IK129+IU129+JE129+JO129+EL129+JR129+JU129+JX129+KA129+KD129+KG129+KJ129+KM129+KP129</f>
        <v>254714.86923000001</v>
      </c>
      <c r="C129" s="17">
        <f>J129+S129+V129+Z129+AJ129+AT129+BD129+BN129+BW129+CF129+CP129+CZ129+DJ129+DT129+ED129+EQ129+F129+FA129+FK129+FU129+GE129+GO129+GY129+HI129+HS129+IC129+IM129+IW129+JG129+JP129+EM129+JS129+JV129+JY129+KB129+KE129+KH129+KK129+KN129+KQ129</f>
        <v>158868.99898</v>
      </c>
      <c r="D129" s="17">
        <f>C129/B129*100</f>
        <v>62.371309323346168</v>
      </c>
      <c r="E129" s="19">
        <v>8777.2000000000007</v>
      </c>
      <c r="F129" s="17">
        <v>4401</v>
      </c>
      <c r="G129" s="17">
        <f>F129/E129*100</f>
        <v>50.141275121906759</v>
      </c>
      <c r="H129" s="17">
        <v>995.51470999999992</v>
      </c>
      <c r="I129" s="17">
        <f>L129+O129</f>
        <v>995.51471000000004</v>
      </c>
      <c r="J129" s="17">
        <f>M129+P129</f>
        <v>995.51471000000004</v>
      </c>
      <c r="K129" s="17">
        <f>J129/I129*100</f>
        <v>100</v>
      </c>
      <c r="L129" s="17">
        <v>985.55956000000003</v>
      </c>
      <c r="M129" s="17">
        <v>985.55956000000003</v>
      </c>
      <c r="N129" s="17">
        <f>M129/L129*100</f>
        <v>100</v>
      </c>
      <c r="O129" s="17">
        <v>9.9551499999999997</v>
      </c>
      <c r="P129" s="17">
        <v>9.9551499999999997</v>
      </c>
      <c r="Q129" s="17">
        <f>P129/O129*100</f>
        <v>100</v>
      </c>
      <c r="R129" s="17">
        <v>459.5</v>
      </c>
      <c r="S129" s="17">
        <v>459.5</v>
      </c>
      <c r="T129" s="17">
        <f>S129/R129*100</f>
        <v>100</v>
      </c>
      <c r="U129" s="19">
        <v>4000</v>
      </c>
      <c r="V129" s="17"/>
      <c r="W129" s="17">
        <f>V129/U129*100</f>
        <v>0</v>
      </c>
      <c r="X129" s="17">
        <v>0</v>
      </c>
      <c r="Y129" s="17">
        <f>AB129+AE129</f>
        <v>0</v>
      </c>
      <c r="Z129" s="17">
        <f>AC129+AF129</f>
        <v>0</v>
      </c>
      <c r="AA129" s="17" t="e">
        <f>Z129/Y129*100</f>
        <v>#DIV/0!</v>
      </c>
      <c r="AB129" s="17">
        <v>0</v>
      </c>
      <c r="AC129" s="17"/>
      <c r="AD129" s="17" t="e">
        <f>AC129/AB129*100</f>
        <v>#DIV/0!</v>
      </c>
      <c r="AE129" s="17">
        <v>0</v>
      </c>
      <c r="AF129" s="17"/>
      <c r="AG129" s="17" t="e">
        <f>AF129/AE129*100</f>
        <v>#DIV/0!</v>
      </c>
      <c r="AH129" s="17"/>
      <c r="AI129" s="17">
        <f>AL129+AO129</f>
        <v>0</v>
      </c>
      <c r="AJ129" s="17">
        <f>AM129+AP129</f>
        <v>0</v>
      </c>
      <c r="AK129" s="17"/>
      <c r="AL129" s="17"/>
      <c r="AM129" s="17"/>
      <c r="AN129" s="17"/>
      <c r="AO129" s="17"/>
      <c r="AP129" s="17"/>
      <c r="AQ129" s="17"/>
      <c r="AR129" s="17">
        <v>2195.1263399999998</v>
      </c>
      <c r="AS129" s="17">
        <f>AV129+AY129</f>
        <v>2195.1263399999998</v>
      </c>
      <c r="AT129" s="17">
        <f>AW129+AZ129</f>
        <v>679.28826000000004</v>
      </c>
      <c r="AU129" s="17"/>
      <c r="AV129" s="17">
        <v>2151.22381</v>
      </c>
      <c r="AW129" s="17">
        <v>665.70249000000001</v>
      </c>
      <c r="AX129" s="17">
        <f>AW129/AV129*100</f>
        <v>30.945292019615572</v>
      </c>
      <c r="AY129" s="17">
        <v>43.902529999999999</v>
      </c>
      <c r="AZ129" s="17">
        <v>13.58577</v>
      </c>
      <c r="BA129" s="17">
        <f>AZ129/AY129*100</f>
        <v>30.945300874459857</v>
      </c>
      <c r="BB129" s="17"/>
      <c r="BC129" s="17">
        <f>BF129+BI129</f>
        <v>0</v>
      </c>
      <c r="BD129" s="17">
        <f>BG129+BJ129</f>
        <v>0</v>
      </c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>
        <f t="shared" ref="BV129:BW129" si="878">BY129+CB129</f>
        <v>0</v>
      </c>
      <c r="BW129" s="17">
        <f t="shared" si="878"/>
        <v>0</v>
      </c>
      <c r="BX129" s="17"/>
      <c r="BY129" s="17"/>
      <c r="BZ129" s="17"/>
      <c r="CA129" s="17"/>
      <c r="CB129" s="17"/>
      <c r="CC129" s="17"/>
      <c r="CD129" s="17"/>
      <c r="CE129" s="17">
        <f>CH129+CK129</f>
        <v>24652.575430000001</v>
      </c>
      <c r="CF129" s="17">
        <f>CI129+CL129</f>
        <v>16600.2451</v>
      </c>
      <c r="CG129" s="17">
        <f>CF129/CE129*100</f>
        <v>67.336758170097596</v>
      </c>
      <c r="CH129" s="17">
        <v>24159.523929999999</v>
      </c>
      <c r="CI129" s="17">
        <v>16268.24019</v>
      </c>
      <c r="CJ129" s="17">
        <f>CI129/CH129*100</f>
        <v>67.336758113014696</v>
      </c>
      <c r="CK129" s="17">
        <v>493.05149999999998</v>
      </c>
      <c r="CL129" s="17">
        <v>332.00491</v>
      </c>
      <c r="CM129" s="17">
        <f>CL129/CK129*100</f>
        <v>67.336760967160643</v>
      </c>
      <c r="CN129" s="17"/>
      <c r="CO129" s="17">
        <f>CR129+CU129</f>
        <v>0</v>
      </c>
      <c r="CP129" s="17">
        <f>CS129+CV129</f>
        <v>0</v>
      </c>
      <c r="CQ129" s="17"/>
      <c r="CR129" s="17"/>
      <c r="CS129" s="17"/>
      <c r="CT129" s="17"/>
      <c r="CU129" s="17"/>
      <c r="CV129" s="17"/>
      <c r="CW129" s="17"/>
      <c r="CX129" s="17"/>
      <c r="CY129" s="17">
        <f>DB129+DE129</f>
        <v>0</v>
      </c>
      <c r="CZ129" s="17">
        <f>DC129+DF129</f>
        <v>0</v>
      </c>
      <c r="DA129" s="17"/>
      <c r="DB129" s="17"/>
      <c r="DC129" s="17"/>
      <c r="DD129" s="17"/>
      <c r="DE129" s="17"/>
      <c r="DF129" s="17"/>
      <c r="DG129" s="17"/>
      <c r="DH129" s="17"/>
      <c r="DI129" s="17">
        <f>DL129+DO129</f>
        <v>0</v>
      </c>
      <c r="DJ129" s="17">
        <f>DM129+DP129</f>
        <v>0</v>
      </c>
      <c r="DK129" s="17"/>
      <c r="DL129" s="17"/>
      <c r="DM129" s="17"/>
      <c r="DN129" s="17"/>
      <c r="DO129" s="17"/>
      <c r="DP129" s="17"/>
      <c r="DQ129" s="17"/>
      <c r="DR129" s="17">
        <v>33817.448979999994</v>
      </c>
      <c r="DS129" s="17">
        <f>DV129+DY129</f>
        <v>33817.448980000001</v>
      </c>
      <c r="DT129" s="17">
        <f>DW129+DZ129</f>
        <v>28538.352149999999</v>
      </c>
      <c r="DU129" s="17">
        <f>DT129/DS129*100</f>
        <v>84.389429157941166</v>
      </c>
      <c r="DV129" s="17">
        <v>33141.1</v>
      </c>
      <c r="DW129" s="17">
        <v>27967.58511</v>
      </c>
      <c r="DX129" s="17">
        <f>DW129/DV129*100</f>
        <v>84.38942916801193</v>
      </c>
      <c r="DY129" s="17">
        <v>676.34897999999998</v>
      </c>
      <c r="DZ129" s="17">
        <v>570.76703999999995</v>
      </c>
      <c r="EA129" s="17">
        <f>DZ129/DY129*100</f>
        <v>84.389428664474366</v>
      </c>
      <c r="EB129" s="17"/>
      <c r="EC129" s="17">
        <f>EF129+EI129</f>
        <v>0</v>
      </c>
      <c r="ED129" s="17">
        <f>EG129+EJ129</f>
        <v>0</v>
      </c>
      <c r="EE129" s="17"/>
      <c r="EF129" s="17"/>
      <c r="EG129" s="17"/>
      <c r="EH129" s="17"/>
      <c r="EI129" s="17"/>
      <c r="EJ129" s="17"/>
      <c r="EK129" s="17"/>
      <c r="EL129" s="19"/>
      <c r="EM129" s="17"/>
      <c r="EN129" s="17"/>
      <c r="EO129" s="17"/>
      <c r="EP129" s="17">
        <f t="shared" ref="EP129:EQ129" si="879">ES129+EV129</f>
        <v>0</v>
      </c>
      <c r="EQ129" s="17">
        <f t="shared" si="879"/>
        <v>0</v>
      </c>
      <c r="ER129" s="17"/>
      <c r="ES129" s="17"/>
      <c r="ET129" s="17"/>
      <c r="EU129" s="17"/>
      <c r="EV129" s="17"/>
      <c r="EW129" s="17"/>
      <c r="EX129" s="17"/>
      <c r="EY129" s="17"/>
      <c r="EZ129" s="17">
        <f>FC129+FF129</f>
        <v>0</v>
      </c>
      <c r="FA129" s="17">
        <f>FD129+FG129</f>
        <v>0</v>
      </c>
      <c r="FB129" s="17"/>
      <c r="FC129" s="17"/>
      <c r="FD129" s="17"/>
      <c r="FE129" s="17"/>
      <c r="FF129" s="17"/>
      <c r="FG129" s="17"/>
      <c r="FH129" s="17"/>
      <c r="FI129" s="22">
        <f>153.06123+65.55844</f>
        <v>218.61966999999999</v>
      </c>
      <c r="FJ129" s="17">
        <f>FM129+FP129</f>
        <v>218.61967000000001</v>
      </c>
      <c r="FK129" s="17">
        <f>FN129+FQ129</f>
        <v>218.61967000000001</v>
      </c>
      <c r="FL129" s="17">
        <f>FK129/FJ129*100</f>
        <v>100</v>
      </c>
      <c r="FM129" s="17">
        <v>214.90286</v>
      </c>
      <c r="FN129" s="17">
        <v>214.90286</v>
      </c>
      <c r="FO129" s="17">
        <f>FN129/FM129*100</f>
        <v>100</v>
      </c>
      <c r="FP129" s="17">
        <v>3.7168100000000002</v>
      </c>
      <c r="FQ129" s="17">
        <v>3.7168100000000002</v>
      </c>
      <c r="FR129" s="17">
        <f>FQ129/FP129*100</f>
        <v>100</v>
      </c>
      <c r="FS129" s="17"/>
      <c r="FT129" s="17">
        <f t="shared" ref="FT129:FU129" si="880">FW129+FZ129</f>
        <v>0</v>
      </c>
      <c r="FU129" s="17">
        <f t="shared" si="880"/>
        <v>0</v>
      </c>
      <c r="FV129" s="17"/>
      <c r="FW129" s="17"/>
      <c r="FX129" s="17"/>
      <c r="FY129" s="17" t="e">
        <f>FX129/FW129*100</f>
        <v>#DIV/0!</v>
      </c>
      <c r="FZ129" s="17"/>
      <c r="GA129" s="17"/>
      <c r="GB129" s="17" t="e">
        <f>GA129/FZ129*100</f>
        <v>#DIV/0!</v>
      </c>
      <c r="GC129" s="17"/>
      <c r="GD129" s="17">
        <f>GG129+GJ129</f>
        <v>0</v>
      </c>
      <c r="GE129" s="17">
        <f>GH129+GK129</f>
        <v>0</v>
      </c>
      <c r="GF129" s="17"/>
      <c r="GG129" s="17"/>
      <c r="GH129" s="17"/>
      <c r="GI129" s="17" t="e">
        <f>GH129/GG129*100</f>
        <v>#DIV/0!</v>
      </c>
      <c r="GJ129" s="17"/>
      <c r="GK129" s="17"/>
      <c r="GL129" s="17" t="e">
        <f>GK129/GJ129*100</f>
        <v>#DIV/0!</v>
      </c>
      <c r="GM129" s="17">
        <v>7348.60365</v>
      </c>
      <c r="GN129" s="17">
        <f>GQ129+GT129</f>
        <v>7348.60365</v>
      </c>
      <c r="GO129" s="17">
        <f>GR129+GU129</f>
        <v>3392.8535499999998</v>
      </c>
      <c r="GP129" s="17">
        <f>GO129/GM129*100</f>
        <v>46.17004415525934</v>
      </c>
      <c r="GQ129" s="17">
        <v>7275.1176100000002</v>
      </c>
      <c r="GR129" s="17">
        <v>3358.9250099999999</v>
      </c>
      <c r="GS129" s="17">
        <f>GR129/GQ129*100</f>
        <v>46.170044115616712</v>
      </c>
      <c r="GT129" s="17">
        <v>73.486040000000003</v>
      </c>
      <c r="GU129" s="17">
        <v>33.928539999999998</v>
      </c>
      <c r="GV129" s="17">
        <f>GU129/GT129*100</f>
        <v>46.170048079880196</v>
      </c>
      <c r="GW129" s="17"/>
      <c r="GX129" s="17">
        <f>HA129+HD129</f>
        <v>0</v>
      </c>
      <c r="GY129" s="17">
        <f>HB129+HE129</f>
        <v>0</v>
      </c>
      <c r="GZ129" s="17"/>
      <c r="HA129" s="17"/>
      <c r="HB129" s="17"/>
      <c r="HC129" s="17" t="e">
        <f>HB129/HA129*100</f>
        <v>#DIV/0!</v>
      </c>
      <c r="HD129" s="17"/>
      <c r="HE129" s="17"/>
      <c r="HF129" s="17" t="e">
        <f>HE129/HD129*100</f>
        <v>#DIV/0!</v>
      </c>
      <c r="HG129" s="17">
        <v>155262.12121000001</v>
      </c>
      <c r="HH129" s="17">
        <f>HK129+HN129</f>
        <v>155262.12121000001</v>
      </c>
      <c r="HI129" s="17">
        <f>HL129+HO129</f>
        <v>100980.25386</v>
      </c>
      <c r="HJ129" s="17">
        <f>HI129/HG129*100</f>
        <v>65.038563864150106</v>
      </c>
      <c r="HK129" s="17">
        <v>153709.5</v>
      </c>
      <c r="HL129" s="17">
        <v>99970.451319999993</v>
      </c>
      <c r="HM129" s="17">
        <f>HL129/HK129*100</f>
        <v>65.038563862350728</v>
      </c>
      <c r="HN129" s="17">
        <v>1552.62121</v>
      </c>
      <c r="HO129" s="17">
        <v>1009.80254</v>
      </c>
      <c r="HP129" s="17">
        <f>HO129/HN129*100</f>
        <v>65.038564042288201</v>
      </c>
      <c r="HQ129" s="17"/>
      <c r="HR129" s="17">
        <f>HU129+HX129</f>
        <v>0</v>
      </c>
      <c r="HS129" s="17">
        <f>HV129+HY129</f>
        <v>0</v>
      </c>
      <c r="HT129" s="17"/>
      <c r="HU129" s="17"/>
      <c r="HV129" s="17"/>
      <c r="HW129" s="17" t="e">
        <f>HV129/HU129*100</f>
        <v>#DIV/0!</v>
      </c>
      <c r="HX129" s="17"/>
      <c r="HY129" s="17"/>
      <c r="HZ129" s="17" t="e">
        <f>HY129/HX129*100</f>
        <v>#DIV/0!</v>
      </c>
      <c r="IA129" s="17">
        <v>2474.4897999999998</v>
      </c>
      <c r="IB129" s="17">
        <f>IE129+IH129</f>
        <v>2474.4897999999998</v>
      </c>
      <c r="IC129" s="17">
        <f>IF129+II129</f>
        <v>587.26569000000006</v>
      </c>
      <c r="ID129" s="17">
        <f t="shared" si="868"/>
        <v>23.732798979409818</v>
      </c>
      <c r="IE129" s="17">
        <v>2425</v>
      </c>
      <c r="IF129" s="17">
        <v>575.52038000000005</v>
      </c>
      <c r="IG129" s="17">
        <f>IF129/IE129*100</f>
        <v>23.732799175257735</v>
      </c>
      <c r="IH129" s="17">
        <v>49.489800000000002</v>
      </c>
      <c r="II129" s="17">
        <v>11.74531</v>
      </c>
      <c r="IJ129" s="17">
        <f>II129/IH129*100</f>
        <v>23.73278938286273</v>
      </c>
      <c r="IK129" s="17">
        <v>749.23469</v>
      </c>
      <c r="IL129" s="17">
        <f>IO129+IR129</f>
        <v>749.23469</v>
      </c>
      <c r="IM129" s="17">
        <f>IP129+IS129</f>
        <v>749.23469</v>
      </c>
      <c r="IN129" s="17">
        <f t="shared" si="869"/>
        <v>100</v>
      </c>
      <c r="IO129" s="17">
        <v>734.25</v>
      </c>
      <c r="IP129" s="17">
        <v>734.25</v>
      </c>
      <c r="IQ129" s="17">
        <f>IP129/IO129*100</f>
        <v>100</v>
      </c>
      <c r="IR129" s="17">
        <v>14.984690000000001</v>
      </c>
      <c r="IS129" s="17">
        <v>14.984690000000001</v>
      </c>
      <c r="IT129" s="17">
        <f>IS129/IR129*100</f>
        <v>100</v>
      </c>
      <c r="IU129" s="17">
        <v>6393.7481299999999</v>
      </c>
      <c r="IV129" s="17">
        <f>IY129+JB129</f>
        <v>6393.7481299999999</v>
      </c>
      <c r="IW129" s="17">
        <f>IZ129+JC129</f>
        <v>1266.8713</v>
      </c>
      <c r="IX129" s="17">
        <f t="shared" si="870"/>
        <v>19.814219675869531</v>
      </c>
      <c r="IY129" s="17">
        <v>6265.8731699999998</v>
      </c>
      <c r="IZ129" s="17">
        <v>1241.53388</v>
      </c>
      <c r="JA129" s="17">
        <f>IZ129/IY129*100</f>
        <v>19.814219763404502</v>
      </c>
      <c r="JB129" s="17">
        <v>127.87496</v>
      </c>
      <c r="JC129" s="17">
        <v>25.337420000000002</v>
      </c>
      <c r="JD129" s="17">
        <f>JC129/JB129*100</f>
        <v>19.814215386655839</v>
      </c>
      <c r="JE129" s="17"/>
      <c r="JF129" s="17">
        <f>JI129+JL129</f>
        <v>0</v>
      </c>
      <c r="JG129" s="17">
        <f>JJ129+JM129</f>
        <v>0</v>
      </c>
      <c r="JH129" s="17"/>
      <c r="JI129" s="17"/>
      <c r="JJ129" s="17"/>
      <c r="JK129" s="17"/>
      <c r="JL129" s="17"/>
      <c r="JM129" s="17"/>
      <c r="JN129" s="17"/>
      <c r="JO129" s="19"/>
      <c r="JP129" s="17"/>
      <c r="JQ129" s="17"/>
      <c r="JR129" s="19"/>
      <c r="JS129" s="17"/>
      <c r="JT129" s="17"/>
      <c r="JU129" s="19"/>
      <c r="JV129" s="17"/>
      <c r="JW129" s="17"/>
      <c r="JX129" s="19"/>
      <c r="JY129" s="17"/>
      <c r="JZ129" s="17"/>
      <c r="KA129" s="19"/>
      <c r="KB129" s="17"/>
      <c r="KC129" s="17"/>
      <c r="KD129" s="17">
        <v>7370.6866200000004</v>
      </c>
      <c r="KE129" s="17">
        <v>0</v>
      </c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</row>
    <row r="130" spans="1:305" s="6" customFormat="1" ht="18.75" customHeight="1">
      <c r="A130" s="2" t="s">
        <v>160</v>
      </c>
      <c r="B130" s="23">
        <f>SUM(B131:B139)</f>
        <v>18023.015790000001</v>
      </c>
      <c r="C130" s="23">
        <f>SUM(C131:C139)</f>
        <v>3875.9328699999996</v>
      </c>
      <c r="D130" s="23">
        <f>C130/B130*100</f>
        <v>21.505462321963595</v>
      </c>
      <c r="E130" s="23">
        <f>E131+E132+E133+E134+E135+E136+E137+E138+E139</f>
        <v>0</v>
      </c>
      <c r="F130" s="23">
        <v>0</v>
      </c>
      <c r="G130" s="23"/>
      <c r="H130" s="23">
        <f>SUM(H131:H139)</f>
        <v>0</v>
      </c>
      <c r="I130" s="23">
        <f>I131+I132+I133+I134+I135+I136+I137+I138+I139</f>
        <v>0</v>
      </c>
      <c r="J130" s="23">
        <f>J131+J132+J133+J134+J135+J136+J137+J138+J139</f>
        <v>0</v>
      </c>
      <c r="K130" s="23"/>
      <c r="L130" s="23">
        <f>L131+L132+L133+L134+L135+L136+L137+L138+L139</f>
        <v>0</v>
      </c>
      <c r="M130" s="23">
        <f>M131+M132+M133+M134+M135+M136+M137+M138+M139</f>
        <v>0</v>
      </c>
      <c r="N130" s="23"/>
      <c r="O130" s="23">
        <f>O131+O132+O133+O134+O135+O136+O137+O138+O139</f>
        <v>0</v>
      </c>
      <c r="P130" s="23">
        <f>P131+P132+P133+P134+P135+P136+P137+P138+P139</f>
        <v>0</v>
      </c>
      <c r="Q130" s="23"/>
      <c r="R130" s="23">
        <f>R131+R132+R133+R134+R135+R136+R137+R138+R139</f>
        <v>0</v>
      </c>
      <c r="S130" s="23">
        <f>S131+S132+S133+S134+S135+S136+S137+S138+S139</f>
        <v>0</v>
      </c>
      <c r="T130" s="23"/>
      <c r="U130" s="23">
        <f>U131+U132+U133+U134+U135+U136+U137+U138+U139</f>
        <v>0</v>
      </c>
      <c r="V130" s="23">
        <f>V131+V132+V133+V134+V135+V136+V137+V138+V139</f>
        <v>0</v>
      </c>
      <c r="W130" s="23"/>
      <c r="X130" s="23">
        <v>0</v>
      </c>
      <c r="Y130" s="23">
        <f>Y131+Y132+Y133+Y134+Y135+Y136+Y137+Y138+Y139</f>
        <v>0</v>
      </c>
      <c r="Z130" s="23">
        <f>Z131+Z132+Z133+Z134+Z135+Z136+Z137+Z138+Z139</f>
        <v>0</v>
      </c>
      <c r="AA130" s="23"/>
      <c r="AB130" s="23">
        <f>AB131+AB132+AB133+AB134+AB135+AB136+AB137+AB138+AB139</f>
        <v>0</v>
      </c>
      <c r="AC130" s="23">
        <f>AC131+AC132+AC133+AC134+AC135+AC136+AC137+AC138+AC139</f>
        <v>0</v>
      </c>
      <c r="AD130" s="23"/>
      <c r="AE130" s="23">
        <f>AE131+AE132+AE133+AE134+AE135+AE136+AE137+AE138+AE139</f>
        <v>0</v>
      </c>
      <c r="AF130" s="23">
        <f>AF131+AF132+AF133+AF134+AF135+AF136+AF137+AF138+AF139</f>
        <v>0</v>
      </c>
      <c r="AG130" s="23"/>
      <c r="AH130" s="23">
        <v>0</v>
      </c>
      <c r="AI130" s="23">
        <f>AI131+AI132+AI133+AI134+AI135+AI136+AI137+AI138+AI139</f>
        <v>0</v>
      </c>
      <c r="AJ130" s="23">
        <f>AJ131+AJ132+AJ133+AJ134+AJ135+AJ136+AJ137+AJ138+AJ139</f>
        <v>0</v>
      </c>
      <c r="AK130" s="23"/>
      <c r="AL130" s="23">
        <f>AL131+AL132+AL133+AL134+AL135+AL136+AL137+AL138+AL139</f>
        <v>0</v>
      </c>
      <c r="AM130" s="23">
        <f>AM131+AM132+AM133+AM134+AM135+AM136+AM137+AM138+AM139</f>
        <v>0</v>
      </c>
      <c r="AN130" s="23"/>
      <c r="AO130" s="23">
        <f>AO131+AO132+AO133+AO134+AO135+AO136+AO137+AO138+AO139</f>
        <v>0</v>
      </c>
      <c r="AP130" s="23">
        <f>AP131+AP132+AP133+AP134+AP135+AP136+AP137+AP138+AP139</f>
        <v>0</v>
      </c>
      <c r="AQ130" s="23"/>
      <c r="AR130" s="23">
        <v>0</v>
      </c>
      <c r="AS130" s="23">
        <f>AS131+AS132+AS133+AS134+AS135+AS136+AS137+AS138+AS139</f>
        <v>0</v>
      </c>
      <c r="AT130" s="23">
        <f>AT131+AT132+AT133+AT134+AT135+AT136+AT137+AT138+AT139</f>
        <v>0</v>
      </c>
      <c r="AU130" s="23"/>
      <c r="AV130" s="23">
        <f>AV131+AV132+AV133+AV134+AV135+AV136+AV137+AV138+AV139</f>
        <v>0</v>
      </c>
      <c r="AW130" s="23">
        <f>AW131+AW132+AW133+AW134+AW135+AW136+AW137+AW138+AW139</f>
        <v>0</v>
      </c>
      <c r="AX130" s="23"/>
      <c r="AY130" s="23">
        <f>AY131+AY132+AY133+AY134+AY135+AY136+AY137+AY138+AY139</f>
        <v>0</v>
      </c>
      <c r="AZ130" s="23">
        <f>AZ131+AZ132+AZ133+AZ134+AZ135+AZ136+AZ137+AZ138+AZ139</f>
        <v>0</v>
      </c>
      <c r="BA130" s="23"/>
      <c r="BB130" s="23">
        <f>BB131+BB132+BB133+BB134+BB135+BB136+BB137+BB138+BB139</f>
        <v>630.09881999999993</v>
      </c>
      <c r="BC130" s="23">
        <f>BC131+BC132+BC133+BC134+BC135+BC136+BC137+BC138+BC139</f>
        <v>630.09882000000005</v>
      </c>
      <c r="BD130" s="23">
        <f>BD131+BD132+BD133+BD134+BD135+BD136+BD137+BD138+BD139</f>
        <v>0</v>
      </c>
      <c r="BE130" s="23"/>
      <c r="BF130" s="23">
        <f>BF131+BF132+BF133+BF134+BF135+BF136+BF137+BF138+BF139</f>
        <v>617.49684000000002</v>
      </c>
      <c r="BG130" s="23">
        <f>BG131+BG132+BG133+BG134+BG135+BG136+BG137+BG138+BG139</f>
        <v>0</v>
      </c>
      <c r="BH130" s="23">
        <f t="shared" ref="BH130" si="881">BG130/BF130*100</f>
        <v>0</v>
      </c>
      <c r="BI130" s="23">
        <f>BI131+BI132+BI133+BI134+BI135+BI136+BI137+BI138+BI139</f>
        <v>12.601979999999999</v>
      </c>
      <c r="BJ130" s="23">
        <f>BJ131+BJ132+BJ133+BJ134+BJ135+BJ136+BJ137+BJ138+BJ139</f>
        <v>0</v>
      </c>
      <c r="BK130" s="23">
        <f t="shared" ref="BK130" si="882">BJ130/BI130*100</f>
        <v>0</v>
      </c>
      <c r="BL130" s="23">
        <f>BL131+BL132+BL133+BL134+BL135+BL136+BL137+BL138+BL139</f>
        <v>2303.16264</v>
      </c>
      <c r="BM130" s="23">
        <f>BM131+BM132+BM133+BM134+BM135+BM136+BM137+BM138+BM139</f>
        <v>2303.16264</v>
      </c>
      <c r="BN130" s="23">
        <f>BN131+BN132+BN133+BN134+BN135+BN136+BN137+BN138+BN139</f>
        <v>0</v>
      </c>
      <c r="BO130" s="23">
        <f>BN130/BM130*100</f>
        <v>0</v>
      </c>
      <c r="BP130" s="23">
        <f>BP131+BP132+BP133+BP134+BP135+BP136+BP137+BP138+BP139</f>
        <v>2257.0993899999999</v>
      </c>
      <c r="BQ130" s="23">
        <f>BQ131+BQ132+BQ133+BQ134+BQ135+BQ136+BQ137+BQ138+BQ139</f>
        <v>0</v>
      </c>
      <c r="BR130" s="23">
        <f>BQ130/BP130*100</f>
        <v>0</v>
      </c>
      <c r="BS130" s="23">
        <f>BS131+BS132+BS133+BS134+BS135+BS136+BS137+BS138+BS139</f>
        <v>46.063249999999996</v>
      </c>
      <c r="BT130" s="23">
        <f>BT131+BT132+BT133+BT134+BT135+BT136+BT137+BT138+BT139</f>
        <v>0</v>
      </c>
      <c r="BU130" s="23">
        <f>BT130/BS130*100</f>
        <v>0</v>
      </c>
      <c r="BV130" s="23">
        <f>BV131+BV132+BV133+BV134+BV135+BV136+BV137+BV138+BV139</f>
        <v>2314.1485899999998</v>
      </c>
      <c r="BW130" s="23">
        <f>BW131+BW132+BW133+BW134+BW135+BW136+BW137+BW138+BW139</f>
        <v>0</v>
      </c>
      <c r="BX130" s="23">
        <f>BW130/BV130*100</f>
        <v>0</v>
      </c>
      <c r="BY130" s="23">
        <f>SUM(BY131:BY139)</f>
        <v>2314.1485899999998</v>
      </c>
      <c r="BZ130" s="23">
        <f>BZ131+BZ132+BZ133+BZ134+BZ135+BZ136+BZ137+BZ138+BZ139</f>
        <v>0</v>
      </c>
      <c r="CA130" s="23">
        <f>BZ130/BY130*100</f>
        <v>0</v>
      </c>
      <c r="CB130" s="23">
        <f>CB131+CB132+CB133+CB134+CB135+CB136+CB137+CB138+CB139</f>
        <v>0</v>
      </c>
      <c r="CC130" s="23">
        <f>CC131+CC132+CC133+CC134+CC135+CC136+CC137+CC138+CC139</f>
        <v>0</v>
      </c>
      <c r="CD130" s="23"/>
      <c r="CE130" s="23">
        <f>CE131+CE132+CE133+CE134+CE135+CE136+CE137+CE138+CE139</f>
        <v>0</v>
      </c>
      <c r="CF130" s="23">
        <f>CF131+CF132+CF133+CF134+CF135+CF136+CF137+CF138+CF139</f>
        <v>0</v>
      </c>
      <c r="CG130" s="23"/>
      <c r="CH130" s="23">
        <f>CH131+CH132+CH133+CH134+CH135+CH136+CH137+CH138+CH139</f>
        <v>0</v>
      </c>
      <c r="CI130" s="23">
        <f>CI131+CI132+CI133+CI134+CI135+CI136+CI137+CI138+CI139</f>
        <v>0</v>
      </c>
      <c r="CJ130" s="23"/>
      <c r="CK130" s="23">
        <f>CK131+CK132+CK133+CK134+CK135+CK136+CK137+CK138+CK139</f>
        <v>0</v>
      </c>
      <c r="CL130" s="23">
        <f>CL131+CL132+CL133+CL134+CL135+CL136+CL137+CL138+CL139</f>
        <v>0</v>
      </c>
      <c r="CM130" s="23"/>
      <c r="CN130" s="23">
        <f>CN131+CN132+CN133+CN134+CN135+CN136+CN137+CN138+CN139</f>
        <v>0</v>
      </c>
      <c r="CO130" s="23">
        <f>CO131+CO132+CO133+CO134+CO135+CO136+CO137+CO138+CO139</f>
        <v>0</v>
      </c>
      <c r="CP130" s="23">
        <f>CP131+CP132+CP133+CP134+CP135+CP136+CP137+CP138+CP139</f>
        <v>0</v>
      </c>
      <c r="CQ130" s="23" t="e">
        <f>CP130/CO130*100</f>
        <v>#DIV/0!</v>
      </c>
      <c r="CR130" s="23">
        <f>CR131+CR132+CR133+CR134+CR135+CR136+CR137+CR138+CR139</f>
        <v>0</v>
      </c>
      <c r="CS130" s="23">
        <f>CS131+CS132+CS133+CS134+CS135+CS136+CS137+CS138+CS139</f>
        <v>0</v>
      </c>
      <c r="CT130" s="23" t="e">
        <f>CS130/CR130*100</f>
        <v>#DIV/0!</v>
      </c>
      <c r="CU130" s="23">
        <f>CU131+CU132+CU133+CU134+CU135+CU136+CU137+CU138+CU139</f>
        <v>0</v>
      </c>
      <c r="CV130" s="23">
        <f>CV131+CV132+CV133+CV134+CV135+CV136+CV137+CV138+CV139</f>
        <v>0</v>
      </c>
      <c r="CW130" s="23" t="e">
        <f>CV130/CU130*100</f>
        <v>#DIV/0!</v>
      </c>
      <c r="CX130" s="23">
        <f>CX131+CX132+CX133+CX134+CX135+CX136+CX137+CX138+CX139</f>
        <v>0</v>
      </c>
      <c r="CY130" s="23">
        <v>0</v>
      </c>
      <c r="CZ130" s="23">
        <v>0</v>
      </c>
      <c r="DA130" s="23"/>
      <c r="DB130" s="23"/>
      <c r="DC130" s="23"/>
      <c r="DD130" s="23"/>
      <c r="DE130" s="23"/>
      <c r="DF130" s="23"/>
      <c r="DG130" s="23"/>
      <c r="DH130" s="23">
        <f>DH131+DH132+DH133+DH134+DH135+DH136+DH137+DH138+DH139</f>
        <v>0</v>
      </c>
      <c r="DI130" s="23">
        <f>DI131+DI132+DI133+DI134+DI135+DI136+DI137+DI138+DI139</f>
        <v>0</v>
      </c>
      <c r="DJ130" s="23">
        <f>DJ131+DJ132+DJ133+DJ134+DJ135+DJ136+DJ137+DJ138+DJ139</f>
        <v>0</v>
      </c>
      <c r="DK130" s="23" t="e">
        <f>DJ130/DI130*100</f>
        <v>#DIV/0!</v>
      </c>
      <c r="DL130" s="23">
        <f>DL131+DL132+DL133+DL134+DL135+DL136+DL137+DL138+DL139</f>
        <v>0</v>
      </c>
      <c r="DM130" s="23">
        <f>DM131+DM132+DM133+DM134+DM135+DM136+DM137+DM138+DM139</f>
        <v>0</v>
      </c>
      <c r="DN130" s="23" t="e">
        <f>DM130/DL130*100</f>
        <v>#DIV/0!</v>
      </c>
      <c r="DO130" s="23">
        <f>DO131+DO132+DO133+DO134+DO135+DO136+DO137+DO138+DO139</f>
        <v>0</v>
      </c>
      <c r="DP130" s="23">
        <f>DP131+DP132+DP133+DP134+DP135+DP136+DP137+DP138+DP139</f>
        <v>0</v>
      </c>
      <c r="DQ130" s="23" t="e">
        <f>DP130/DO130*100</f>
        <v>#DIV/0!</v>
      </c>
      <c r="DR130" s="23">
        <v>0</v>
      </c>
      <c r="DS130" s="23">
        <f>DS131+DS132+DS133+DS134+DS135+DS136+DS137+DS138+DS139</f>
        <v>0</v>
      </c>
      <c r="DT130" s="23">
        <f>DT131+DT132+DT133+DT134+DT135+DT136+DT137+DT138+DT139</f>
        <v>0</v>
      </c>
      <c r="DU130" s="23"/>
      <c r="DV130" s="23">
        <f>DV131+DV132+DV133+DV134+DV135+DV136+DV137+DV138+DV139</f>
        <v>0</v>
      </c>
      <c r="DW130" s="23">
        <f>DW131+DW132+DW133+DW134+DW135+DW136+DW137+DW138+DW139</f>
        <v>0</v>
      </c>
      <c r="DX130" s="23"/>
      <c r="DY130" s="23">
        <f>DY131+DY132+DY133+DY134+DY135+DY136+DY137+DY138+DY139</f>
        <v>0</v>
      </c>
      <c r="DZ130" s="23">
        <f>DZ131+DZ132+DZ133+DZ134+DZ135+DZ136+DZ137+DZ138+DZ139</f>
        <v>0</v>
      </c>
      <c r="EA130" s="23"/>
      <c r="EB130" s="23">
        <v>0</v>
      </c>
      <c r="EC130" s="23">
        <f>EC131+EC132+EC133+EC134+EC135+EC136+EC137+EC138+EC139</f>
        <v>0</v>
      </c>
      <c r="ED130" s="23">
        <f>ED131+ED132+ED133+ED134+ED135+ED136+ED137+ED138+ED139</f>
        <v>0</v>
      </c>
      <c r="EE130" s="23"/>
      <c r="EF130" s="23">
        <f>EF131+EF132+EF133+EF134+EF135+EF136+EF137+EF138+EF139</f>
        <v>0</v>
      </c>
      <c r="EG130" s="23">
        <f>EG131+EG132+EG133+EG134+EG135+EG136+EG137+EG138+EG139</f>
        <v>0</v>
      </c>
      <c r="EH130" s="23"/>
      <c r="EI130" s="23">
        <f>EI131+EI132+EI133+EI134+EI135+EI136+EI137+EI138+EI139</f>
        <v>0</v>
      </c>
      <c r="EJ130" s="23">
        <f>EJ131+EJ132+EJ133+EJ134+EJ135+EJ136+EJ137+EJ138+EJ139</f>
        <v>0</v>
      </c>
      <c r="EK130" s="23"/>
      <c r="EL130" s="23">
        <f>EL131+EL132+EL133+EL134+EL135+EL136+EL137+EL138+EL139</f>
        <v>0</v>
      </c>
      <c r="EM130" s="23">
        <f>EM131+EM132+EM133+EM134+EM135+EM136+EM137+EM138+EM139</f>
        <v>0</v>
      </c>
      <c r="EN130" s="23"/>
      <c r="EO130" s="23">
        <f>EO131+EO132+EO133+EO134+EO135+EO136+EO137+EO138+EO139</f>
        <v>8353.4</v>
      </c>
      <c r="EP130" s="23">
        <f>EP131+EP132+EP133+EP134+EP135+EP136+EP137+EP138+EP139</f>
        <v>8353.4</v>
      </c>
      <c r="EQ130" s="23">
        <f>EQ131+EQ132+EQ133+EQ134+EQ135+EQ136+EQ137+EQ138+EQ139</f>
        <v>3000</v>
      </c>
      <c r="ER130" s="23">
        <f>EQ130/EP130*100</f>
        <v>35.91352024325424</v>
      </c>
      <c r="ES130" s="23">
        <f>SUM(ES131:ES139)</f>
        <v>8353.4</v>
      </c>
      <c r="ET130" s="23">
        <f>ET131+ET132+ET133+ET134+ET135+ET136+ET137+ET138+ET139</f>
        <v>0</v>
      </c>
      <c r="EU130" s="23">
        <f>ET130/ES130*100</f>
        <v>0</v>
      </c>
      <c r="EV130" s="23">
        <f>EV131+EV132+EV133+EV134+EV135+EV136+EV137+EV138+EV139</f>
        <v>0</v>
      </c>
      <c r="EW130" s="23">
        <f>EW131+EW132+EW133+EW134+EW135+EW136+EW137+EW138+EW139</f>
        <v>0</v>
      </c>
      <c r="EX130" s="23"/>
      <c r="EY130" s="23">
        <v>0</v>
      </c>
      <c r="EZ130" s="23">
        <f>EZ131+EZ132+EZ133+EZ134+EZ135+EZ136+EZ137+EZ138+EZ139</f>
        <v>0</v>
      </c>
      <c r="FA130" s="23">
        <f>FA131+FA132+FA133+FA134+FA135+FA136+FA137+FA138+FA139</f>
        <v>0</v>
      </c>
      <c r="FB130" s="23"/>
      <c r="FC130" s="23">
        <f>FC131+FC132+FC133+FC134+FC135+FC136+FC137+FC138+FC139</f>
        <v>0</v>
      </c>
      <c r="FD130" s="23">
        <f>FD131+FD132+FD133+FD134+FD135+FD136+FD137+FD138+FD139</f>
        <v>0</v>
      </c>
      <c r="FE130" s="23"/>
      <c r="FF130" s="23">
        <f>FF131+FF132+FF133+FF134+FF135+FF136+FF137+FF138+FF139</f>
        <v>0</v>
      </c>
      <c r="FG130" s="23">
        <f>FG131+FG132+FG133+FG134+FG135+FG136+FG137+FG138+FG139</f>
        <v>0</v>
      </c>
      <c r="FH130" s="23"/>
      <c r="FI130" s="23"/>
      <c r="FJ130" s="23">
        <f>FJ131+FJ132</f>
        <v>0</v>
      </c>
      <c r="FK130" s="23">
        <f>FK131+FK132</f>
        <v>0</v>
      </c>
      <c r="FL130" s="23"/>
      <c r="FM130" s="23">
        <f>FM131+FM132</f>
        <v>0</v>
      </c>
      <c r="FN130" s="23">
        <f>FN131+FN132</f>
        <v>0</v>
      </c>
      <c r="FO130" s="23"/>
      <c r="FP130" s="23">
        <f>FP131+FP132</f>
        <v>0</v>
      </c>
      <c r="FQ130" s="23">
        <f>FQ131+FQ132</f>
        <v>0</v>
      </c>
      <c r="FR130" s="23"/>
      <c r="FS130" s="23">
        <f>FS131+FS132+FS133+FS134+FS135+FS136+FS137+FS138+FS139</f>
        <v>0</v>
      </c>
      <c r="FT130" s="23">
        <v>0</v>
      </c>
      <c r="FU130" s="23">
        <v>0</v>
      </c>
      <c r="FV130" s="23"/>
      <c r="FW130" s="23">
        <f>FW131+FW132</f>
        <v>0</v>
      </c>
      <c r="FX130" s="23">
        <f>FX131+FX132</f>
        <v>0</v>
      </c>
      <c r="FY130" s="23"/>
      <c r="FZ130" s="23">
        <f>FZ131+FZ132</f>
        <v>0</v>
      </c>
      <c r="GA130" s="23">
        <f>GA131+GA132</f>
        <v>0</v>
      </c>
      <c r="GB130" s="23"/>
      <c r="GC130" s="23">
        <f>GC131+GC132+GC133+GC134+GC135+GC136+GC137+GC138+GC139</f>
        <v>0</v>
      </c>
      <c r="GD130" s="23">
        <v>0</v>
      </c>
      <c r="GE130" s="23">
        <v>0</v>
      </c>
      <c r="GF130" s="23"/>
      <c r="GG130" s="23">
        <f>GG131+GG132</f>
        <v>0</v>
      </c>
      <c r="GH130" s="23">
        <f>GH131+GH132</f>
        <v>0</v>
      </c>
      <c r="GI130" s="23"/>
      <c r="GJ130" s="23">
        <f>GJ131+GJ132</f>
        <v>0</v>
      </c>
      <c r="GK130" s="23">
        <f>GK131+GK132</f>
        <v>0</v>
      </c>
      <c r="GL130" s="23"/>
      <c r="GM130" s="23">
        <f>GM131+GM132+GM133+GM134+GM135+GM136+GM137+GM138+GM139</f>
        <v>0</v>
      </c>
      <c r="GN130" s="23">
        <v>0</v>
      </c>
      <c r="GO130" s="23">
        <v>0</v>
      </c>
      <c r="GP130" s="23"/>
      <c r="GQ130" s="23">
        <f>GQ131+GQ132</f>
        <v>0</v>
      </c>
      <c r="GR130" s="23">
        <f>GR131+GR132</f>
        <v>0</v>
      </c>
      <c r="GS130" s="23"/>
      <c r="GT130" s="23">
        <f>GT131+GT132</f>
        <v>0</v>
      </c>
      <c r="GU130" s="23">
        <f>GU131+GU132</f>
        <v>0</v>
      </c>
      <c r="GV130" s="23"/>
      <c r="GW130" s="23">
        <f>GW131+GW132+GW133+GW134+GW135+GW136+GW137+GW138+GW139</f>
        <v>0</v>
      </c>
      <c r="GX130" s="23">
        <v>0</v>
      </c>
      <c r="GY130" s="23">
        <v>0</v>
      </c>
      <c r="GZ130" s="23"/>
      <c r="HA130" s="23">
        <f>HA131+HA132</f>
        <v>0</v>
      </c>
      <c r="HB130" s="23">
        <f>HB131+HB132</f>
        <v>0</v>
      </c>
      <c r="HC130" s="23"/>
      <c r="HD130" s="23">
        <f>HD131+HD132</f>
        <v>0</v>
      </c>
      <c r="HE130" s="23">
        <f>HE131+HE132</f>
        <v>0</v>
      </c>
      <c r="HF130" s="23"/>
      <c r="HG130" s="23">
        <f>HG131+HG132+HG133+HG134+HG135+HG136+HG137+HG138+HG139</f>
        <v>0</v>
      </c>
      <c r="HH130" s="23">
        <v>0</v>
      </c>
      <c r="HI130" s="23">
        <v>0</v>
      </c>
      <c r="HJ130" s="23"/>
      <c r="HK130" s="23">
        <f>HK131+HK132</f>
        <v>0</v>
      </c>
      <c r="HL130" s="23">
        <f>HL131+HL132</f>
        <v>0</v>
      </c>
      <c r="HM130" s="23"/>
      <c r="HN130" s="23">
        <f>HN131+HN132</f>
        <v>0</v>
      </c>
      <c r="HO130" s="23">
        <f>HO131+HO132</f>
        <v>0</v>
      </c>
      <c r="HP130" s="23"/>
      <c r="HQ130" s="23">
        <f>HQ131+HQ132+HQ133+HQ134+HQ135+HQ136+HQ137+HQ138+HQ139</f>
        <v>0</v>
      </c>
      <c r="HR130" s="23">
        <v>0</v>
      </c>
      <c r="HS130" s="23">
        <v>0</v>
      </c>
      <c r="HT130" s="23"/>
      <c r="HU130" s="23">
        <f>HU131+HU132</f>
        <v>0</v>
      </c>
      <c r="HV130" s="23">
        <f>HV131+HV132</f>
        <v>0</v>
      </c>
      <c r="HW130" s="23"/>
      <c r="HX130" s="23">
        <f>HX131+HX132</f>
        <v>0</v>
      </c>
      <c r="HY130" s="23">
        <f>HY131+HY132</f>
        <v>0</v>
      </c>
      <c r="HZ130" s="23"/>
      <c r="IA130" s="23">
        <f>IA131+IA132+IA133+IA134+IA135+IA136+IA137+IA138+IA139</f>
        <v>0</v>
      </c>
      <c r="IB130" s="23">
        <f>SUM(IB131:IB139)</f>
        <v>0</v>
      </c>
      <c r="IC130" s="23">
        <f>SUM(IC131:IC139)</f>
        <v>0</v>
      </c>
      <c r="ID130" s="23"/>
      <c r="IE130" s="23">
        <f>IE131+IE132</f>
        <v>0</v>
      </c>
      <c r="IF130" s="23">
        <f>IF131+IF132</f>
        <v>0</v>
      </c>
      <c r="IG130" s="23"/>
      <c r="IH130" s="23">
        <f>IH131+IH132</f>
        <v>0</v>
      </c>
      <c r="II130" s="23">
        <f>II131+II132</f>
        <v>0</v>
      </c>
      <c r="IJ130" s="23"/>
      <c r="IK130" s="23">
        <f>IK131+IK132+IK133+IK134+IK135+IK136+IK137+IK138+IK139</f>
        <v>0</v>
      </c>
      <c r="IL130" s="23">
        <f>SUM(IL131:IL139)</f>
        <v>0</v>
      </c>
      <c r="IM130" s="23">
        <f>SUM(IM131:IM139)</f>
        <v>0</v>
      </c>
      <c r="IN130" s="23"/>
      <c r="IO130" s="23">
        <f>IO131+IO132</f>
        <v>0</v>
      </c>
      <c r="IP130" s="23">
        <f>IP131+IP132</f>
        <v>0</v>
      </c>
      <c r="IQ130" s="23"/>
      <c r="IR130" s="23">
        <f>IR131+IR132</f>
        <v>0</v>
      </c>
      <c r="IS130" s="23">
        <f>IS131+IS132</f>
        <v>0</v>
      </c>
      <c r="IT130" s="23"/>
      <c r="IU130" s="23">
        <f>IU131+IU132+IU133+IU134+IU135+IU136+IU137+IU138+IU139</f>
        <v>0</v>
      </c>
      <c r="IV130" s="23">
        <f>SUM(IV131:IV139)</f>
        <v>0</v>
      </c>
      <c r="IW130" s="23">
        <f>SUM(IW131:IW139)</f>
        <v>0</v>
      </c>
      <c r="IX130" s="23"/>
      <c r="IY130" s="23">
        <f>IY131+IY132</f>
        <v>0</v>
      </c>
      <c r="IZ130" s="23">
        <f>IZ131+IZ132</f>
        <v>0</v>
      </c>
      <c r="JA130" s="23"/>
      <c r="JB130" s="23">
        <f>JB131+JB132</f>
        <v>0</v>
      </c>
      <c r="JC130" s="23">
        <f>JC131+JC132</f>
        <v>0</v>
      </c>
      <c r="JD130" s="23"/>
      <c r="JE130" s="23">
        <v>0</v>
      </c>
      <c r="JF130" s="23">
        <f>JF131+JF132+JF133+JF134+JF135+JF136+JF137+JF138+JF139</f>
        <v>0</v>
      </c>
      <c r="JG130" s="23">
        <f>JG131+JG132+JG133+JG134+JG135+JG136+JG137+JG138+JG139</f>
        <v>0</v>
      </c>
      <c r="JH130" s="23"/>
      <c r="JI130" s="23">
        <f>JI131+JI132+JI133+JI134+JI135+JI136+JI137+JI138+JI139</f>
        <v>0</v>
      </c>
      <c r="JJ130" s="23">
        <f>JJ131+JJ132+JJ133+JJ134+JJ135+JJ136+JJ137+JJ138+JJ139</f>
        <v>0</v>
      </c>
      <c r="JK130" s="23"/>
      <c r="JL130" s="23">
        <f>JL131+JL132+JL133+JL134+JL135+JL136+JL137+JL138+JL139</f>
        <v>0</v>
      </c>
      <c r="JM130" s="23">
        <f>JM131+JM132+JM133+JM134+JM135+JM136+JM137+JM138+JM139</f>
        <v>0</v>
      </c>
      <c r="JN130" s="23"/>
      <c r="JO130" s="23">
        <f>JO131+JO132+JO133+JO134+JO135+JO136+JO137+JO138+JO139</f>
        <v>0</v>
      </c>
      <c r="JP130" s="23">
        <f>JP131+JP132+JP133+JP134+JP135+JP136+JP137+JP138+JP139</f>
        <v>0</v>
      </c>
      <c r="JQ130" s="23"/>
      <c r="JR130" s="23">
        <f>JR131+JR132+JR133+JR134+JR135+JR136+JR137+JR138+JR139</f>
        <v>1751.8657400000002</v>
      </c>
      <c r="JS130" s="23">
        <f>JS131+JS132+JS133+JS134+JS135+JS136+JS137+JS138+JS139</f>
        <v>875.93287000000009</v>
      </c>
      <c r="JT130" s="23">
        <f>JS130/JR130*100</f>
        <v>50</v>
      </c>
      <c r="JU130" s="23">
        <f>JU131+JU132+JU133+JU134+JU135+JU136+JU137+JU138+JU139</f>
        <v>2670.34</v>
      </c>
      <c r="JV130" s="23">
        <f>JV131+JV132+JV133+JV134+JV135+JV136+JV137+JV138+JV139</f>
        <v>0</v>
      </c>
      <c r="JW130" s="23">
        <f>JV130/JU130*100</f>
        <v>0</v>
      </c>
      <c r="JX130" s="23">
        <f>JX131+JX132+JX133+JX134+JX135+JX136+JX137+JX138+JX139</f>
        <v>0</v>
      </c>
      <c r="JY130" s="23">
        <f>JY131+JY132+JY133+JY134+JY135+JY136+JY137+JY138+JY139</f>
        <v>0</v>
      </c>
      <c r="JZ130" s="23" t="e">
        <f>JY130/JX130*100</f>
        <v>#DIV/0!</v>
      </c>
      <c r="KA130" s="23">
        <f>KA131+KA132+KA133+KA134+KA135+KA136+KA137+KA138+KA139</f>
        <v>0</v>
      </c>
      <c r="KB130" s="23">
        <f>KB131+KB132+KB133+KB134+KB135+KB136+KB137+KB138+KB139</f>
        <v>0</v>
      </c>
      <c r="KC130" s="23" t="e">
        <f>KB130/KA130*100</f>
        <v>#DIV/0!</v>
      </c>
      <c r="KD130" s="23">
        <f>KD131+KD132+KD133+KD134+KD135+KD136+KD137+KD138+KD139</f>
        <v>0</v>
      </c>
      <c r="KE130" s="23">
        <f>KE131+KE132+KE133+KE134+KE135+KE136+KE137+KE138+KE139</f>
        <v>0</v>
      </c>
      <c r="KF130" s="23" t="e">
        <f>KE130/KD130*100</f>
        <v>#DIV/0!</v>
      </c>
      <c r="KG130" s="23">
        <f>KG131+KG132+KG133+KG134+KG135+KG136+KG137+KG138+KG139</f>
        <v>0</v>
      </c>
      <c r="KH130" s="23">
        <f>KH131+KH132+KH133+KH134+KH135+KH136+KH137+KH138+KH139</f>
        <v>0</v>
      </c>
      <c r="KI130" s="23" t="e">
        <f>KH130/KG130*100</f>
        <v>#DIV/0!</v>
      </c>
      <c r="KJ130" s="23">
        <f>KJ131+KJ132+KJ133+KJ134+KJ135+KJ136+KJ137+KJ138+KJ139</f>
        <v>0</v>
      </c>
      <c r="KK130" s="23">
        <f>KK131+KK132+KK133+KK134+KK135+KK136+KK137+KK138+KK139</f>
        <v>0</v>
      </c>
      <c r="KL130" s="23" t="e">
        <f>KK130/KJ130*100</f>
        <v>#DIV/0!</v>
      </c>
      <c r="KM130" s="23">
        <f>KM131+KM132+KM133+KM134+KM135+KM136+KM137+KM138+KM139</f>
        <v>0</v>
      </c>
      <c r="KN130" s="23">
        <f>KN131+KN132+KN133+KN134+KN135+KN136+KN137+KN138+KN139</f>
        <v>0</v>
      </c>
      <c r="KO130" s="23"/>
      <c r="KP130" s="23">
        <f>KP131+KP132+KP133+KP134+KP135+KP136+KP137+KP138+KP139</f>
        <v>0</v>
      </c>
      <c r="KQ130" s="23">
        <f>KQ131+KQ132+KQ133+KQ134+KQ135+KQ136+KQ137+KQ138+KQ139</f>
        <v>0</v>
      </c>
      <c r="KR130" s="23"/>
    </row>
    <row r="131" spans="1:305">
      <c r="A131" s="1" t="s">
        <v>173</v>
      </c>
      <c r="B131" s="17">
        <f t="shared" ref="B131:B139" si="883">H131+R131+U131+X131+AH131+AR131+BB131+BL131+BV131+CE131+CN131+CX131+DH131+DR131+EB131+EO131+E131+EY131+FI131+FS131+GC131+GM131+GW131+HG131+HQ131+IA131+IK131+IU131+JE131+JO131+EL131+JR131+JU131+JX131+KA131+KD131+KG131+KJ131+KM131+KP131</f>
        <v>7312.5625</v>
      </c>
      <c r="C131" s="17">
        <f>J131+S131+V131+Z131+AJ131+AT131+BD131+BN131+BW131+CF131+CP131+CZ131+DJ131+DT131+ED131+EQ131+F131+FA131+FK131+FU131+GE131+GO131+GY131+HI131+HS131+IC131+IM131+IW131+JG131+JP131+EM131+JS131+JV131+JY131+KB131+KE131+KH131+KK131+KN131+KQ131</f>
        <v>145.99993000000001</v>
      </c>
      <c r="D131" s="17">
        <f>C131/B131*100</f>
        <v>1.9965631746737207</v>
      </c>
      <c r="E131" s="17"/>
      <c r="F131" s="17"/>
      <c r="G131" s="17"/>
      <c r="H131" s="17"/>
      <c r="I131" s="17">
        <f t="shared" ref="I131:J139" si="884">L131+O131</f>
        <v>0</v>
      </c>
      <c r="J131" s="17">
        <f t="shared" si="884"/>
        <v>0</v>
      </c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>
        <f t="shared" ref="Y131:Z139" si="885">AB131+AE131</f>
        <v>0</v>
      </c>
      <c r="Z131" s="17">
        <f t="shared" si="885"/>
        <v>0</v>
      </c>
      <c r="AA131" s="17"/>
      <c r="AB131" s="17"/>
      <c r="AC131" s="17"/>
      <c r="AD131" s="17"/>
      <c r="AE131" s="17"/>
      <c r="AF131" s="17"/>
      <c r="AG131" s="17"/>
      <c r="AH131" s="17"/>
      <c r="AI131" s="17">
        <f t="shared" ref="AI131:AJ139" si="886">AL131+AO131</f>
        <v>0</v>
      </c>
      <c r="AJ131" s="17">
        <f t="shared" si="886"/>
        <v>0</v>
      </c>
      <c r="AK131" s="17"/>
      <c r="AL131" s="17"/>
      <c r="AM131" s="17"/>
      <c r="AN131" s="17"/>
      <c r="AO131" s="17"/>
      <c r="AP131" s="17"/>
      <c r="AQ131" s="17"/>
      <c r="AR131" s="17"/>
      <c r="AS131" s="17">
        <f t="shared" ref="AS131:AT139" si="887">AV131+AY131</f>
        <v>0</v>
      </c>
      <c r="AT131" s="17">
        <f t="shared" si="887"/>
        <v>0</v>
      </c>
      <c r="AU131" s="17"/>
      <c r="AV131" s="17"/>
      <c r="AW131" s="17"/>
      <c r="AX131" s="17"/>
      <c r="AY131" s="17"/>
      <c r="AZ131" s="17"/>
      <c r="BA131" s="17"/>
      <c r="BB131" s="17"/>
      <c r="BC131" s="17">
        <f t="shared" ref="BC131:BD139" si="888">BF131+BI131</f>
        <v>0</v>
      </c>
      <c r="BD131" s="17">
        <f t="shared" si="888"/>
        <v>0</v>
      </c>
      <c r="BE131" s="17"/>
      <c r="BF131" s="17"/>
      <c r="BG131" s="17"/>
      <c r="BH131" s="17"/>
      <c r="BI131" s="17"/>
      <c r="BJ131" s="17"/>
      <c r="BK131" s="17"/>
      <c r="BL131" s="17">
        <v>2303.16264</v>
      </c>
      <c r="BM131" s="17">
        <f>BP131+BS131</f>
        <v>2303.16264</v>
      </c>
      <c r="BN131" s="17">
        <f>BQ131+BT131</f>
        <v>0</v>
      </c>
      <c r="BO131" s="17">
        <f>BN131/BM131*100</f>
        <v>0</v>
      </c>
      <c r="BP131" s="17">
        <v>2257.0993899999999</v>
      </c>
      <c r="BQ131" s="17">
        <v>0</v>
      </c>
      <c r="BR131" s="17">
        <f>BQ131/BP131*100</f>
        <v>0</v>
      </c>
      <c r="BS131" s="17">
        <v>46.063249999999996</v>
      </c>
      <c r="BT131" s="17">
        <v>0</v>
      </c>
      <c r="BU131" s="17">
        <f>BT131/BS131*100</f>
        <v>0</v>
      </c>
      <c r="BV131" s="17">
        <f t="shared" ref="BV131:BW139" si="889">BY131+CB131</f>
        <v>0</v>
      </c>
      <c r="BW131" s="17">
        <f t="shared" si="889"/>
        <v>0</v>
      </c>
      <c r="BX131" s="17"/>
      <c r="BY131" s="17"/>
      <c r="BZ131" s="17"/>
      <c r="CA131" s="17"/>
      <c r="CB131" s="17"/>
      <c r="CC131" s="17"/>
      <c r="CD131" s="17"/>
      <c r="CE131" s="17">
        <f t="shared" ref="CE131:CF139" si="890">CH131+CK131</f>
        <v>0</v>
      </c>
      <c r="CF131" s="17">
        <f t="shared" si="890"/>
        <v>0</v>
      </c>
      <c r="CG131" s="17"/>
      <c r="CH131" s="17"/>
      <c r="CI131" s="17"/>
      <c r="CJ131" s="17"/>
      <c r="CK131" s="17"/>
      <c r="CL131" s="17"/>
      <c r="CM131" s="17"/>
      <c r="CN131" s="17"/>
      <c r="CO131" s="17">
        <f t="shared" ref="CO131:CP139" si="891">CR131+CU131</f>
        <v>0</v>
      </c>
      <c r="CP131" s="17">
        <f t="shared" si="891"/>
        <v>0</v>
      </c>
      <c r="CQ131" s="17"/>
      <c r="CR131" s="17"/>
      <c r="CS131" s="17"/>
      <c r="CT131" s="17"/>
      <c r="CU131" s="17"/>
      <c r="CV131" s="17"/>
      <c r="CW131" s="17"/>
      <c r="CX131" s="17"/>
      <c r="CY131" s="17">
        <f t="shared" ref="CY131:CZ139" si="892">DB131+DE131</f>
        <v>0</v>
      </c>
      <c r="CZ131" s="17">
        <f t="shared" si="892"/>
        <v>0</v>
      </c>
      <c r="DA131" s="17"/>
      <c r="DB131" s="17"/>
      <c r="DC131" s="17"/>
      <c r="DD131" s="17"/>
      <c r="DE131" s="17"/>
      <c r="DF131" s="17"/>
      <c r="DG131" s="17"/>
      <c r="DH131" s="17"/>
      <c r="DI131" s="17">
        <f t="shared" ref="DI131:DJ139" si="893">DL131+DO131</f>
        <v>0</v>
      </c>
      <c r="DJ131" s="17">
        <f t="shared" si="893"/>
        <v>0</v>
      </c>
      <c r="DK131" s="17"/>
      <c r="DL131" s="17"/>
      <c r="DM131" s="17"/>
      <c r="DN131" s="17"/>
      <c r="DO131" s="17"/>
      <c r="DP131" s="17"/>
      <c r="DQ131" s="17"/>
      <c r="DR131" s="17"/>
      <c r="DS131" s="17">
        <f t="shared" ref="DS131:DT139" si="894">DV131+DY131</f>
        <v>0</v>
      </c>
      <c r="DT131" s="17">
        <f t="shared" si="894"/>
        <v>0</v>
      </c>
      <c r="DU131" s="17"/>
      <c r="DV131" s="17"/>
      <c r="DW131" s="17"/>
      <c r="DX131" s="17"/>
      <c r="DY131" s="17"/>
      <c r="DZ131" s="17"/>
      <c r="EA131" s="17"/>
      <c r="EB131" s="17"/>
      <c r="EC131" s="17">
        <f t="shared" ref="EC131:ED139" si="895">EF131+EI131</f>
        <v>0</v>
      </c>
      <c r="ED131" s="17">
        <f t="shared" si="895"/>
        <v>0</v>
      </c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>
        <v>4353.3999999999996</v>
      </c>
      <c r="EP131" s="17">
        <f t="shared" ref="EP131:EQ139" si="896">ES131+EV131</f>
        <v>4353.3999999999996</v>
      </c>
      <c r="EQ131" s="17">
        <f t="shared" si="896"/>
        <v>0</v>
      </c>
      <c r="ER131" s="17">
        <f>EQ131/EP131*100</f>
        <v>0</v>
      </c>
      <c r="ES131" s="17">
        <v>4353.3999999999996</v>
      </c>
      <c r="ET131" s="17"/>
      <c r="EU131" s="17">
        <f t="shared" ref="EU131:EU139" si="897">ET131/ES131*100</f>
        <v>0</v>
      </c>
      <c r="EV131" s="17"/>
      <c r="EW131" s="17"/>
      <c r="EX131" s="17"/>
      <c r="EY131" s="17"/>
      <c r="EZ131" s="17">
        <f t="shared" ref="EZ131:FA139" si="898">FC131+FF131</f>
        <v>0</v>
      </c>
      <c r="FA131" s="17">
        <f t="shared" si="898"/>
        <v>0</v>
      </c>
      <c r="FB131" s="17"/>
      <c r="FC131" s="17"/>
      <c r="FD131" s="17"/>
      <c r="FE131" s="17"/>
      <c r="FF131" s="17"/>
      <c r="FG131" s="17"/>
      <c r="FH131" s="17"/>
      <c r="FI131" s="22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>
        <f t="shared" ref="FT131:FU139" si="899">FW131+FZ131</f>
        <v>0</v>
      </c>
      <c r="FU131" s="17">
        <f t="shared" si="899"/>
        <v>0</v>
      </c>
      <c r="FV131" s="17"/>
      <c r="FW131" s="17"/>
      <c r="FX131" s="17"/>
      <c r="FY131" s="17"/>
      <c r="FZ131" s="17"/>
      <c r="GA131" s="17"/>
      <c r="GB131" s="17"/>
      <c r="GC131" s="17"/>
      <c r="GD131" s="17">
        <f t="shared" ref="GD131:GE139" si="900">GG131+GJ131</f>
        <v>0</v>
      </c>
      <c r="GE131" s="17">
        <f t="shared" si="900"/>
        <v>0</v>
      </c>
      <c r="GF131" s="17"/>
      <c r="GG131" s="17"/>
      <c r="GH131" s="17"/>
      <c r="GI131" s="17"/>
      <c r="GJ131" s="17"/>
      <c r="GK131" s="17"/>
      <c r="GL131" s="17"/>
      <c r="GM131" s="17"/>
      <c r="GN131" s="17">
        <f t="shared" ref="GN131:GO139" si="901">GQ131+GT131</f>
        <v>0</v>
      </c>
      <c r="GO131" s="17">
        <f t="shared" si="901"/>
        <v>0</v>
      </c>
      <c r="GP131" s="17"/>
      <c r="GQ131" s="17"/>
      <c r="GR131" s="17"/>
      <c r="GS131" s="17"/>
      <c r="GT131" s="17"/>
      <c r="GU131" s="17"/>
      <c r="GV131" s="17"/>
      <c r="GW131" s="17"/>
      <c r="GX131" s="17">
        <f t="shared" ref="GX131:GY139" si="902">HA131+HD131</f>
        <v>0</v>
      </c>
      <c r="GY131" s="17">
        <f t="shared" si="902"/>
        <v>0</v>
      </c>
      <c r="GZ131" s="17"/>
      <c r="HA131" s="17"/>
      <c r="HB131" s="17"/>
      <c r="HC131" s="17"/>
      <c r="HD131" s="17"/>
      <c r="HE131" s="17"/>
      <c r="HF131" s="17"/>
      <c r="HG131" s="17"/>
      <c r="HH131" s="17">
        <f t="shared" ref="HH131:HI139" si="903">HK131+HN131</f>
        <v>0</v>
      </c>
      <c r="HI131" s="17">
        <f t="shared" si="903"/>
        <v>0</v>
      </c>
      <c r="HJ131" s="17"/>
      <c r="HK131" s="17"/>
      <c r="HL131" s="17"/>
      <c r="HM131" s="17"/>
      <c r="HN131" s="17"/>
      <c r="HO131" s="17"/>
      <c r="HP131" s="17"/>
      <c r="HQ131" s="17"/>
      <c r="HR131" s="17">
        <f t="shared" ref="HR131:HS139" si="904">HU131+HX131</f>
        <v>0</v>
      </c>
      <c r="HS131" s="17">
        <f t="shared" si="904"/>
        <v>0</v>
      </c>
      <c r="HT131" s="17"/>
      <c r="HU131" s="17"/>
      <c r="HV131" s="17"/>
      <c r="HW131" s="17"/>
      <c r="HX131" s="17"/>
      <c r="HY131" s="17"/>
      <c r="HZ131" s="17"/>
      <c r="IA131" s="17"/>
      <c r="IB131" s="17">
        <f t="shared" ref="IB131:IC139" si="905">IE131+IH131</f>
        <v>0</v>
      </c>
      <c r="IC131" s="17">
        <f t="shared" si="905"/>
        <v>0</v>
      </c>
      <c r="ID131" s="17"/>
      <c r="IE131" s="17"/>
      <c r="IF131" s="17"/>
      <c r="IG131" s="17"/>
      <c r="IH131" s="17"/>
      <c r="II131" s="17"/>
      <c r="IJ131" s="17"/>
      <c r="IK131" s="17"/>
      <c r="IL131" s="17">
        <f t="shared" ref="IL131:IM139" si="906">IO131+IR131</f>
        <v>0</v>
      </c>
      <c r="IM131" s="17">
        <f t="shared" si="906"/>
        <v>0</v>
      </c>
      <c r="IN131" s="17"/>
      <c r="IO131" s="17"/>
      <c r="IP131" s="17"/>
      <c r="IQ131" s="17"/>
      <c r="IR131" s="17"/>
      <c r="IS131" s="17"/>
      <c r="IT131" s="17"/>
      <c r="IU131" s="17"/>
      <c r="IV131" s="17">
        <f t="shared" ref="IV131:IW139" si="907">IY131+JB131</f>
        <v>0</v>
      </c>
      <c r="IW131" s="17">
        <f t="shared" si="907"/>
        <v>0</v>
      </c>
      <c r="IX131" s="17"/>
      <c r="IY131" s="17"/>
      <c r="IZ131" s="17"/>
      <c r="JA131" s="17"/>
      <c r="JB131" s="17"/>
      <c r="JC131" s="17"/>
      <c r="JD131" s="17"/>
      <c r="JE131" s="17"/>
      <c r="JF131" s="17">
        <f t="shared" ref="JF131:JG139" si="908">JI131+JL131</f>
        <v>0</v>
      </c>
      <c r="JG131" s="17">
        <f t="shared" si="908"/>
        <v>0</v>
      </c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>
        <v>291.99986000000001</v>
      </c>
      <c r="JS131" s="17">
        <v>145.99993000000001</v>
      </c>
      <c r="JT131" s="17">
        <f>JS131/JR131*100</f>
        <v>50</v>
      </c>
      <c r="JU131" s="17">
        <v>364</v>
      </c>
      <c r="JV131" s="17"/>
      <c r="JW131" s="17">
        <f>JV131/JU131*100</f>
        <v>0</v>
      </c>
      <c r="JX131" s="17"/>
      <c r="JY131" s="17"/>
      <c r="JZ131" s="17" t="e">
        <f>JY131/JX131*100</f>
        <v>#DIV/0!</v>
      </c>
      <c r="KA131" s="17"/>
      <c r="KB131" s="17"/>
      <c r="KC131" s="17" t="e">
        <f>KB131/KA131*100</f>
        <v>#DIV/0!</v>
      </c>
      <c r="KD131" s="17"/>
      <c r="KE131" s="17"/>
      <c r="KF131" s="17" t="e">
        <f>KE131/KD131*100</f>
        <v>#DIV/0!</v>
      </c>
      <c r="KG131" s="17"/>
      <c r="KH131" s="17"/>
      <c r="KI131" s="17" t="e">
        <f>KH131/KG131*100</f>
        <v>#DIV/0!</v>
      </c>
      <c r="KJ131" s="17"/>
      <c r="KK131" s="17"/>
      <c r="KL131" s="17" t="e">
        <f>KK131/KJ131*100</f>
        <v>#DIV/0!</v>
      </c>
      <c r="KM131" s="17"/>
      <c r="KN131" s="17"/>
      <c r="KO131" s="17"/>
      <c r="KP131" s="17"/>
      <c r="KQ131" s="17"/>
      <c r="KR131" s="17"/>
    </row>
    <row r="132" spans="1:305" ht="18.75" customHeight="1">
      <c r="A132" s="1" t="s">
        <v>94</v>
      </c>
      <c r="B132" s="17">
        <f t="shared" si="883"/>
        <v>1082.0798600000001</v>
      </c>
      <c r="C132" s="17">
        <f t="shared" ref="C132:C139" si="909">J132+S132+V132+Z132+AJ132+AT132+BD132+BN132+BW132+CF132+CP132+CZ132+DJ132+DT132+ED132+EQ132+F132+FA132+FK132+FU132+GE132+GO132+GY132+HI132+HS132+IC132+IM132+IW132+JG132+JP132+EM132+JS132+JV132+JY132+KB132+KE132+KH132+KK132+KN132+KQ132</f>
        <v>145.99993000000001</v>
      </c>
      <c r="D132" s="17"/>
      <c r="E132" s="17"/>
      <c r="F132" s="17"/>
      <c r="G132" s="17"/>
      <c r="H132" s="17"/>
      <c r="I132" s="17">
        <f t="shared" si="884"/>
        <v>0</v>
      </c>
      <c r="J132" s="17">
        <f t="shared" si="884"/>
        <v>0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>
        <f t="shared" si="885"/>
        <v>0</v>
      </c>
      <c r="Z132" s="17">
        <f t="shared" si="885"/>
        <v>0</v>
      </c>
      <c r="AA132" s="17"/>
      <c r="AB132" s="17"/>
      <c r="AC132" s="17"/>
      <c r="AD132" s="17"/>
      <c r="AE132" s="17"/>
      <c r="AF132" s="17"/>
      <c r="AG132" s="17"/>
      <c r="AH132" s="17"/>
      <c r="AI132" s="17">
        <f t="shared" si="886"/>
        <v>0</v>
      </c>
      <c r="AJ132" s="17">
        <f t="shared" si="886"/>
        <v>0</v>
      </c>
      <c r="AK132" s="17"/>
      <c r="AL132" s="17"/>
      <c r="AM132" s="17"/>
      <c r="AN132" s="17"/>
      <c r="AO132" s="17"/>
      <c r="AP132" s="17"/>
      <c r="AQ132" s="17"/>
      <c r="AR132" s="17"/>
      <c r="AS132" s="17">
        <f t="shared" si="887"/>
        <v>0</v>
      </c>
      <c r="AT132" s="17">
        <f t="shared" si="887"/>
        <v>0</v>
      </c>
      <c r="AU132" s="17"/>
      <c r="AV132" s="17"/>
      <c r="AW132" s="17"/>
      <c r="AX132" s="17"/>
      <c r="AY132" s="17"/>
      <c r="AZ132" s="17"/>
      <c r="BA132" s="17"/>
      <c r="BB132" s="17"/>
      <c r="BC132" s="17">
        <f t="shared" si="888"/>
        <v>0</v>
      </c>
      <c r="BD132" s="17">
        <f t="shared" si="888"/>
        <v>0</v>
      </c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>
        <f t="shared" si="889"/>
        <v>0</v>
      </c>
      <c r="BW132" s="17">
        <f t="shared" si="889"/>
        <v>0</v>
      </c>
      <c r="BX132" s="17"/>
      <c r="BY132" s="17"/>
      <c r="BZ132" s="17"/>
      <c r="CA132" s="17"/>
      <c r="CB132" s="17"/>
      <c r="CC132" s="17"/>
      <c r="CD132" s="17"/>
      <c r="CE132" s="17">
        <f t="shared" si="890"/>
        <v>0</v>
      </c>
      <c r="CF132" s="17">
        <f t="shared" si="890"/>
        <v>0</v>
      </c>
      <c r="CG132" s="17"/>
      <c r="CH132" s="17"/>
      <c r="CI132" s="17"/>
      <c r="CJ132" s="17"/>
      <c r="CK132" s="17"/>
      <c r="CL132" s="17"/>
      <c r="CM132" s="17"/>
      <c r="CN132" s="17"/>
      <c r="CO132" s="17">
        <f t="shared" si="891"/>
        <v>0</v>
      </c>
      <c r="CP132" s="17">
        <f t="shared" si="891"/>
        <v>0</v>
      </c>
      <c r="CQ132" s="17"/>
      <c r="CR132" s="17"/>
      <c r="CS132" s="17"/>
      <c r="CT132" s="17"/>
      <c r="CU132" s="17"/>
      <c r="CV132" s="17"/>
      <c r="CW132" s="17"/>
      <c r="CX132" s="17"/>
      <c r="CY132" s="17">
        <f t="shared" si="892"/>
        <v>0</v>
      </c>
      <c r="CZ132" s="17">
        <f t="shared" si="892"/>
        <v>0</v>
      </c>
      <c r="DA132" s="17"/>
      <c r="DB132" s="17"/>
      <c r="DC132" s="17"/>
      <c r="DD132" s="17"/>
      <c r="DE132" s="17"/>
      <c r="DF132" s="17"/>
      <c r="DG132" s="17"/>
      <c r="DH132" s="17"/>
      <c r="DI132" s="17">
        <f t="shared" si="893"/>
        <v>0</v>
      </c>
      <c r="DJ132" s="17">
        <f t="shared" si="893"/>
        <v>0</v>
      </c>
      <c r="DK132" s="17"/>
      <c r="DL132" s="17"/>
      <c r="DM132" s="17"/>
      <c r="DN132" s="17"/>
      <c r="DO132" s="17"/>
      <c r="DP132" s="17"/>
      <c r="DQ132" s="17"/>
      <c r="DR132" s="17"/>
      <c r="DS132" s="17">
        <f t="shared" si="894"/>
        <v>0</v>
      </c>
      <c r="DT132" s="17">
        <f t="shared" si="894"/>
        <v>0</v>
      </c>
      <c r="DU132" s="17"/>
      <c r="DV132" s="17"/>
      <c r="DW132" s="17"/>
      <c r="DX132" s="17"/>
      <c r="DY132" s="17"/>
      <c r="DZ132" s="17"/>
      <c r="EA132" s="17"/>
      <c r="EB132" s="17"/>
      <c r="EC132" s="17">
        <f t="shared" si="895"/>
        <v>0</v>
      </c>
      <c r="ED132" s="17">
        <f t="shared" si="895"/>
        <v>0</v>
      </c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>
        <v>500</v>
      </c>
      <c r="EP132" s="17">
        <f t="shared" si="896"/>
        <v>500</v>
      </c>
      <c r="EQ132" s="17">
        <f t="shared" si="896"/>
        <v>0</v>
      </c>
      <c r="ER132" s="17"/>
      <c r="ES132" s="17">
        <v>500</v>
      </c>
      <c r="ET132" s="17"/>
      <c r="EU132" s="17">
        <f t="shared" si="897"/>
        <v>0</v>
      </c>
      <c r="EV132" s="17"/>
      <c r="EW132" s="17"/>
      <c r="EX132" s="17"/>
      <c r="EY132" s="17"/>
      <c r="EZ132" s="17">
        <f t="shared" si="898"/>
        <v>0</v>
      </c>
      <c r="FA132" s="17">
        <f t="shared" si="898"/>
        <v>0</v>
      </c>
      <c r="FB132" s="17"/>
      <c r="FC132" s="17"/>
      <c r="FD132" s="17"/>
      <c r="FE132" s="17"/>
      <c r="FF132" s="17"/>
      <c r="FG132" s="17"/>
      <c r="FH132" s="17"/>
      <c r="FI132" s="22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>
        <f t="shared" si="899"/>
        <v>0</v>
      </c>
      <c r="FU132" s="17">
        <f t="shared" si="899"/>
        <v>0</v>
      </c>
      <c r="FV132" s="17"/>
      <c r="FW132" s="17"/>
      <c r="FX132" s="17"/>
      <c r="FY132" s="17"/>
      <c r="FZ132" s="17"/>
      <c r="GA132" s="17"/>
      <c r="GB132" s="17"/>
      <c r="GC132" s="17"/>
      <c r="GD132" s="17">
        <f t="shared" si="900"/>
        <v>0</v>
      </c>
      <c r="GE132" s="17">
        <f t="shared" si="900"/>
        <v>0</v>
      </c>
      <c r="GF132" s="17"/>
      <c r="GG132" s="17"/>
      <c r="GH132" s="17"/>
      <c r="GI132" s="17"/>
      <c r="GJ132" s="17"/>
      <c r="GK132" s="17"/>
      <c r="GL132" s="17"/>
      <c r="GM132" s="17"/>
      <c r="GN132" s="17">
        <f t="shared" si="901"/>
        <v>0</v>
      </c>
      <c r="GO132" s="17">
        <f t="shared" si="901"/>
        <v>0</v>
      </c>
      <c r="GP132" s="17"/>
      <c r="GQ132" s="17"/>
      <c r="GR132" s="17"/>
      <c r="GS132" s="17"/>
      <c r="GT132" s="17"/>
      <c r="GU132" s="17"/>
      <c r="GV132" s="17"/>
      <c r="GW132" s="17"/>
      <c r="GX132" s="17">
        <f t="shared" si="902"/>
        <v>0</v>
      </c>
      <c r="GY132" s="17">
        <f t="shared" si="902"/>
        <v>0</v>
      </c>
      <c r="GZ132" s="17"/>
      <c r="HA132" s="17"/>
      <c r="HB132" s="17"/>
      <c r="HC132" s="17"/>
      <c r="HD132" s="17"/>
      <c r="HE132" s="17"/>
      <c r="HF132" s="17"/>
      <c r="HG132" s="17"/>
      <c r="HH132" s="17">
        <f t="shared" si="903"/>
        <v>0</v>
      </c>
      <c r="HI132" s="17">
        <f t="shared" si="903"/>
        <v>0</v>
      </c>
      <c r="HJ132" s="17"/>
      <c r="HK132" s="17"/>
      <c r="HL132" s="17"/>
      <c r="HM132" s="17"/>
      <c r="HN132" s="17"/>
      <c r="HO132" s="17"/>
      <c r="HP132" s="17"/>
      <c r="HQ132" s="17"/>
      <c r="HR132" s="17">
        <f t="shared" si="904"/>
        <v>0</v>
      </c>
      <c r="HS132" s="17">
        <f t="shared" si="904"/>
        <v>0</v>
      </c>
      <c r="HT132" s="17"/>
      <c r="HU132" s="17"/>
      <c r="HV132" s="17"/>
      <c r="HW132" s="17"/>
      <c r="HX132" s="17"/>
      <c r="HY132" s="17"/>
      <c r="HZ132" s="17"/>
      <c r="IA132" s="17"/>
      <c r="IB132" s="17">
        <f t="shared" si="905"/>
        <v>0</v>
      </c>
      <c r="IC132" s="17">
        <f t="shared" si="905"/>
        <v>0</v>
      </c>
      <c r="ID132" s="17"/>
      <c r="IE132" s="17"/>
      <c r="IF132" s="17"/>
      <c r="IG132" s="17"/>
      <c r="IH132" s="17"/>
      <c r="II132" s="17"/>
      <c r="IJ132" s="17"/>
      <c r="IK132" s="17"/>
      <c r="IL132" s="17">
        <f t="shared" si="906"/>
        <v>0</v>
      </c>
      <c r="IM132" s="17">
        <f t="shared" si="906"/>
        <v>0</v>
      </c>
      <c r="IN132" s="17"/>
      <c r="IO132" s="17"/>
      <c r="IP132" s="17"/>
      <c r="IQ132" s="17"/>
      <c r="IR132" s="17"/>
      <c r="IS132" s="17"/>
      <c r="IT132" s="17"/>
      <c r="IU132" s="17"/>
      <c r="IV132" s="17">
        <f t="shared" si="907"/>
        <v>0</v>
      </c>
      <c r="IW132" s="17">
        <f t="shared" si="907"/>
        <v>0</v>
      </c>
      <c r="IX132" s="17"/>
      <c r="IY132" s="17"/>
      <c r="IZ132" s="17"/>
      <c r="JA132" s="17"/>
      <c r="JB132" s="17"/>
      <c r="JC132" s="17"/>
      <c r="JD132" s="17"/>
      <c r="JE132" s="17"/>
      <c r="JF132" s="17">
        <f t="shared" si="908"/>
        <v>0</v>
      </c>
      <c r="JG132" s="17">
        <f t="shared" si="908"/>
        <v>0</v>
      </c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>
        <v>291.99986000000001</v>
      </c>
      <c r="JS132" s="17">
        <v>145.99993000000001</v>
      </c>
      <c r="JT132" s="17">
        <f t="shared" ref="JT132:JT139" si="910">JS132/JR132*100</f>
        <v>50</v>
      </c>
      <c r="JU132" s="17">
        <v>290.08</v>
      </c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</row>
    <row r="133" spans="1:305">
      <c r="A133" s="1" t="s">
        <v>98</v>
      </c>
      <c r="B133" s="17">
        <f t="shared" si="883"/>
        <v>857.86342000000002</v>
      </c>
      <c r="C133" s="17">
        <f t="shared" si="909"/>
        <v>532.43170999999995</v>
      </c>
      <c r="D133" s="17"/>
      <c r="E133" s="17"/>
      <c r="F133" s="17"/>
      <c r="G133" s="17"/>
      <c r="H133" s="17"/>
      <c r="I133" s="17">
        <f t="shared" si="884"/>
        <v>0</v>
      </c>
      <c r="J133" s="17">
        <f t="shared" si="884"/>
        <v>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>
        <f t="shared" si="885"/>
        <v>0</v>
      </c>
      <c r="Z133" s="17">
        <f t="shared" si="885"/>
        <v>0</v>
      </c>
      <c r="AA133" s="17"/>
      <c r="AB133" s="17"/>
      <c r="AC133" s="17"/>
      <c r="AD133" s="17"/>
      <c r="AE133" s="17"/>
      <c r="AF133" s="17"/>
      <c r="AG133" s="17"/>
      <c r="AH133" s="17"/>
      <c r="AI133" s="17">
        <f t="shared" si="886"/>
        <v>0</v>
      </c>
      <c r="AJ133" s="17">
        <f t="shared" si="886"/>
        <v>0</v>
      </c>
      <c r="AK133" s="17"/>
      <c r="AL133" s="17"/>
      <c r="AM133" s="17"/>
      <c r="AN133" s="17"/>
      <c r="AO133" s="17"/>
      <c r="AP133" s="17"/>
      <c r="AQ133" s="17"/>
      <c r="AR133" s="17"/>
      <c r="AS133" s="17">
        <f t="shared" si="887"/>
        <v>0</v>
      </c>
      <c r="AT133" s="17">
        <f t="shared" si="887"/>
        <v>0</v>
      </c>
      <c r="AU133" s="17"/>
      <c r="AV133" s="17"/>
      <c r="AW133" s="17"/>
      <c r="AX133" s="17"/>
      <c r="AY133" s="17"/>
      <c r="AZ133" s="17"/>
      <c r="BA133" s="17"/>
      <c r="BB133" s="17"/>
      <c r="BC133" s="17">
        <f t="shared" si="888"/>
        <v>0</v>
      </c>
      <c r="BD133" s="17">
        <f t="shared" si="888"/>
        <v>0</v>
      </c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>
        <f t="shared" si="889"/>
        <v>0</v>
      </c>
      <c r="BW133" s="17">
        <f t="shared" si="889"/>
        <v>0</v>
      </c>
      <c r="BX133" s="17"/>
      <c r="BY133" s="17"/>
      <c r="BZ133" s="17"/>
      <c r="CA133" s="17"/>
      <c r="CB133" s="17"/>
      <c r="CC133" s="17"/>
      <c r="CD133" s="17"/>
      <c r="CE133" s="17">
        <f t="shared" si="890"/>
        <v>0</v>
      </c>
      <c r="CF133" s="17">
        <f t="shared" si="890"/>
        <v>0</v>
      </c>
      <c r="CG133" s="17"/>
      <c r="CH133" s="17"/>
      <c r="CI133" s="17"/>
      <c r="CJ133" s="17"/>
      <c r="CK133" s="17"/>
      <c r="CL133" s="17"/>
      <c r="CM133" s="17"/>
      <c r="CN133" s="17"/>
      <c r="CO133" s="17">
        <f t="shared" si="891"/>
        <v>0</v>
      </c>
      <c r="CP133" s="17">
        <f t="shared" si="891"/>
        <v>0</v>
      </c>
      <c r="CQ133" s="17"/>
      <c r="CR133" s="17"/>
      <c r="CS133" s="17"/>
      <c r="CT133" s="17"/>
      <c r="CU133" s="17"/>
      <c r="CV133" s="17"/>
      <c r="CW133" s="17"/>
      <c r="CX133" s="17"/>
      <c r="CY133" s="17">
        <f t="shared" si="892"/>
        <v>0</v>
      </c>
      <c r="CZ133" s="17">
        <f t="shared" si="892"/>
        <v>0</v>
      </c>
      <c r="DA133" s="17"/>
      <c r="DB133" s="17"/>
      <c r="DC133" s="17"/>
      <c r="DD133" s="17"/>
      <c r="DE133" s="17"/>
      <c r="DF133" s="17"/>
      <c r="DG133" s="17"/>
      <c r="DH133" s="17"/>
      <c r="DI133" s="17">
        <f t="shared" si="893"/>
        <v>0</v>
      </c>
      <c r="DJ133" s="17">
        <f t="shared" si="893"/>
        <v>0</v>
      </c>
      <c r="DK133" s="17"/>
      <c r="DL133" s="17"/>
      <c r="DM133" s="17"/>
      <c r="DN133" s="17"/>
      <c r="DO133" s="17"/>
      <c r="DP133" s="17"/>
      <c r="DQ133" s="17"/>
      <c r="DR133" s="17"/>
      <c r="DS133" s="17">
        <f t="shared" si="894"/>
        <v>0</v>
      </c>
      <c r="DT133" s="17">
        <f t="shared" si="894"/>
        <v>0</v>
      </c>
      <c r="DU133" s="17"/>
      <c r="DV133" s="17"/>
      <c r="DW133" s="17"/>
      <c r="DX133" s="17"/>
      <c r="DY133" s="17"/>
      <c r="DZ133" s="17"/>
      <c r="EA133" s="17"/>
      <c r="EB133" s="17"/>
      <c r="EC133" s="17">
        <f t="shared" si="895"/>
        <v>0</v>
      </c>
      <c r="ED133" s="17">
        <f t="shared" si="895"/>
        <v>0</v>
      </c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>
        <v>500</v>
      </c>
      <c r="EP133" s="17">
        <f t="shared" si="896"/>
        <v>500</v>
      </c>
      <c r="EQ133" s="17">
        <v>500</v>
      </c>
      <c r="ER133" s="17"/>
      <c r="ES133" s="17">
        <v>500</v>
      </c>
      <c r="ET133" s="17"/>
      <c r="EU133" s="17">
        <f t="shared" si="897"/>
        <v>0</v>
      </c>
      <c r="EV133" s="17"/>
      <c r="EW133" s="17"/>
      <c r="EX133" s="17"/>
      <c r="EY133" s="17"/>
      <c r="EZ133" s="17">
        <f t="shared" si="898"/>
        <v>0</v>
      </c>
      <c r="FA133" s="17">
        <f t="shared" si="898"/>
        <v>0</v>
      </c>
      <c r="FB133" s="17"/>
      <c r="FC133" s="17"/>
      <c r="FD133" s="17"/>
      <c r="FE133" s="17"/>
      <c r="FF133" s="17"/>
      <c r="FG133" s="17"/>
      <c r="FH133" s="17"/>
      <c r="FI133" s="22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>
        <f t="shared" si="899"/>
        <v>0</v>
      </c>
      <c r="FU133" s="17">
        <f t="shared" si="899"/>
        <v>0</v>
      </c>
      <c r="FV133" s="17"/>
      <c r="FW133" s="17"/>
      <c r="FX133" s="17"/>
      <c r="FY133" s="17"/>
      <c r="FZ133" s="17"/>
      <c r="GA133" s="17"/>
      <c r="GB133" s="17"/>
      <c r="GC133" s="17"/>
      <c r="GD133" s="17">
        <f t="shared" si="900"/>
        <v>0</v>
      </c>
      <c r="GE133" s="17">
        <f t="shared" si="900"/>
        <v>0</v>
      </c>
      <c r="GF133" s="17"/>
      <c r="GG133" s="17"/>
      <c r="GH133" s="17"/>
      <c r="GI133" s="17"/>
      <c r="GJ133" s="17"/>
      <c r="GK133" s="17"/>
      <c r="GL133" s="17"/>
      <c r="GM133" s="17"/>
      <c r="GN133" s="17">
        <f t="shared" si="901"/>
        <v>0</v>
      </c>
      <c r="GO133" s="17">
        <f t="shared" si="901"/>
        <v>0</v>
      </c>
      <c r="GP133" s="17"/>
      <c r="GQ133" s="17"/>
      <c r="GR133" s="17"/>
      <c r="GS133" s="17"/>
      <c r="GT133" s="17"/>
      <c r="GU133" s="17"/>
      <c r="GV133" s="17"/>
      <c r="GW133" s="17"/>
      <c r="GX133" s="17">
        <f t="shared" si="902"/>
        <v>0</v>
      </c>
      <c r="GY133" s="17">
        <f t="shared" si="902"/>
        <v>0</v>
      </c>
      <c r="GZ133" s="17"/>
      <c r="HA133" s="17"/>
      <c r="HB133" s="17"/>
      <c r="HC133" s="17"/>
      <c r="HD133" s="17"/>
      <c r="HE133" s="17"/>
      <c r="HF133" s="17"/>
      <c r="HG133" s="17"/>
      <c r="HH133" s="17">
        <f t="shared" si="903"/>
        <v>0</v>
      </c>
      <c r="HI133" s="17">
        <f t="shared" si="903"/>
        <v>0</v>
      </c>
      <c r="HJ133" s="17"/>
      <c r="HK133" s="17"/>
      <c r="HL133" s="17"/>
      <c r="HM133" s="17"/>
      <c r="HN133" s="17"/>
      <c r="HO133" s="17"/>
      <c r="HP133" s="17"/>
      <c r="HQ133" s="17"/>
      <c r="HR133" s="17">
        <f t="shared" si="904"/>
        <v>0</v>
      </c>
      <c r="HS133" s="17">
        <f t="shared" si="904"/>
        <v>0</v>
      </c>
      <c r="HT133" s="17"/>
      <c r="HU133" s="17"/>
      <c r="HV133" s="17"/>
      <c r="HW133" s="17"/>
      <c r="HX133" s="17"/>
      <c r="HY133" s="17"/>
      <c r="HZ133" s="17"/>
      <c r="IA133" s="17"/>
      <c r="IB133" s="17">
        <f t="shared" si="905"/>
        <v>0</v>
      </c>
      <c r="IC133" s="17">
        <f t="shared" si="905"/>
        <v>0</v>
      </c>
      <c r="ID133" s="17"/>
      <c r="IE133" s="17"/>
      <c r="IF133" s="17"/>
      <c r="IG133" s="17"/>
      <c r="IH133" s="17"/>
      <c r="II133" s="17"/>
      <c r="IJ133" s="17"/>
      <c r="IK133" s="17"/>
      <c r="IL133" s="17">
        <f t="shared" si="906"/>
        <v>0</v>
      </c>
      <c r="IM133" s="17">
        <f t="shared" si="906"/>
        <v>0</v>
      </c>
      <c r="IN133" s="17"/>
      <c r="IO133" s="17"/>
      <c r="IP133" s="17"/>
      <c r="IQ133" s="17"/>
      <c r="IR133" s="17"/>
      <c r="IS133" s="17"/>
      <c r="IT133" s="17"/>
      <c r="IU133" s="17"/>
      <c r="IV133" s="17">
        <f t="shared" si="907"/>
        <v>0</v>
      </c>
      <c r="IW133" s="17">
        <f t="shared" si="907"/>
        <v>0</v>
      </c>
      <c r="IX133" s="17"/>
      <c r="IY133" s="17"/>
      <c r="IZ133" s="17"/>
      <c r="JA133" s="17"/>
      <c r="JB133" s="17"/>
      <c r="JC133" s="17"/>
      <c r="JD133" s="17"/>
      <c r="JE133" s="17"/>
      <c r="JF133" s="17">
        <f t="shared" si="908"/>
        <v>0</v>
      </c>
      <c r="JG133" s="17">
        <f t="shared" si="908"/>
        <v>0</v>
      </c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>
        <v>64.863420000000005</v>
      </c>
      <c r="JS133" s="17">
        <v>32.431710000000002</v>
      </c>
      <c r="JT133" s="17">
        <f t="shared" si="910"/>
        <v>50</v>
      </c>
      <c r="JU133" s="17">
        <v>293</v>
      </c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</row>
    <row r="134" spans="1:305" ht="18.75" customHeight="1">
      <c r="A134" s="1" t="s">
        <v>100</v>
      </c>
      <c r="B134" s="17">
        <f t="shared" si="883"/>
        <v>797.48234000000002</v>
      </c>
      <c r="C134" s="17">
        <f t="shared" si="909"/>
        <v>508.11117000000002</v>
      </c>
      <c r="D134" s="17">
        <f>C134/B134*100</f>
        <v>63.714410277724774</v>
      </c>
      <c r="E134" s="17"/>
      <c r="F134" s="17"/>
      <c r="G134" s="17"/>
      <c r="H134" s="17"/>
      <c r="I134" s="17">
        <f t="shared" si="884"/>
        <v>0</v>
      </c>
      <c r="J134" s="17">
        <f t="shared" si="884"/>
        <v>0</v>
      </c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>
        <f t="shared" si="885"/>
        <v>0</v>
      </c>
      <c r="Z134" s="17">
        <f t="shared" si="885"/>
        <v>0</v>
      </c>
      <c r="AA134" s="17"/>
      <c r="AB134" s="17"/>
      <c r="AC134" s="17"/>
      <c r="AD134" s="17"/>
      <c r="AE134" s="17"/>
      <c r="AF134" s="17"/>
      <c r="AG134" s="17"/>
      <c r="AH134" s="17"/>
      <c r="AI134" s="17">
        <f t="shared" si="886"/>
        <v>0</v>
      </c>
      <c r="AJ134" s="17">
        <f t="shared" si="886"/>
        <v>0</v>
      </c>
      <c r="AK134" s="17"/>
      <c r="AL134" s="17"/>
      <c r="AM134" s="17"/>
      <c r="AN134" s="17"/>
      <c r="AO134" s="17"/>
      <c r="AP134" s="17"/>
      <c r="AQ134" s="17"/>
      <c r="AR134" s="17"/>
      <c r="AS134" s="17">
        <f t="shared" si="887"/>
        <v>0</v>
      </c>
      <c r="AT134" s="17">
        <f t="shared" si="887"/>
        <v>0</v>
      </c>
      <c r="AU134" s="17"/>
      <c r="AV134" s="17"/>
      <c r="AW134" s="17"/>
      <c r="AX134" s="17"/>
      <c r="AY134" s="17"/>
      <c r="AZ134" s="17"/>
      <c r="BA134" s="17"/>
      <c r="BB134" s="17"/>
      <c r="BC134" s="17">
        <f t="shared" si="888"/>
        <v>0</v>
      </c>
      <c r="BD134" s="17">
        <f t="shared" si="888"/>
        <v>0</v>
      </c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>
        <f t="shared" si="889"/>
        <v>0</v>
      </c>
      <c r="BW134" s="17">
        <f t="shared" si="889"/>
        <v>0</v>
      </c>
      <c r="BX134" s="17" t="e">
        <f>BW134/BV134*100</f>
        <v>#DIV/0!</v>
      </c>
      <c r="BY134" s="17"/>
      <c r="BZ134" s="17"/>
      <c r="CA134" s="17"/>
      <c r="CB134" s="17"/>
      <c r="CC134" s="17"/>
      <c r="CD134" s="17"/>
      <c r="CE134" s="17">
        <f t="shared" si="890"/>
        <v>0</v>
      </c>
      <c r="CF134" s="17">
        <f t="shared" si="890"/>
        <v>0</v>
      </c>
      <c r="CG134" s="17"/>
      <c r="CH134" s="17"/>
      <c r="CI134" s="17"/>
      <c r="CJ134" s="17"/>
      <c r="CK134" s="17"/>
      <c r="CL134" s="17"/>
      <c r="CM134" s="17"/>
      <c r="CN134" s="17"/>
      <c r="CO134" s="17">
        <f t="shared" si="891"/>
        <v>0</v>
      </c>
      <c r="CP134" s="17">
        <f t="shared" si="891"/>
        <v>0</v>
      </c>
      <c r="CQ134" s="17"/>
      <c r="CR134" s="17"/>
      <c r="CS134" s="17"/>
      <c r="CT134" s="17"/>
      <c r="CU134" s="17"/>
      <c r="CV134" s="17"/>
      <c r="CW134" s="17"/>
      <c r="CX134" s="17"/>
      <c r="CY134" s="17">
        <f t="shared" si="892"/>
        <v>0</v>
      </c>
      <c r="CZ134" s="17">
        <f t="shared" si="892"/>
        <v>0</v>
      </c>
      <c r="DA134" s="17"/>
      <c r="DB134" s="17"/>
      <c r="DC134" s="17"/>
      <c r="DD134" s="17"/>
      <c r="DE134" s="17"/>
      <c r="DF134" s="17"/>
      <c r="DG134" s="17"/>
      <c r="DH134" s="17"/>
      <c r="DI134" s="17">
        <f t="shared" si="893"/>
        <v>0</v>
      </c>
      <c r="DJ134" s="17">
        <f t="shared" si="893"/>
        <v>0</v>
      </c>
      <c r="DK134" s="17"/>
      <c r="DL134" s="17"/>
      <c r="DM134" s="17"/>
      <c r="DN134" s="17"/>
      <c r="DO134" s="17"/>
      <c r="DP134" s="17"/>
      <c r="DQ134" s="17"/>
      <c r="DR134" s="17"/>
      <c r="DS134" s="17">
        <f t="shared" si="894"/>
        <v>0</v>
      </c>
      <c r="DT134" s="17">
        <f t="shared" si="894"/>
        <v>0</v>
      </c>
      <c r="DU134" s="17"/>
      <c r="DV134" s="17"/>
      <c r="DW134" s="17"/>
      <c r="DX134" s="17"/>
      <c r="DY134" s="17"/>
      <c r="DZ134" s="17"/>
      <c r="EA134" s="17"/>
      <c r="EB134" s="17"/>
      <c r="EC134" s="17">
        <f t="shared" si="895"/>
        <v>0</v>
      </c>
      <c r="ED134" s="17">
        <f t="shared" si="895"/>
        <v>0</v>
      </c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>
        <v>500</v>
      </c>
      <c r="EP134" s="17">
        <f t="shared" si="896"/>
        <v>500</v>
      </c>
      <c r="EQ134" s="17">
        <v>500</v>
      </c>
      <c r="ER134" s="17"/>
      <c r="ES134" s="17">
        <v>500</v>
      </c>
      <c r="ET134" s="17"/>
      <c r="EU134" s="17">
        <f t="shared" si="897"/>
        <v>0</v>
      </c>
      <c r="EV134" s="17"/>
      <c r="EW134" s="17"/>
      <c r="EX134" s="17"/>
      <c r="EY134" s="17"/>
      <c r="EZ134" s="17">
        <f t="shared" si="898"/>
        <v>0</v>
      </c>
      <c r="FA134" s="17">
        <f t="shared" si="898"/>
        <v>0</v>
      </c>
      <c r="FB134" s="17"/>
      <c r="FC134" s="17"/>
      <c r="FD134" s="17"/>
      <c r="FE134" s="17"/>
      <c r="FF134" s="17"/>
      <c r="FG134" s="17"/>
      <c r="FH134" s="17"/>
      <c r="FI134" s="22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>
        <f t="shared" si="899"/>
        <v>0</v>
      </c>
      <c r="FU134" s="17">
        <f t="shared" si="899"/>
        <v>0</v>
      </c>
      <c r="FV134" s="17"/>
      <c r="FW134" s="17"/>
      <c r="FX134" s="17"/>
      <c r="FY134" s="17"/>
      <c r="FZ134" s="17"/>
      <c r="GA134" s="17"/>
      <c r="GB134" s="17"/>
      <c r="GC134" s="17"/>
      <c r="GD134" s="17">
        <f t="shared" si="900"/>
        <v>0</v>
      </c>
      <c r="GE134" s="17">
        <f t="shared" si="900"/>
        <v>0</v>
      </c>
      <c r="GF134" s="17"/>
      <c r="GG134" s="17"/>
      <c r="GH134" s="17"/>
      <c r="GI134" s="17"/>
      <c r="GJ134" s="17"/>
      <c r="GK134" s="17"/>
      <c r="GL134" s="17"/>
      <c r="GM134" s="17"/>
      <c r="GN134" s="17">
        <f t="shared" si="901"/>
        <v>0</v>
      </c>
      <c r="GO134" s="17">
        <f t="shared" si="901"/>
        <v>0</v>
      </c>
      <c r="GP134" s="17"/>
      <c r="GQ134" s="17"/>
      <c r="GR134" s="17"/>
      <c r="GS134" s="17"/>
      <c r="GT134" s="17"/>
      <c r="GU134" s="17"/>
      <c r="GV134" s="17"/>
      <c r="GW134" s="17"/>
      <c r="GX134" s="17">
        <f t="shared" si="902"/>
        <v>0</v>
      </c>
      <c r="GY134" s="17">
        <f t="shared" si="902"/>
        <v>0</v>
      </c>
      <c r="GZ134" s="17"/>
      <c r="HA134" s="17"/>
      <c r="HB134" s="17"/>
      <c r="HC134" s="17"/>
      <c r="HD134" s="17"/>
      <c r="HE134" s="17"/>
      <c r="HF134" s="17"/>
      <c r="HG134" s="17"/>
      <c r="HH134" s="17">
        <f t="shared" si="903"/>
        <v>0</v>
      </c>
      <c r="HI134" s="17">
        <f t="shared" si="903"/>
        <v>0</v>
      </c>
      <c r="HJ134" s="17"/>
      <c r="HK134" s="17"/>
      <c r="HL134" s="17"/>
      <c r="HM134" s="17"/>
      <c r="HN134" s="17"/>
      <c r="HO134" s="17"/>
      <c r="HP134" s="17"/>
      <c r="HQ134" s="17"/>
      <c r="HR134" s="17">
        <f t="shared" si="904"/>
        <v>0</v>
      </c>
      <c r="HS134" s="17">
        <f t="shared" si="904"/>
        <v>0</v>
      </c>
      <c r="HT134" s="17"/>
      <c r="HU134" s="17"/>
      <c r="HV134" s="17"/>
      <c r="HW134" s="17"/>
      <c r="HX134" s="17"/>
      <c r="HY134" s="17"/>
      <c r="HZ134" s="17"/>
      <c r="IA134" s="17"/>
      <c r="IB134" s="17">
        <f t="shared" si="905"/>
        <v>0</v>
      </c>
      <c r="IC134" s="17">
        <f t="shared" si="905"/>
        <v>0</v>
      </c>
      <c r="ID134" s="17"/>
      <c r="IE134" s="17"/>
      <c r="IF134" s="17"/>
      <c r="IG134" s="17"/>
      <c r="IH134" s="17"/>
      <c r="II134" s="17"/>
      <c r="IJ134" s="17"/>
      <c r="IK134" s="17"/>
      <c r="IL134" s="17">
        <f t="shared" si="906"/>
        <v>0</v>
      </c>
      <c r="IM134" s="17">
        <f t="shared" si="906"/>
        <v>0</v>
      </c>
      <c r="IN134" s="17"/>
      <c r="IO134" s="17"/>
      <c r="IP134" s="17"/>
      <c r="IQ134" s="17"/>
      <c r="IR134" s="17"/>
      <c r="IS134" s="17"/>
      <c r="IT134" s="17"/>
      <c r="IU134" s="17"/>
      <c r="IV134" s="17">
        <f t="shared" si="907"/>
        <v>0</v>
      </c>
      <c r="IW134" s="17">
        <f t="shared" si="907"/>
        <v>0</v>
      </c>
      <c r="IX134" s="17"/>
      <c r="IY134" s="17"/>
      <c r="IZ134" s="17"/>
      <c r="JA134" s="17"/>
      <c r="JB134" s="17"/>
      <c r="JC134" s="17"/>
      <c r="JD134" s="17"/>
      <c r="JE134" s="17"/>
      <c r="JF134" s="17">
        <f t="shared" si="908"/>
        <v>0</v>
      </c>
      <c r="JG134" s="17">
        <f t="shared" si="908"/>
        <v>0</v>
      </c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>
        <v>16.222339999999999</v>
      </c>
      <c r="JS134" s="17">
        <v>8.1111699999999995</v>
      </c>
      <c r="JT134" s="17">
        <f t="shared" si="910"/>
        <v>50</v>
      </c>
      <c r="JU134" s="17">
        <v>281.26</v>
      </c>
      <c r="JV134" s="17"/>
      <c r="JW134" s="17">
        <f>JV134/JU134*100</f>
        <v>0</v>
      </c>
      <c r="JX134" s="17"/>
      <c r="JY134" s="17"/>
      <c r="JZ134" s="17" t="e">
        <f>JY134/JX134*100</f>
        <v>#DIV/0!</v>
      </c>
      <c r="KA134" s="17"/>
      <c r="KB134" s="17"/>
      <c r="KC134" s="17" t="e">
        <f>KB134/KA134*100</f>
        <v>#DIV/0!</v>
      </c>
      <c r="KD134" s="17"/>
      <c r="KE134" s="17"/>
      <c r="KF134" s="17" t="e">
        <f>KE134/KD134*100</f>
        <v>#DIV/0!</v>
      </c>
      <c r="KG134" s="17"/>
      <c r="KH134" s="17"/>
      <c r="KI134" s="17" t="e">
        <f>KH134/KG134*100</f>
        <v>#DIV/0!</v>
      </c>
      <c r="KJ134" s="17"/>
      <c r="KK134" s="17"/>
      <c r="KL134" s="17" t="e">
        <f>KK134/KJ134*100</f>
        <v>#DIV/0!</v>
      </c>
      <c r="KM134" s="17"/>
      <c r="KN134" s="17"/>
      <c r="KO134" s="17"/>
      <c r="KP134" s="17"/>
      <c r="KQ134" s="17"/>
      <c r="KR134" s="17"/>
    </row>
    <row r="135" spans="1:305">
      <c r="A135" s="1" t="s">
        <v>105</v>
      </c>
      <c r="B135" s="17">
        <f t="shared" si="883"/>
        <v>1085.8854000000001</v>
      </c>
      <c r="C135" s="17">
        <f t="shared" si="909"/>
        <v>645.94270000000006</v>
      </c>
      <c r="D135" s="17"/>
      <c r="E135" s="17"/>
      <c r="F135" s="17"/>
      <c r="G135" s="17"/>
      <c r="H135" s="17"/>
      <c r="I135" s="17">
        <f t="shared" si="884"/>
        <v>0</v>
      </c>
      <c r="J135" s="17">
        <f t="shared" si="884"/>
        <v>0</v>
      </c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>
        <f t="shared" si="885"/>
        <v>0</v>
      </c>
      <c r="Z135" s="17">
        <f t="shared" si="885"/>
        <v>0</v>
      </c>
      <c r="AA135" s="17"/>
      <c r="AB135" s="17"/>
      <c r="AC135" s="17"/>
      <c r="AD135" s="17"/>
      <c r="AE135" s="17"/>
      <c r="AF135" s="17"/>
      <c r="AG135" s="17"/>
      <c r="AH135" s="17"/>
      <c r="AI135" s="17">
        <f t="shared" si="886"/>
        <v>0</v>
      </c>
      <c r="AJ135" s="17">
        <f t="shared" si="886"/>
        <v>0</v>
      </c>
      <c r="AK135" s="17"/>
      <c r="AL135" s="17"/>
      <c r="AM135" s="17"/>
      <c r="AN135" s="17"/>
      <c r="AO135" s="17"/>
      <c r="AP135" s="17"/>
      <c r="AQ135" s="17"/>
      <c r="AR135" s="17"/>
      <c r="AS135" s="17">
        <f t="shared" si="887"/>
        <v>0</v>
      </c>
      <c r="AT135" s="17">
        <f t="shared" si="887"/>
        <v>0</v>
      </c>
      <c r="AU135" s="17"/>
      <c r="AV135" s="17"/>
      <c r="AW135" s="17"/>
      <c r="AX135" s="17"/>
      <c r="AY135" s="17"/>
      <c r="AZ135" s="17"/>
      <c r="BA135" s="17"/>
      <c r="BB135" s="17"/>
      <c r="BC135" s="17">
        <f t="shared" si="888"/>
        <v>0</v>
      </c>
      <c r="BD135" s="17">
        <f t="shared" si="888"/>
        <v>0</v>
      </c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>
        <f t="shared" si="889"/>
        <v>0</v>
      </c>
      <c r="BW135" s="17">
        <f t="shared" si="889"/>
        <v>0</v>
      </c>
      <c r="BX135" s="17"/>
      <c r="BY135" s="17"/>
      <c r="BZ135" s="17"/>
      <c r="CA135" s="17"/>
      <c r="CB135" s="17"/>
      <c r="CC135" s="17"/>
      <c r="CD135" s="17"/>
      <c r="CE135" s="17">
        <f t="shared" si="890"/>
        <v>0</v>
      </c>
      <c r="CF135" s="17">
        <f t="shared" si="890"/>
        <v>0</v>
      </c>
      <c r="CG135" s="17"/>
      <c r="CH135" s="17"/>
      <c r="CI135" s="17"/>
      <c r="CJ135" s="17"/>
      <c r="CK135" s="17"/>
      <c r="CL135" s="17"/>
      <c r="CM135" s="17"/>
      <c r="CN135" s="17"/>
      <c r="CO135" s="17">
        <f t="shared" si="891"/>
        <v>0</v>
      </c>
      <c r="CP135" s="17">
        <f t="shared" si="891"/>
        <v>0</v>
      </c>
      <c r="CQ135" s="17"/>
      <c r="CR135" s="17"/>
      <c r="CS135" s="17"/>
      <c r="CT135" s="17"/>
      <c r="CU135" s="17"/>
      <c r="CV135" s="17"/>
      <c r="CW135" s="17"/>
      <c r="CX135" s="17"/>
      <c r="CY135" s="17">
        <f t="shared" si="892"/>
        <v>0</v>
      </c>
      <c r="CZ135" s="17">
        <f t="shared" si="892"/>
        <v>0</v>
      </c>
      <c r="DA135" s="17"/>
      <c r="DB135" s="17"/>
      <c r="DC135" s="17"/>
      <c r="DD135" s="17"/>
      <c r="DE135" s="17"/>
      <c r="DF135" s="17"/>
      <c r="DG135" s="17"/>
      <c r="DH135" s="17"/>
      <c r="DI135" s="17">
        <f t="shared" si="893"/>
        <v>0</v>
      </c>
      <c r="DJ135" s="17">
        <f t="shared" si="893"/>
        <v>0</v>
      </c>
      <c r="DK135" s="17"/>
      <c r="DL135" s="17"/>
      <c r="DM135" s="17"/>
      <c r="DN135" s="17"/>
      <c r="DO135" s="17"/>
      <c r="DP135" s="17"/>
      <c r="DQ135" s="17"/>
      <c r="DR135" s="17"/>
      <c r="DS135" s="17">
        <f t="shared" si="894"/>
        <v>0</v>
      </c>
      <c r="DT135" s="17">
        <f t="shared" si="894"/>
        <v>0</v>
      </c>
      <c r="DU135" s="17"/>
      <c r="DV135" s="17"/>
      <c r="DW135" s="17"/>
      <c r="DX135" s="17"/>
      <c r="DY135" s="17"/>
      <c r="DZ135" s="17"/>
      <c r="EA135" s="17"/>
      <c r="EB135" s="17"/>
      <c r="EC135" s="17">
        <f t="shared" si="895"/>
        <v>0</v>
      </c>
      <c r="ED135" s="17">
        <f t="shared" si="895"/>
        <v>0</v>
      </c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>
        <v>500</v>
      </c>
      <c r="EP135" s="17">
        <f t="shared" si="896"/>
        <v>500</v>
      </c>
      <c r="EQ135" s="17">
        <v>500</v>
      </c>
      <c r="ER135" s="17"/>
      <c r="ES135" s="17">
        <v>500</v>
      </c>
      <c r="ET135" s="17"/>
      <c r="EU135" s="17">
        <f t="shared" si="897"/>
        <v>0</v>
      </c>
      <c r="EV135" s="17"/>
      <c r="EW135" s="17"/>
      <c r="EX135" s="17"/>
      <c r="EY135" s="17"/>
      <c r="EZ135" s="17">
        <f t="shared" si="898"/>
        <v>0</v>
      </c>
      <c r="FA135" s="17">
        <f t="shared" si="898"/>
        <v>0</v>
      </c>
      <c r="FB135" s="17"/>
      <c r="FC135" s="17"/>
      <c r="FD135" s="17"/>
      <c r="FE135" s="17"/>
      <c r="FF135" s="17"/>
      <c r="FG135" s="17"/>
      <c r="FH135" s="17"/>
      <c r="FI135" s="22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>
        <f t="shared" si="899"/>
        <v>0</v>
      </c>
      <c r="FU135" s="17">
        <f t="shared" si="899"/>
        <v>0</v>
      </c>
      <c r="FV135" s="17"/>
      <c r="FW135" s="17"/>
      <c r="FX135" s="17"/>
      <c r="FY135" s="17"/>
      <c r="FZ135" s="17"/>
      <c r="GA135" s="17"/>
      <c r="GB135" s="17"/>
      <c r="GC135" s="17"/>
      <c r="GD135" s="17">
        <f t="shared" si="900"/>
        <v>0</v>
      </c>
      <c r="GE135" s="17">
        <f t="shared" si="900"/>
        <v>0</v>
      </c>
      <c r="GF135" s="17"/>
      <c r="GG135" s="17"/>
      <c r="GH135" s="17"/>
      <c r="GI135" s="17"/>
      <c r="GJ135" s="17"/>
      <c r="GK135" s="17"/>
      <c r="GL135" s="17"/>
      <c r="GM135" s="17"/>
      <c r="GN135" s="17">
        <f t="shared" si="901"/>
        <v>0</v>
      </c>
      <c r="GO135" s="17">
        <f t="shared" si="901"/>
        <v>0</v>
      </c>
      <c r="GP135" s="17"/>
      <c r="GQ135" s="17"/>
      <c r="GR135" s="17"/>
      <c r="GS135" s="17"/>
      <c r="GT135" s="17"/>
      <c r="GU135" s="17"/>
      <c r="GV135" s="17"/>
      <c r="GW135" s="17"/>
      <c r="GX135" s="17">
        <f t="shared" si="902"/>
        <v>0</v>
      </c>
      <c r="GY135" s="17">
        <f t="shared" si="902"/>
        <v>0</v>
      </c>
      <c r="GZ135" s="17"/>
      <c r="HA135" s="17"/>
      <c r="HB135" s="17"/>
      <c r="HC135" s="17"/>
      <c r="HD135" s="17"/>
      <c r="HE135" s="17"/>
      <c r="HF135" s="17"/>
      <c r="HG135" s="17"/>
      <c r="HH135" s="17">
        <f t="shared" si="903"/>
        <v>0</v>
      </c>
      <c r="HI135" s="17">
        <f t="shared" si="903"/>
        <v>0</v>
      </c>
      <c r="HJ135" s="17"/>
      <c r="HK135" s="17"/>
      <c r="HL135" s="17"/>
      <c r="HM135" s="17"/>
      <c r="HN135" s="17"/>
      <c r="HO135" s="17"/>
      <c r="HP135" s="17"/>
      <c r="HQ135" s="17"/>
      <c r="HR135" s="17">
        <f t="shared" si="904"/>
        <v>0</v>
      </c>
      <c r="HS135" s="17">
        <f t="shared" si="904"/>
        <v>0</v>
      </c>
      <c r="HT135" s="17"/>
      <c r="HU135" s="17"/>
      <c r="HV135" s="17"/>
      <c r="HW135" s="17"/>
      <c r="HX135" s="17"/>
      <c r="HY135" s="17"/>
      <c r="HZ135" s="17"/>
      <c r="IA135" s="17"/>
      <c r="IB135" s="17">
        <f t="shared" si="905"/>
        <v>0</v>
      </c>
      <c r="IC135" s="17">
        <f t="shared" si="905"/>
        <v>0</v>
      </c>
      <c r="ID135" s="17"/>
      <c r="IE135" s="17"/>
      <c r="IF135" s="17"/>
      <c r="IG135" s="17"/>
      <c r="IH135" s="17"/>
      <c r="II135" s="17"/>
      <c r="IJ135" s="17"/>
      <c r="IK135" s="17"/>
      <c r="IL135" s="17">
        <f t="shared" si="906"/>
        <v>0</v>
      </c>
      <c r="IM135" s="17">
        <f t="shared" si="906"/>
        <v>0</v>
      </c>
      <c r="IN135" s="17"/>
      <c r="IO135" s="17"/>
      <c r="IP135" s="17"/>
      <c r="IQ135" s="17"/>
      <c r="IR135" s="17"/>
      <c r="IS135" s="17"/>
      <c r="IT135" s="17"/>
      <c r="IU135" s="17"/>
      <c r="IV135" s="17">
        <f t="shared" si="907"/>
        <v>0</v>
      </c>
      <c r="IW135" s="17">
        <f t="shared" si="907"/>
        <v>0</v>
      </c>
      <c r="IX135" s="17"/>
      <c r="IY135" s="17"/>
      <c r="IZ135" s="17"/>
      <c r="JA135" s="17"/>
      <c r="JB135" s="17"/>
      <c r="JC135" s="17"/>
      <c r="JD135" s="17"/>
      <c r="JE135" s="17"/>
      <c r="JF135" s="17">
        <f t="shared" si="908"/>
        <v>0</v>
      </c>
      <c r="JG135" s="17">
        <f t="shared" si="908"/>
        <v>0</v>
      </c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>
        <v>291.8854</v>
      </c>
      <c r="JS135" s="17">
        <v>145.9427</v>
      </c>
      <c r="JT135" s="17">
        <f t="shared" si="910"/>
        <v>50</v>
      </c>
      <c r="JU135" s="17">
        <v>294</v>
      </c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F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</row>
    <row r="136" spans="1:305" ht="18.75" customHeight="1">
      <c r="A136" s="1" t="s">
        <v>85</v>
      </c>
      <c r="B136" s="17">
        <f t="shared" si="883"/>
        <v>1755.53126</v>
      </c>
      <c r="C136" s="17">
        <f t="shared" si="909"/>
        <v>508.11117000000002</v>
      </c>
      <c r="D136" s="17"/>
      <c r="E136" s="17"/>
      <c r="F136" s="17"/>
      <c r="G136" s="17"/>
      <c r="H136" s="17"/>
      <c r="I136" s="17">
        <f t="shared" si="884"/>
        <v>0</v>
      </c>
      <c r="J136" s="17">
        <f t="shared" si="884"/>
        <v>0</v>
      </c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>
        <f t="shared" si="885"/>
        <v>0</v>
      </c>
      <c r="Z136" s="17">
        <f t="shared" si="885"/>
        <v>0</v>
      </c>
      <c r="AA136" s="17"/>
      <c r="AB136" s="17"/>
      <c r="AC136" s="17"/>
      <c r="AD136" s="17"/>
      <c r="AE136" s="17"/>
      <c r="AF136" s="17"/>
      <c r="AG136" s="17"/>
      <c r="AH136" s="17"/>
      <c r="AI136" s="17">
        <f t="shared" si="886"/>
        <v>0</v>
      </c>
      <c r="AJ136" s="17">
        <f t="shared" si="886"/>
        <v>0</v>
      </c>
      <c r="AK136" s="17"/>
      <c r="AL136" s="17"/>
      <c r="AM136" s="17"/>
      <c r="AN136" s="17"/>
      <c r="AO136" s="17"/>
      <c r="AP136" s="17"/>
      <c r="AQ136" s="17"/>
      <c r="AR136" s="17"/>
      <c r="AS136" s="17">
        <f t="shared" si="887"/>
        <v>0</v>
      </c>
      <c r="AT136" s="17">
        <f t="shared" si="887"/>
        <v>0</v>
      </c>
      <c r="AU136" s="17"/>
      <c r="AV136" s="17"/>
      <c r="AW136" s="17"/>
      <c r="AX136" s="17"/>
      <c r="AY136" s="17"/>
      <c r="AZ136" s="17"/>
      <c r="BA136" s="17"/>
      <c r="BB136" s="17"/>
      <c r="BC136" s="17">
        <f t="shared" si="888"/>
        <v>0</v>
      </c>
      <c r="BD136" s="17">
        <f t="shared" si="888"/>
        <v>0</v>
      </c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>
        <f t="shared" si="889"/>
        <v>955.30892000000006</v>
      </c>
      <c r="BW136" s="17">
        <f t="shared" si="889"/>
        <v>0</v>
      </c>
      <c r="BX136" s="17"/>
      <c r="BY136" s="17">
        <v>955.30892000000006</v>
      </c>
      <c r="BZ136" s="17"/>
      <c r="CA136" s="17">
        <f t="shared" ref="CA136" si="911">BZ136/BY136*100</f>
        <v>0</v>
      </c>
      <c r="CB136" s="17"/>
      <c r="CC136" s="17"/>
      <c r="CD136" s="17"/>
      <c r="CE136" s="17">
        <f t="shared" si="890"/>
        <v>0</v>
      </c>
      <c r="CF136" s="17">
        <f t="shared" si="890"/>
        <v>0</v>
      </c>
      <c r="CG136" s="17"/>
      <c r="CH136" s="17"/>
      <c r="CI136" s="17"/>
      <c r="CJ136" s="17"/>
      <c r="CK136" s="17"/>
      <c r="CL136" s="17"/>
      <c r="CM136" s="17"/>
      <c r="CN136" s="17"/>
      <c r="CO136" s="17">
        <f t="shared" si="891"/>
        <v>0</v>
      </c>
      <c r="CP136" s="17">
        <f t="shared" si="891"/>
        <v>0</v>
      </c>
      <c r="CQ136" s="17"/>
      <c r="CR136" s="17"/>
      <c r="CS136" s="17"/>
      <c r="CT136" s="17"/>
      <c r="CU136" s="17"/>
      <c r="CV136" s="17"/>
      <c r="CW136" s="17"/>
      <c r="CX136" s="17"/>
      <c r="CY136" s="17">
        <f t="shared" si="892"/>
        <v>0</v>
      </c>
      <c r="CZ136" s="17">
        <f t="shared" si="892"/>
        <v>0</v>
      </c>
      <c r="DA136" s="17"/>
      <c r="DB136" s="17"/>
      <c r="DC136" s="17"/>
      <c r="DD136" s="17"/>
      <c r="DE136" s="17"/>
      <c r="DF136" s="17"/>
      <c r="DG136" s="17"/>
      <c r="DH136" s="17"/>
      <c r="DI136" s="17">
        <f t="shared" si="893"/>
        <v>0</v>
      </c>
      <c r="DJ136" s="17">
        <f t="shared" si="893"/>
        <v>0</v>
      </c>
      <c r="DK136" s="17"/>
      <c r="DL136" s="17"/>
      <c r="DM136" s="17"/>
      <c r="DN136" s="17"/>
      <c r="DO136" s="17"/>
      <c r="DP136" s="17"/>
      <c r="DQ136" s="17"/>
      <c r="DR136" s="17"/>
      <c r="DS136" s="17">
        <f t="shared" si="894"/>
        <v>0</v>
      </c>
      <c r="DT136" s="17">
        <f t="shared" si="894"/>
        <v>0</v>
      </c>
      <c r="DU136" s="17"/>
      <c r="DV136" s="17"/>
      <c r="DW136" s="17"/>
      <c r="DX136" s="17"/>
      <c r="DY136" s="17"/>
      <c r="DZ136" s="17"/>
      <c r="EA136" s="17"/>
      <c r="EB136" s="17"/>
      <c r="EC136" s="17">
        <f t="shared" si="895"/>
        <v>0</v>
      </c>
      <c r="ED136" s="17">
        <f t="shared" si="895"/>
        <v>0</v>
      </c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>
        <v>500</v>
      </c>
      <c r="EP136" s="17">
        <f t="shared" si="896"/>
        <v>500</v>
      </c>
      <c r="EQ136" s="17">
        <v>500</v>
      </c>
      <c r="ER136" s="17"/>
      <c r="ES136" s="17">
        <v>500</v>
      </c>
      <c r="ET136" s="17"/>
      <c r="EU136" s="17">
        <f t="shared" si="897"/>
        <v>0</v>
      </c>
      <c r="EV136" s="17"/>
      <c r="EW136" s="17"/>
      <c r="EX136" s="17"/>
      <c r="EY136" s="17"/>
      <c r="EZ136" s="17">
        <f t="shared" si="898"/>
        <v>0</v>
      </c>
      <c r="FA136" s="17">
        <f t="shared" si="898"/>
        <v>0</v>
      </c>
      <c r="FB136" s="17"/>
      <c r="FC136" s="17"/>
      <c r="FD136" s="17"/>
      <c r="FE136" s="17"/>
      <c r="FF136" s="17"/>
      <c r="FG136" s="17"/>
      <c r="FH136" s="17"/>
      <c r="FI136" s="22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>
        <f t="shared" si="899"/>
        <v>0</v>
      </c>
      <c r="FU136" s="17">
        <f t="shared" si="899"/>
        <v>0</v>
      </c>
      <c r="FV136" s="17"/>
      <c r="FW136" s="17"/>
      <c r="FX136" s="17"/>
      <c r="FY136" s="17"/>
      <c r="FZ136" s="17"/>
      <c r="GA136" s="17"/>
      <c r="GB136" s="17"/>
      <c r="GC136" s="17"/>
      <c r="GD136" s="17">
        <f t="shared" si="900"/>
        <v>0</v>
      </c>
      <c r="GE136" s="17">
        <f t="shared" si="900"/>
        <v>0</v>
      </c>
      <c r="GF136" s="17"/>
      <c r="GG136" s="17"/>
      <c r="GH136" s="17"/>
      <c r="GI136" s="17"/>
      <c r="GJ136" s="17"/>
      <c r="GK136" s="17"/>
      <c r="GL136" s="17"/>
      <c r="GM136" s="17"/>
      <c r="GN136" s="17">
        <f t="shared" si="901"/>
        <v>0</v>
      </c>
      <c r="GO136" s="17">
        <f t="shared" si="901"/>
        <v>0</v>
      </c>
      <c r="GP136" s="17"/>
      <c r="GQ136" s="17"/>
      <c r="GR136" s="17"/>
      <c r="GS136" s="17"/>
      <c r="GT136" s="17"/>
      <c r="GU136" s="17"/>
      <c r="GV136" s="17"/>
      <c r="GW136" s="17"/>
      <c r="GX136" s="17">
        <f t="shared" si="902"/>
        <v>0</v>
      </c>
      <c r="GY136" s="17">
        <f t="shared" si="902"/>
        <v>0</v>
      </c>
      <c r="GZ136" s="17"/>
      <c r="HA136" s="17"/>
      <c r="HB136" s="17"/>
      <c r="HC136" s="17"/>
      <c r="HD136" s="17"/>
      <c r="HE136" s="17"/>
      <c r="HF136" s="17"/>
      <c r="HG136" s="17"/>
      <c r="HH136" s="17">
        <f t="shared" si="903"/>
        <v>0</v>
      </c>
      <c r="HI136" s="17">
        <f t="shared" si="903"/>
        <v>0</v>
      </c>
      <c r="HJ136" s="17"/>
      <c r="HK136" s="17"/>
      <c r="HL136" s="17"/>
      <c r="HM136" s="17"/>
      <c r="HN136" s="17"/>
      <c r="HO136" s="17"/>
      <c r="HP136" s="17"/>
      <c r="HQ136" s="17"/>
      <c r="HR136" s="17">
        <f t="shared" si="904"/>
        <v>0</v>
      </c>
      <c r="HS136" s="17">
        <f t="shared" si="904"/>
        <v>0</v>
      </c>
      <c r="HT136" s="17"/>
      <c r="HU136" s="17"/>
      <c r="HV136" s="17"/>
      <c r="HW136" s="17"/>
      <c r="HX136" s="17"/>
      <c r="HY136" s="17"/>
      <c r="HZ136" s="17"/>
      <c r="IA136" s="17"/>
      <c r="IB136" s="17">
        <f t="shared" si="905"/>
        <v>0</v>
      </c>
      <c r="IC136" s="17">
        <f t="shared" si="905"/>
        <v>0</v>
      </c>
      <c r="ID136" s="17"/>
      <c r="IE136" s="17"/>
      <c r="IF136" s="17"/>
      <c r="IG136" s="17"/>
      <c r="IH136" s="17"/>
      <c r="II136" s="17"/>
      <c r="IJ136" s="17"/>
      <c r="IK136" s="17"/>
      <c r="IL136" s="17">
        <f t="shared" si="906"/>
        <v>0</v>
      </c>
      <c r="IM136" s="17">
        <f t="shared" si="906"/>
        <v>0</v>
      </c>
      <c r="IN136" s="17"/>
      <c r="IO136" s="17"/>
      <c r="IP136" s="17"/>
      <c r="IQ136" s="17"/>
      <c r="IR136" s="17"/>
      <c r="IS136" s="17"/>
      <c r="IT136" s="17"/>
      <c r="IU136" s="17"/>
      <c r="IV136" s="17">
        <f t="shared" si="907"/>
        <v>0</v>
      </c>
      <c r="IW136" s="17">
        <f t="shared" si="907"/>
        <v>0</v>
      </c>
      <c r="IX136" s="17"/>
      <c r="IY136" s="17"/>
      <c r="IZ136" s="17"/>
      <c r="JA136" s="17"/>
      <c r="JB136" s="17"/>
      <c r="JC136" s="17"/>
      <c r="JD136" s="17"/>
      <c r="JE136" s="17"/>
      <c r="JF136" s="17">
        <f t="shared" si="908"/>
        <v>0</v>
      </c>
      <c r="JG136" s="17">
        <f t="shared" si="908"/>
        <v>0</v>
      </c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>
        <v>16.222339999999999</v>
      </c>
      <c r="JS136" s="17">
        <v>8.1111699999999995</v>
      </c>
      <c r="JT136" s="17">
        <f t="shared" si="910"/>
        <v>50</v>
      </c>
      <c r="JU136" s="17">
        <v>284</v>
      </c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</row>
    <row r="137" spans="1:305">
      <c r="A137" s="1" t="s">
        <v>78</v>
      </c>
      <c r="B137" s="17">
        <f t="shared" si="883"/>
        <v>1367.0044</v>
      </c>
      <c r="C137" s="17">
        <f t="shared" si="909"/>
        <v>292.00220000000002</v>
      </c>
      <c r="D137" s="17"/>
      <c r="E137" s="17"/>
      <c r="F137" s="17"/>
      <c r="G137" s="17"/>
      <c r="H137" s="17"/>
      <c r="I137" s="17">
        <f t="shared" si="884"/>
        <v>0</v>
      </c>
      <c r="J137" s="17">
        <f t="shared" si="884"/>
        <v>0</v>
      </c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>
        <f t="shared" si="885"/>
        <v>0</v>
      </c>
      <c r="Z137" s="17">
        <f t="shared" si="885"/>
        <v>0</v>
      </c>
      <c r="AA137" s="17"/>
      <c r="AB137" s="17"/>
      <c r="AC137" s="17"/>
      <c r="AD137" s="17"/>
      <c r="AE137" s="17"/>
      <c r="AF137" s="17"/>
      <c r="AG137" s="17"/>
      <c r="AH137" s="17"/>
      <c r="AI137" s="17">
        <f t="shared" si="886"/>
        <v>0</v>
      </c>
      <c r="AJ137" s="17">
        <f t="shared" si="886"/>
        <v>0</v>
      </c>
      <c r="AK137" s="17"/>
      <c r="AL137" s="17"/>
      <c r="AM137" s="17"/>
      <c r="AN137" s="17"/>
      <c r="AO137" s="17"/>
      <c r="AP137" s="17"/>
      <c r="AQ137" s="17"/>
      <c r="AR137" s="17"/>
      <c r="AS137" s="17">
        <f t="shared" si="887"/>
        <v>0</v>
      </c>
      <c r="AT137" s="17">
        <f t="shared" si="887"/>
        <v>0</v>
      </c>
      <c r="AU137" s="17"/>
      <c r="AV137" s="17"/>
      <c r="AW137" s="17"/>
      <c r="AX137" s="17"/>
      <c r="AY137" s="17"/>
      <c r="AZ137" s="17"/>
      <c r="BA137" s="17"/>
      <c r="BB137" s="17"/>
      <c r="BC137" s="17">
        <f t="shared" si="888"/>
        <v>0</v>
      </c>
      <c r="BD137" s="17">
        <f t="shared" si="888"/>
        <v>0</v>
      </c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>
        <f t="shared" si="889"/>
        <v>0</v>
      </c>
      <c r="BW137" s="17">
        <f t="shared" si="889"/>
        <v>0</v>
      </c>
      <c r="BX137" s="17"/>
      <c r="BY137" s="17"/>
      <c r="BZ137" s="17"/>
      <c r="CA137" s="17"/>
      <c r="CB137" s="17"/>
      <c r="CC137" s="17"/>
      <c r="CD137" s="17"/>
      <c r="CE137" s="17">
        <f t="shared" si="890"/>
        <v>0</v>
      </c>
      <c r="CF137" s="17">
        <f t="shared" si="890"/>
        <v>0</v>
      </c>
      <c r="CG137" s="17"/>
      <c r="CH137" s="17"/>
      <c r="CI137" s="17"/>
      <c r="CJ137" s="17"/>
      <c r="CK137" s="17"/>
      <c r="CL137" s="17"/>
      <c r="CM137" s="17"/>
      <c r="CN137" s="17"/>
      <c r="CO137" s="17">
        <f t="shared" si="891"/>
        <v>0</v>
      </c>
      <c r="CP137" s="17">
        <f t="shared" si="891"/>
        <v>0</v>
      </c>
      <c r="CQ137" s="17"/>
      <c r="CR137" s="17"/>
      <c r="CS137" s="17"/>
      <c r="CT137" s="17"/>
      <c r="CU137" s="17"/>
      <c r="CV137" s="17"/>
      <c r="CW137" s="17"/>
      <c r="CX137" s="17"/>
      <c r="CY137" s="17">
        <f t="shared" si="892"/>
        <v>0</v>
      </c>
      <c r="CZ137" s="17">
        <f t="shared" si="892"/>
        <v>0</v>
      </c>
      <c r="DA137" s="17"/>
      <c r="DB137" s="17"/>
      <c r="DC137" s="17"/>
      <c r="DD137" s="17"/>
      <c r="DE137" s="17"/>
      <c r="DF137" s="17"/>
      <c r="DG137" s="17"/>
      <c r="DH137" s="17"/>
      <c r="DI137" s="17">
        <f t="shared" si="893"/>
        <v>0</v>
      </c>
      <c r="DJ137" s="17">
        <f t="shared" si="893"/>
        <v>0</v>
      </c>
      <c r="DK137" s="17"/>
      <c r="DL137" s="17"/>
      <c r="DM137" s="17"/>
      <c r="DN137" s="17"/>
      <c r="DO137" s="17"/>
      <c r="DP137" s="17"/>
      <c r="DQ137" s="17"/>
      <c r="DR137" s="17"/>
      <c r="DS137" s="17">
        <f t="shared" si="894"/>
        <v>0</v>
      </c>
      <c r="DT137" s="17">
        <f t="shared" si="894"/>
        <v>0</v>
      </c>
      <c r="DU137" s="17"/>
      <c r="DV137" s="17"/>
      <c r="DW137" s="17"/>
      <c r="DX137" s="17"/>
      <c r="DY137" s="17"/>
      <c r="DZ137" s="17"/>
      <c r="EA137" s="17"/>
      <c r="EB137" s="17"/>
      <c r="EC137" s="17">
        <f t="shared" si="895"/>
        <v>0</v>
      </c>
      <c r="ED137" s="17">
        <f t="shared" si="895"/>
        <v>0</v>
      </c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>
        <v>500</v>
      </c>
      <c r="EP137" s="17">
        <f t="shared" si="896"/>
        <v>500</v>
      </c>
      <c r="EQ137" s="17">
        <f t="shared" si="896"/>
        <v>0</v>
      </c>
      <c r="ER137" s="17"/>
      <c r="ES137" s="17">
        <v>500</v>
      </c>
      <c r="ET137" s="17"/>
      <c r="EU137" s="17">
        <f t="shared" si="897"/>
        <v>0</v>
      </c>
      <c r="EV137" s="17"/>
      <c r="EW137" s="17"/>
      <c r="EX137" s="17"/>
      <c r="EY137" s="17"/>
      <c r="EZ137" s="17">
        <f t="shared" si="898"/>
        <v>0</v>
      </c>
      <c r="FA137" s="17">
        <f t="shared" si="898"/>
        <v>0</v>
      </c>
      <c r="FB137" s="17"/>
      <c r="FC137" s="17"/>
      <c r="FD137" s="17"/>
      <c r="FE137" s="17"/>
      <c r="FF137" s="17"/>
      <c r="FG137" s="17"/>
      <c r="FH137" s="17"/>
      <c r="FI137" s="22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>
        <f t="shared" si="899"/>
        <v>0</v>
      </c>
      <c r="FU137" s="17">
        <f t="shared" si="899"/>
        <v>0</v>
      </c>
      <c r="FV137" s="17"/>
      <c r="FW137" s="17"/>
      <c r="FX137" s="17"/>
      <c r="FY137" s="17"/>
      <c r="FZ137" s="17"/>
      <c r="GA137" s="17"/>
      <c r="GB137" s="17"/>
      <c r="GC137" s="17"/>
      <c r="GD137" s="17">
        <f t="shared" si="900"/>
        <v>0</v>
      </c>
      <c r="GE137" s="17">
        <f t="shared" si="900"/>
        <v>0</v>
      </c>
      <c r="GF137" s="17"/>
      <c r="GG137" s="17"/>
      <c r="GH137" s="17"/>
      <c r="GI137" s="17"/>
      <c r="GJ137" s="17"/>
      <c r="GK137" s="17"/>
      <c r="GL137" s="17"/>
      <c r="GM137" s="17"/>
      <c r="GN137" s="17">
        <f t="shared" si="901"/>
        <v>0</v>
      </c>
      <c r="GO137" s="17">
        <f t="shared" si="901"/>
        <v>0</v>
      </c>
      <c r="GP137" s="17"/>
      <c r="GQ137" s="17"/>
      <c r="GR137" s="17"/>
      <c r="GS137" s="17"/>
      <c r="GT137" s="17"/>
      <c r="GU137" s="17"/>
      <c r="GV137" s="17"/>
      <c r="GW137" s="17"/>
      <c r="GX137" s="17">
        <f t="shared" si="902"/>
        <v>0</v>
      </c>
      <c r="GY137" s="17">
        <f t="shared" si="902"/>
        <v>0</v>
      </c>
      <c r="GZ137" s="17"/>
      <c r="HA137" s="17"/>
      <c r="HB137" s="17"/>
      <c r="HC137" s="17"/>
      <c r="HD137" s="17"/>
      <c r="HE137" s="17"/>
      <c r="HF137" s="17"/>
      <c r="HG137" s="17"/>
      <c r="HH137" s="17">
        <f t="shared" si="903"/>
        <v>0</v>
      </c>
      <c r="HI137" s="17">
        <f t="shared" si="903"/>
        <v>0</v>
      </c>
      <c r="HJ137" s="17"/>
      <c r="HK137" s="17"/>
      <c r="HL137" s="17"/>
      <c r="HM137" s="17"/>
      <c r="HN137" s="17"/>
      <c r="HO137" s="17"/>
      <c r="HP137" s="17"/>
      <c r="HQ137" s="17"/>
      <c r="HR137" s="17">
        <f t="shared" si="904"/>
        <v>0</v>
      </c>
      <c r="HS137" s="17">
        <f t="shared" si="904"/>
        <v>0</v>
      </c>
      <c r="HT137" s="17"/>
      <c r="HU137" s="17"/>
      <c r="HV137" s="17"/>
      <c r="HW137" s="17"/>
      <c r="HX137" s="17"/>
      <c r="HY137" s="17"/>
      <c r="HZ137" s="17"/>
      <c r="IA137" s="17"/>
      <c r="IB137" s="17">
        <f t="shared" si="905"/>
        <v>0</v>
      </c>
      <c r="IC137" s="17">
        <f t="shared" si="905"/>
        <v>0</v>
      </c>
      <c r="ID137" s="17"/>
      <c r="IE137" s="17"/>
      <c r="IF137" s="17"/>
      <c r="IG137" s="17"/>
      <c r="IH137" s="17"/>
      <c r="II137" s="17"/>
      <c r="IJ137" s="17"/>
      <c r="IK137" s="17"/>
      <c r="IL137" s="17">
        <f t="shared" si="906"/>
        <v>0</v>
      </c>
      <c r="IM137" s="17">
        <f t="shared" si="906"/>
        <v>0</v>
      </c>
      <c r="IN137" s="17"/>
      <c r="IO137" s="17"/>
      <c r="IP137" s="17"/>
      <c r="IQ137" s="17"/>
      <c r="IR137" s="17"/>
      <c r="IS137" s="17"/>
      <c r="IT137" s="17"/>
      <c r="IU137" s="17"/>
      <c r="IV137" s="17">
        <f t="shared" si="907"/>
        <v>0</v>
      </c>
      <c r="IW137" s="17">
        <f t="shared" si="907"/>
        <v>0</v>
      </c>
      <c r="IX137" s="17"/>
      <c r="IY137" s="17"/>
      <c r="IZ137" s="17"/>
      <c r="JA137" s="17"/>
      <c r="JB137" s="17"/>
      <c r="JC137" s="17"/>
      <c r="JD137" s="17"/>
      <c r="JE137" s="17"/>
      <c r="JF137" s="17">
        <f t="shared" si="908"/>
        <v>0</v>
      </c>
      <c r="JG137" s="17">
        <f t="shared" si="908"/>
        <v>0</v>
      </c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>
        <v>584.00440000000003</v>
      </c>
      <c r="JS137" s="17">
        <v>292.00220000000002</v>
      </c>
      <c r="JT137" s="17">
        <f t="shared" si="910"/>
        <v>50</v>
      </c>
      <c r="JU137" s="17">
        <v>283</v>
      </c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F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</row>
    <row r="138" spans="1:305" ht="18.75" customHeight="1">
      <c r="A138" s="1" t="s">
        <v>115</v>
      </c>
      <c r="B138" s="17">
        <f t="shared" si="883"/>
        <v>2309.0631100000001</v>
      </c>
      <c r="C138" s="17">
        <f t="shared" si="909"/>
        <v>581.11171999999999</v>
      </c>
      <c r="D138" s="17">
        <f>C138/B138*100</f>
        <v>25.166558570155324</v>
      </c>
      <c r="E138" s="17"/>
      <c r="F138" s="17"/>
      <c r="G138" s="17"/>
      <c r="H138" s="17"/>
      <c r="I138" s="17">
        <f t="shared" si="884"/>
        <v>0</v>
      </c>
      <c r="J138" s="17">
        <f t="shared" si="884"/>
        <v>0</v>
      </c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>
        <f t="shared" si="885"/>
        <v>0</v>
      </c>
      <c r="Z138" s="17">
        <f t="shared" si="885"/>
        <v>0</v>
      </c>
      <c r="AA138" s="17"/>
      <c r="AB138" s="17"/>
      <c r="AC138" s="17"/>
      <c r="AD138" s="17"/>
      <c r="AE138" s="17"/>
      <c r="AF138" s="17"/>
      <c r="AG138" s="17"/>
      <c r="AH138" s="17"/>
      <c r="AI138" s="17">
        <f t="shared" si="886"/>
        <v>0</v>
      </c>
      <c r="AJ138" s="17">
        <f t="shared" si="886"/>
        <v>0</v>
      </c>
      <c r="AK138" s="17"/>
      <c r="AL138" s="17"/>
      <c r="AM138" s="17"/>
      <c r="AN138" s="17"/>
      <c r="AO138" s="17"/>
      <c r="AP138" s="17"/>
      <c r="AQ138" s="17"/>
      <c r="AR138" s="17"/>
      <c r="AS138" s="17">
        <f t="shared" si="887"/>
        <v>0</v>
      </c>
      <c r="AT138" s="17">
        <f t="shared" si="887"/>
        <v>0</v>
      </c>
      <c r="AU138" s="17"/>
      <c r="AV138" s="17"/>
      <c r="AW138" s="17"/>
      <c r="AX138" s="17"/>
      <c r="AY138" s="17"/>
      <c r="AZ138" s="17"/>
      <c r="BA138" s="17"/>
      <c r="BB138" s="17"/>
      <c r="BC138" s="17">
        <f t="shared" si="888"/>
        <v>0</v>
      </c>
      <c r="BD138" s="17">
        <f t="shared" si="888"/>
        <v>0</v>
      </c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>
        <f t="shared" si="889"/>
        <v>1358.8396699999998</v>
      </c>
      <c r="BW138" s="17">
        <f t="shared" si="889"/>
        <v>0</v>
      </c>
      <c r="BX138" s="17"/>
      <c r="BY138" s="17">
        <v>1358.8396699999998</v>
      </c>
      <c r="BZ138" s="17"/>
      <c r="CA138" s="17">
        <f t="shared" ref="CA138" si="912">BZ138/BY138*100</f>
        <v>0</v>
      </c>
      <c r="CB138" s="17"/>
      <c r="CC138" s="17"/>
      <c r="CD138" s="17"/>
      <c r="CE138" s="17">
        <f t="shared" si="890"/>
        <v>0</v>
      </c>
      <c r="CF138" s="17">
        <f t="shared" si="890"/>
        <v>0</v>
      </c>
      <c r="CG138" s="17"/>
      <c r="CH138" s="17"/>
      <c r="CI138" s="17"/>
      <c r="CJ138" s="17"/>
      <c r="CK138" s="17"/>
      <c r="CL138" s="17"/>
      <c r="CM138" s="17"/>
      <c r="CN138" s="17"/>
      <c r="CO138" s="17">
        <f>CR138+CU138</f>
        <v>0</v>
      </c>
      <c r="CP138" s="17">
        <f t="shared" si="891"/>
        <v>0</v>
      </c>
      <c r="CQ138" s="17" t="e">
        <f>CP138/CO138*100</f>
        <v>#DIV/0!</v>
      </c>
      <c r="CR138" s="17"/>
      <c r="CS138" s="17"/>
      <c r="CT138" s="17" t="e">
        <f>CS138/CR138*100</f>
        <v>#DIV/0!</v>
      </c>
      <c r="CU138" s="17"/>
      <c r="CV138" s="17"/>
      <c r="CW138" s="17" t="e">
        <f>CV138/CU138*100</f>
        <v>#DIV/0!</v>
      </c>
      <c r="CX138" s="17"/>
      <c r="CY138" s="17">
        <f t="shared" si="892"/>
        <v>0</v>
      </c>
      <c r="CZ138" s="17">
        <f t="shared" si="892"/>
        <v>0</v>
      </c>
      <c r="DA138" s="17"/>
      <c r="DB138" s="17"/>
      <c r="DC138" s="17"/>
      <c r="DD138" s="17"/>
      <c r="DE138" s="17"/>
      <c r="DF138" s="17"/>
      <c r="DG138" s="17"/>
      <c r="DH138" s="17"/>
      <c r="DI138" s="17">
        <f t="shared" si="893"/>
        <v>0</v>
      </c>
      <c r="DJ138" s="17">
        <f t="shared" si="893"/>
        <v>0</v>
      </c>
      <c r="DK138" s="17"/>
      <c r="DL138" s="17"/>
      <c r="DM138" s="17"/>
      <c r="DN138" s="17"/>
      <c r="DO138" s="17"/>
      <c r="DP138" s="17"/>
      <c r="DQ138" s="17"/>
      <c r="DR138" s="17"/>
      <c r="DS138" s="17">
        <f t="shared" si="894"/>
        <v>0</v>
      </c>
      <c r="DT138" s="17">
        <f t="shared" si="894"/>
        <v>0</v>
      </c>
      <c r="DU138" s="17"/>
      <c r="DV138" s="17"/>
      <c r="DW138" s="17"/>
      <c r="DX138" s="17"/>
      <c r="DY138" s="17"/>
      <c r="DZ138" s="17"/>
      <c r="EA138" s="17"/>
      <c r="EB138" s="17"/>
      <c r="EC138" s="17">
        <f t="shared" si="895"/>
        <v>0</v>
      </c>
      <c r="ED138" s="17">
        <f t="shared" si="895"/>
        <v>0</v>
      </c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>
        <v>500</v>
      </c>
      <c r="EP138" s="17">
        <f t="shared" si="896"/>
        <v>500</v>
      </c>
      <c r="EQ138" s="17">
        <v>500</v>
      </c>
      <c r="ER138" s="17"/>
      <c r="ES138" s="17">
        <v>500</v>
      </c>
      <c r="ET138" s="17"/>
      <c r="EU138" s="17">
        <f t="shared" si="897"/>
        <v>0</v>
      </c>
      <c r="EV138" s="17"/>
      <c r="EW138" s="17"/>
      <c r="EX138" s="17"/>
      <c r="EY138" s="17"/>
      <c r="EZ138" s="17">
        <f t="shared" si="898"/>
        <v>0</v>
      </c>
      <c r="FA138" s="17">
        <f t="shared" si="898"/>
        <v>0</v>
      </c>
      <c r="FB138" s="17"/>
      <c r="FC138" s="17"/>
      <c r="FD138" s="17"/>
      <c r="FE138" s="17"/>
      <c r="FF138" s="17"/>
      <c r="FG138" s="17"/>
      <c r="FH138" s="17"/>
      <c r="FI138" s="22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>
        <f t="shared" si="899"/>
        <v>0</v>
      </c>
      <c r="FU138" s="17">
        <f t="shared" si="899"/>
        <v>0</v>
      </c>
      <c r="FV138" s="17"/>
      <c r="FW138" s="17"/>
      <c r="FX138" s="17"/>
      <c r="FY138" s="17"/>
      <c r="FZ138" s="17"/>
      <c r="GA138" s="17"/>
      <c r="GB138" s="17"/>
      <c r="GC138" s="17"/>
      <c r="GD138" s="17">
        <f t="shared" si="900"/>
        <v>0</v>
      </c>
      <c r="GE138" s="17">
        <f t="shared" si="900"/>
        <v>0</v>
      </c>
      <c r="GF138" s="17"/>
      <c r="GG138" s="17"/>
      <c r="GH138" s="17"/>
      <c r="GI138" s="17"/>
      <c r="GJ138" s="17"/>
      <c r="GK138" s="17"/>
      <c r="GL138" s="17"/>
      <c r="GM138" s="17"/>
      <c r="GN138" s="17">
        <f t="shared" si="901"/>
        <v>0</v>
      </c>
      <c r="GO138" s="17">
        <f t="shared" si="901"/>
        <v>0</v>
      </c>
      <c r="GP138" s="17"/>
      <c r="GQ138" s="17"/>
      <c r="GR138" s="17"/>
      <c r="GS138" s="17"/>
      <c r="GT138" s="17"/>
      <c r="GU138" s="17"/>
      <c r="GV138" s="17"/>
      <c r="GW138" s="17"/>
      <c r="GX138" s="17">
        <f t="shared" si="902"/>
        <v>0</v>
      </c>
      <c r="GY138" s="17">
        <f t="shared" si="902"/>
        <v>0</v>
      </c>
      <c r="GZ138" s="17"/>
      <c r="HA138" s="17"/>
      <c r="HB138" s="17"/>
      <c r="HC138" s="17"/>
      <c r="HD138" s="17"/>
      <c r="HE138" s="17"/>
      <c r="HF138" s="17"/>
      <c r="HG138" s="17"/>
      <c r="HH138" s="17">
        <f t="shared" si="903"/>
        <v>0</v>
      </c>
      <c r="HI138" s="17">
        <f t="shared" si="903"/>
        <v>0</v>
      </c>
      <c r="HJ138" s="17"/>
      <c r="HK138" s="17"/>
      <c r="HL138" s="17"/>
      <c r="HM138" s="17"/>
      <c r="HN138" s="17"/>
      <c r="HO138" s="17"/>
      <c r="HP138" s="17"/>
      <c r="HQ138" s="17"/>
      <c r="HR138" s="17">
        <f t="shared" si="904"/>
        <v>0</v>
      </c>
      <c r="HS138" s="17">
        <f t="shared" si="904"/>
        <v>0</v>
      </c>
      <c r="HT138" s="17"/>
      <c r="HU138" s="17"/>
      <c r="HV138" s="17"/>
      <c r="HW138" s="17"/>
      <c r="HX138" s="17"/>
      <c r="HY138" s="17"/>
      <c r="HZ138" s="17"/>
      <c r="IA138" s="17"/>
      <c r="IB138" s="17">
        <f t="shared" si="905"/>
        <v>0</v>
      </c>
      <c r="IC138" s="17">
        <f t="shared" si="905"/>
        <v>0</v>
      </c>
      <c r="ID138" s="17"/>
      <c r="IE138" s="17"/>
      <c r="IF138" s="17"/>
      <c r="IG138" s="17"/>
      <c r="IH138" s="17"/>
      <c r="II138" s="17"/>
      <c r="IJ138" s="17"/>
      <c r="IK138" s="17"/>
      <c r="IL138" s="17">
        <f t="shared" si="906"/>
        <v>0</v>
      </c>
      <c r="IM138" s="17">
        <f t="shared" si="906"/>
        <v>0</v>
      </c>
      <c r="IN138" s="17"/>
      <c r="IO138" s="17"/>
      <c r="IP138" s="17"/>
      <c r="IQ138" s="17"/>
      <c r="IR138" s="17"/>
      <c r="IS138" s="17"/>
      <c r="IT138" s="17"/>
      <c r="IU138" s="17"/>
      <c r="IV138" s="17">
        <f t="shared" si="907"/>
        <v>0</v>
      </c>
      <c r="IW138" s="17">
        <f t="shared" si="907"/>
        <v>0</v>
      </c>
      <c r="IX138" s="17"/>
      <c r="IY138" s="17"/>
      <c r="IZ138" s="17"/>
      <c r="JA138" s="17"/>
      <c r="JB138" s="17"/>
      <c r="JC138" s="17"/>
      <c r="JD138" s="17"/>
      <c r="JE138" s="17"/>
      <c r="JF138" s="17">
        <f t="shared" si="908"/>
        <v>0</v>
      </c>
      <c r="JG138" s="17">
        <f t="shared" si="908"/>
        <v>0</v>
      </c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>
        <v>162.22344000000001</v>
      </c>
      <c r="JS138" s="17">
        <v>81.111720000000005</v>
      </c>
      <c r="JT138" s="17">
        <f t="shared" si="910"/>
        <v>50</v>
      </c>
      <c r="JU138" s="17">
        <v>288</v>
      </c>
      <c r="JV138" s="17"/>
      <c r="JW138" s="17">
        <f>JV138/JU138*100</f>
        <v>0</v>
      </c>
      <c r="JX138" s="17"/>
      <c r="JY138" s="17"/>
      <c r="JZ138" s="17" t="e">
        <f>JY138/JX138*100</f>
        <v>#DIV/0!</v>
      </c>
      <c r="KA138" s="17"/>
      <c r="KB138" s="17"/>
      <c r="KC138" s="17" t="e">
        <f>KB138/KA138*100</f>
        <v>#DIV/0!</v>
      </c>
      <c r="KD138" s="17"/>
      <c r="KE138" s="17"/>
      <c r="KF138" s="17" t="e">
        <f>KE138/KD138*100</f>
        <v>#DIV/0!</v>
      </c>
      <c r="KG138" s="17"/>
      <c r="KH138" s="17"/>
      <c r="KI138" s="17" t="e">
        <f>KH138/KG138*100</f>
        <v>#DIV/0!</v>
      </c>
      <c r="KJ138" s="17"/>
      <c r="KK138" s="17"/>
      <c r="KL138" s="17" t="e">
        <f>KK138/KJ138*100</f>
        <v>#DIV/0!</v>
      </c>
      <c r="KM138" s="17"/>
      <c r="KN138" s="17"/>
      <c r="KO138" s="17"/>
      <c r="KP138" s="17"/>
      <c r="KQ138" s="17"/>
      <c r="KR138" s="17"/>
    </row>
    <row r="139" spans="1:305">
      <c r="A139" s="1" t="s">
        <v>89</v>
      </c>
      <c r="B139" s="17">
        <f t="shared" si="883"/>
        <v>1455.5435</v>
      </c>
      <c r="C139" s="17">
        <f t="shared" si="909"/>
        <v>516.22234000000003</v>
      </c>
      <c r="D139" s="17">
        <f>C139/B139*100</f>
        <v>35.46595069127099</v>
      </c>
      <c r="E139" s="17"/>
      <c r="F139" s="17"/>
      <c r="G139" s="17"/>
      <c r="H139" s="17"/>
      <c r="I139" s="17">
        <f t="shared" si="884"/>
        <v>0</v>
      </c>
      <c r="J139" s="17">
        <f t="shared" si="884"/>
        <v>0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>
        <f t="shared" si="885"/>
        <v>0</v>
      </c>
      <c r="Z139" s="17">
        <f t="shared" si="885"/>
        <v>0</v>
      </c>
      <c r="AA139" s="17"/>
      <c r="AB139" s="17"/>
      <c r="AC139" s="17"/>
      <c r="AD139" s="17"/>
      <c r="AE139" s="17"/>
      <c r="AF139" s="17"/>
      <c r="AG139" s="17"/>
      <c r="AH139" s="17"/>
      <c r="AI139" s="17">
        <f t="shared" si="886"/>
        <v>0</v>
      </c>
      <c r="AJ139" s="17">
        <f t="shared" si="886"/>
        <v>0</v>
      </c>
      <c r="AK139" s="17"/>
      <c r="AL139" s="17"/>
      <c r="AM139" s="17"/>
      <c r="AN139" s="17"/>
      <c r="AO139" s="17"/>
      <c r="AP139" s="17"/>
      <c r="AQ139" s="17"/>
      <c r="AR139" s="17"/>
      <c r="AS139" s="17">
        <f t="shared" si="887"/>
        <v>0</v>
      </c>
      <c r="AT139" s="17">
        <f t="shared" si="887"/>
        <v>0</v>
      </c>
      <c r="AU139" s="17"/>
      <c r="AV139" s="17"/>
      <c r="AW139" s="17"/>
      <c r="AX139" s="17"/>
      <c r="AY139" s="17"/>
      <c r="AZ139" s="17"/>
      <c r="BA139" s="17"/>
      <c r="BB139" s="19">
        <v>630.09881999999993</v>
      </c>
      <c r="BC139" s="17">
        <f t="shared" si="888"/>
        <v>630.09882000000005</v>
      </c>
      <c r="BD139" s="17">
        <f t="shared" si="888"/>
        <v>0</v>
      </c>
      <c r="BE139" s="17"/>
      <c r="BF139" s="17">
        <v>617.49684000000002</v>
      </c>
      <c r="BG139" s="17"/>
      <c r="BH139" s="17"/>
      <c r="BI139" s="17">
        <v>12.601979999999999</v>
      </c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>
        <f t="shared" si="889"/>
        <v>0</v>
      </c>
      <c r="BW139" s="17">
        <f t="shared" si="889"/>
        <v>0</v>
      </c>
      <c r="BX139" s="17"/>
      <c r="BY139" s="17"/>
      <c r="BZ139" s="17"/>
      <c r="CA139" s="17"/>
      <c r="CB139" s="17"/>
      <c r="CC139" s="17"/>
      <c r="CD139" s="17"/>
      <c r="CE139" s="17">
        <f t="shared" si="890"/>
        <v>0</v>
      </c>
      <c r="CF139" s="17">
        <f t="shared" si="890"/>
        <v>0</v>
      </c>
      <c r="CG139" s="17"/>
      <c r="CH139" s="17"/>
      <c r="CI139" s="17"/>
      <c r="CJ139" s="17"/>
      <c r="CK139" s="17"/>
      <c r="CL139" s="17"/>
      <c r="CM139" s="17"/>
      <c r="CN139" s="17"/>
      <c r="CO139" s="17">
        <f t="shared" si="891"/>
        <v>0</v>
      </c>
      <c r="CP139" s="17">
        <f t="shared" si="891"/>
        <v>0</v>
      </c>
      <c r="CQ139" s="17"/>
      <c r="CR139" s="17"/>
      <c r="CS139" s="17"/>
      <c r="CT139" s="17"/>
      <c r="CU139" s="17"/>
      <c r="CV139" s="17"/>
      <c r="CW139" s="17"/>
      <c r="CX139" s="17"/>
      <c r="CY139" s="17">
        <f t="shared" si="892"/>
        <v>0</v>
      </c>
      <c r="CZ139" s="17">
        <f t="shared" si="892"/>
        <v>0</v>
      </c>
      <c r="DA139" s="17"/>
      <c r="DB139" s="17"/>
      <c r="DC139" s="17"/>
      <c r="DD139" s="17"/>
      <c r="DE139" s="17"/>
      <c r="DF139" s="17"/>
      <c r="DG139" s="17"/>
      <c r="DH139" s="17"/>
      <c r="DI139" s="17">
        <f t="shared" si="893"/>
        <v>0</v>
      </c>
      <c r="DJ139" s="17">
        <f t="shared" si="893"/>
        <v>0</v>
      </c>
      <c r="DK139" s="17" t="e">
        <f>DJ139/DI139*100</f>
        <v>#DIV/0!</v>
      </c>
      <c r="DL139" s="17"/>
      <c r="DM139" s="17"/>
      <c r="DN139" s="17" t="e">
        <f>DM139/DL139*100</f>
        <v>#DIV/0!</v>
      </c>
      <c r="DO139" s="17"/>
      <c r="DP139" s="17"/>
      <c r="DQ139" s="17" t="e">
        <f>DP139/DO139*100</f>
        <v>#DIV/0!</v>
      </c>
      <c r="DR139" s="17"/>
      <c r="DS139" s="17">
        <f t="shared" si="894"/>
        <v>0</v>
      </c>
      <c r="DT139" s="17">
        <f t="shared" si="894"/>
        <v>0</v>
      </c>
      <c r="DU139" s="17"/>
      <c r="DV139" s="17"/>
      <c r="DW139" s="17"/>
      <c r="DX139" s="17"/>
      <c r="DY139" s="17"/>
      <c r="DZ139" s="17"/>
      <c r="EA139" s="17"/>
      <c r="EB139" s="17"/>
      <c r="EC139" s="17">
        <f t="shared" si="895"/>
        <v>0</v>
      </c>
      <c r="ED139" s="17">
        <f t="shared" si="895"/>
        <v>0</v>
      </c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>
        <v>500</v>
      </c>
      <c r="EP139" s="17">
        <f t="shared" si="896"/>
        <v>500</v>
      </c>
      <c r="EQ139" s="17">
        <v>500</v>
      </c>
      <c r="ER139" s="17"/>
      <c r="ES139" s="17">
        <v>500</v>
      </c>
      <c r="ET139" s="17"/>
      <c r="EU139" s="17">
        <f t="shared" si="897"/>
        <v>0</v>
      </c>
      <c r="EV139" s="17"/>
      <c r="EW139" s="17"/>
      <c r="EX139" s="17"/>
      <c r="EY139" s="17"/>
      <c r="EZ139" s="17">
        <f t="shared" si="898"/>
        <v>0</v>
      </c>
      <c r="FA139" s="17">
        <f t="shared" si="898"/>
        <v>0</v>
      </c>
      <c r="FB139" s="17"/>
      <c r="FC139" s="17"/>
      <c r="FD139" s="17"/>
      <c r="FE139" s="17"/>
      <c r="FF139" s="17"/>
      <c r="FG139" s="17"/>
      <c r="FH139" s="17"/>
      <c r="FI139" s="22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>
        <f t="shared" si="899"/>
        <v>0</v>
      </c>
      <c r="FU139" s="17">
        <f t="shared" si="899"/>
        <v>0</v>
      </c>
      <c r="FV139" s="17"/>
      <c r="FW139" s="17"/>
      <c r="FX139" s="17"/>
      <c r="FY139" s="17"/>
      <c r="FZ139" s="17"/>
      <c r="GA139" s="17"/>
      <c r="GB139" s="17"/>
      <c r="GC139" s="17"/>
      <c r="GD139" s="17">
        <f t="shared" si="900"/>
        <v>0</v>
      </c>
      <c r="GE139" s="17">
        <f t="shared" si="900"/>
        <v>0</v>
      </c>
      <c r="GF139" s="17"/>
      <c r="GG139" s="17"/>
      <c r="GH139" s="17"/>
      <c r="GI139" s="17"/>
      <c r="GJ139" s="17"/>
      <c r="GK139" s="17"/>
      <c r="GL139" s="17"/>
      <c r="GM139" s="17"/>
      <c r="GN139" s="17">
        <f t="shared" si="901"/>
        <v>0</v>
      </c>
      <c r="GO139" s="17">
        <f t="shared" si="901"/>
        <v>0</v>
      </c>
      <c r="GP139" s="17"/>
      <c r="GQ139" s="17"/>
      <c r="GR139" s="17"/>
      <c r="GS139" s="17"/>
      <c r="GT139" s="17"/>
      <c r="GU139" s="17"/>
      <c r="GV139" s="17"/>
      <c r="GW139" s="17"/>
      <c r="GX139" s="17">
        <f t="shared" si="902"/>
        <v>0</v>
      </c>
      <c r="GY139" s="17">
        <f t="shared" si="902"/>
        <v>0</v>
      </c>
      <c r="GZ139" s="17"/>
      <c r="HA139" s="17"/>
      <c r="HB139" s="17"/>
      <c r="HC139" s="17"/>
      <c r="HD139" s="17"/>
      <c r="HE139" s="17"/>
      <c r="HF139" s="17"/>
      <c r="HG139" s="17"/>
      <c r="HH139" s="17">
        <f t="shared" si="903"/>
        <v>0</v>
      </c>
      <c r="HI139" s="17">
        <f t="shared" si="903"/>
        <v>0</v>
      </c>
      <c r="HJ139" s="17"/>
      <c r="HK139" s="17"/>
      <c r="HL139" s="17"/>
      <c r="HM139" s="17"/>
      <c r="HN139" s="17"/>
      <c r="HO139" s="17"/>
      <c r="HP139" s="17"/>
      <c r="HQ139" s="17"/>
      <c r="HR139" s="17">
        <f t="shared" si="904"/>
        <v>0</v>
      </c>
      <c r="HS139" s="17">
        <f t="shared" si="904"/>
        <v>0</v>
      </c>
      <c r="HT139" s="17"/>
      <c r="HU139" s="17"/>
      <c r="HV139" s="17"/>
      <c r="HW139" s="17"/>
      <c r="HX139" s="17"/>
      <c r="HY139" s="17"/>
      <c r="HZ139" s="17"/>
      <c r="IA139" s="17"/>
      <c r="IB139" s="17">
        <f t="shared" si="905"/>
        <v>0</v>
      </c>
      <c r="IC139" s="17">
        <f t="shared" si="905"/>
        <v>0</v>
      </c>
      <c r="ID139" s="17"/>
      <c r="IE139" s="17"/>
      <c r="IF139" s="17"/>
      <c r="IG139" s="17"/>
      <c r="IH139" s="17"/>
      <c r="II139" s="17"/>
      <c r="IJ139" s="17"/>
      <c r="IK139" s="17"/>
      <c r="IL139" s="17">
        <f t="shared" si="906"/>
        <v>0</v>
      </c>
      <c r="IM139" s="17">
        <f t="shared" si="906"/>
        <v>0</v>
      </c>
      <c r="IN139" s="17"/>
      <c r="IO139" s="17"/>
      <c r="IP139" s="17"/>
      <c r="IQ139" s="17"/>
      <c r="IR139" s="17"/>
      <c r="IS139" s="17"/>
      <c r="IT139" s="17"/>
      <c r="IU139" s="17"/>
      <c r="IV139" s="17">
        <f t="shared" si="907"/>
        <v>0</v>
      </c>
      <c r="IW139" s="17">
        <f t="shared" si="907"/>
        <v>0</v>
      </c>
      <c r="IX139" s="17"/>
      <c r="IY139" s="17"/>
      <c r="IZ139" s="17"/>
      <c r="JA139" s="17"/>
      <c r="JB139" s="17"/>
      <c r="JC139" s="17"/>
      <c r="JD139" s="17"/>
      <c r="JE139" s="17"/>
      <c r="JF139" s="17">
        <f t="shared" si="908"/>
        <v>0</v>
      </c>
      <c r="JG139" s="17">
        <f t="shared" si="908"/>
        <v>0</v>
      </c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>
        <v>32.444679999999998</v>
      </c>
      <c r="JS139" s="17">
        <v>16.222339999999999</v>
      </c>
      <c r="JT139" s="17">
        <f t="shared" si="910"/>
        <v>50</v>
      </c>
      <c r="JU139" s="17">
        <v>293</v>
      </c>
      <c r="JV139" s="17"/>
      <c r="JW139" s="17">
        <f>JV139/JU139*100</f>
        <v>0</v>
      </c>
      <c r="JX139" s="17"/>
      <c r="JY139" s="17"/>
      <c r="JZ139" s="17" t="e">
        <f>JY139/JX139*100</f>
        <v>#DIV/0!</v>
      </c>
      <c r="KA139" s="17"/>
      <c r="KB139" s="17"/>
      <c r="KC139" s="17" t="e">
        <f>KB139/KA139*100</f>
        <v>#DIV/0!</v>
      </c>
      <c r="KD139" s="17"/>
      <c r="KE139" s="17"/>
      <c r="KF139" s="17" t="e">
        <f>KE139/KD139*100</f>
        <v>#DIV/0!</v>
      </c>
      <c r="KG139" s="17"/>
      <c r="KH139" s="17"/>
      <c r="KI139" s="17" t="e">
        <f>KH139/KG139*100</f>
        <v>#DIV/0!</v>
      </c>
      <c r="KJ139" s="17"/>
      <c r="KK139" s="17"/>
      <c r="KL139" s="17" t="e">
        <f>KK139/KJ139*100</f>
        <v>#DIV/0!</v>
      </c>
      <c r="KM139" s="17"/>
      <c r="KN139" s="17"/>
      <c r="KO139" s="17"/>
      <c r="KP139" s="17"/>
      <c r="KQ139" s="17"/>
      <c r="KR139" s="17"/>
    </row>
    <row r="140" spans="1:305" s="6" customFormat="1" ht="18" customHeight="1">
      <c r="A140" s="2" t="s">
        <v>137</v>
      </c>
      <c r="B140" s="23">
        <f>B142+B141</f>
        <v>214756.75836000004</v>
      </c>
      <c r="C140" s="23">
        <f>C142+C141</f>
        <v>95147.869130000006</v>
      </c>
      <c r="D140" s="23">
        <f t="shared" ref="D140:D162" si="913">C140/B140*100</f>
        <v>44.3049475399988</v>
      </c>
      <c r="E140" s="23">
        <f>E141+E142</f>
        <v>3985.2</v>
      </c>
      <c r="F140" s="23">
        <f>F141+F142</f>
        <v>1992.6</v>
      </c>
      <c r="G140" s="23">
        <f>F140/E140*100</f>
        <v>50</v>
      </c>
      <c r="H140" s="23">
        <f>H141+H142</f>
        <v>1131.2667099999999</v>
      </c>
      <c r="I140" s="23">
        <f>I141+I142</f>
        <v>1131.2667100000001</v>
      </c>
      <c r="J140" s="23">
        <f>J141+J142</f>
        <v>1131.2667100000001</v>
      </c>
      <c r="K140" s="23">
        <f>J140/I140*100</f>
        <v>100</v>
      </c>
      <c r="L140" s="23">
        <f>L141+L142</f>
        <v>1119.9540400000001</v>
      </c>
      <c r="M140" s="23">
        <f>M141+M142</f>
        <v>1119.9540400000001</v>
      </c>
      <c r="N140" s="23">
        <f>M140/L140*100</f>
        <v>100</v>
      </c>
      <c r="O140" s="23">
        <f>O141+O142</f>
        <v>11.312670000000001</v>
      </c>
      <c r="P140" s="23">
        <f>P141+P142</f>
        <v>11.312670000000001</v>
      </c>
      <c r="Q140" s="23">
        <f>P140/O140*100</f>
        <v>100</v>
      </c>
      <c r="R140" s="23">
        <f>R141+R142</f>
        <v>901</v>
      </c>
      <c r="S140" s="23">
        <f>S141+S142</f>
        <v>901</v>
      </c>
      <c r="T140" s="23">
        <f>S140/R140*100</f>
        <v>100</v>
      </c>
      <c r="U140" s="23">
        <f>U141+U142</f>
        <v>0</v>
      </c>
      <c r="V140" s="23">
        <f>V141+V142</f>
        <v>0</v>
      </c>
      <c r="W140" s="23" t="e">
        <f>V140/U140*100</f>
        <v>#DIV/0!</v>
      </c>
      <c r="X140" s="23">
        <f>X141+X142</f>
        <v>6344.0244000000002</v>
      </c>
      <c r="Y140" s="23">
        <f>Y141+Y142</f>
        <v>6344.0244000000002</v>
      </c>
      <c r="Z140" s="23">
        <f>Z141+Z142</f>
        <v>3138.1812</v>
      </c>
      <c r="AA140" s="23">
        <f>Z140/Y140*100</f>
        <v>49.466726515112391</v>
      </c>
      <c r="AB140" s="23">
        <f>AB141+AB142</f>
        <v>4001.5021200000001</v>
      </c>
      <c r="AC140" s="23">
        <f>AC141+AC142</f>
        <v>1979.41211</v>
      </c>
      <c r="AD140" s="23">
        <f>AC140/AB140*100</f>
        <v>49.466726510193624</v>
      </c>
      <c r="AE140" s="23">
        <f>AE141+AE142</f>
        <v>2342.5222800000001</v>
      </c>
      <c r="AF140" s="23">
        <f>AF141+AF142</f>
        <v>1158.76909</v>
      </c>
      <c r="AG140" s="23">
        <f t="shared" ref="AG140:AG142" si="914">AF140/AE140*100</f>
        <v>49.466726523514644</v>
      </c>
      <c r="AH140" s="23">
        <f>AH141+AH142</f>
        <v>0</v>
      </c>
      <c r="AI140" s="23">
        <f>AI141+AI142</f>
        <v>0</v>
      </c>
      <c r="AJ140" s="23">
        <f>AJ141+AJ142</f>
        <v>0</v>
      </c>
      <c r="AK140" s="23"/>
      <c r="AL140" s="23">
        <f>AL141+AL142</f>
        <v>0</v>
      </c>
      <c r="AM140" s="23">
        <f>AM141+AM142</f>
        <v>0</v>
      </c>
      <c r="AN140" s="23"/>
      <c r="AO140" s="23">
        <f>AO141+AO142</f>
        <v>0</v>
      </c>
      <c r="AP140" s="23">
        <f>AP141+AP142</f>
        <v>0</v>
      </c>
      <c r="AQ140" s="23"/>
      <c r="AR140" s="23">
        <f>AR141+AR142</f>
        <v>4390.2526699999999</v>
      </c>
      <c r="AS140" s="23">
        <f>AS141+AS142</f>
        <v>4390.2526699999999</v>
      </c>
      <c r="AT140" s="23">
        <f>AT141+AT142</f>
        <v>1358.5765100000001</v>
      </c>
      <c r="AU140" s="23"/>
      <c r="AV140" s="23">
        <f>AV141+AV142</f>
        <v>4302.4476199999999</v>
      </c>
      <c r="AW140" s="23">
        <f>AW141+AW142</f>
        <v>1331.4049600000001</v>
      </c>
      <c r="AX140" s="23"/>
      <c r="AY140" s="23">
        <f>AY141+AY142</f>
        <v>87.805049999999994</v>
      </c>
      <c r="AZ140" s="23">
        <f>AZ141+AZ142</f>
        <v>27.17155</v>
      </c>
      <c r="BA140" s="23"/>
      <c r="BB140" s="23">
        <f>BB141+BB142</f>
        <v>1379.1437099999998</v>
      </c>
      <c r="BC140" s="23">
        <f>BC141+BC142</f>
        <v>1379.1437100000001</v>
      </c>
      <c r="BD140" s="23">
        <f>BD141+BD142</f>
        <v>763.14909</v>
      </c>
      <c r="BE140" s="23">
        <f t="shared" ref="BE140:BE142" si="915">BD140/BC140*100</f>
        <v>55.334994059466069</v>
      </c>
      <c r="BF140" s="23">
        <f>BF141+BF142</f>
        <v>1351.5608299999999</v>
      </c>
      <c r="BG140" s="23">
        <f>BG141+BG142</f>
        <v>747.88611000000003</v>
      </c>
      <c r="BH140" s="23">
        <f t="shared" ref="BH140:BH142" si="916">BG140/BF140*100</f>
        <v>55.33499443010642</v>
      </c>
      <c r="BI140" s="23">
        <f>BI141+BI142</f>
        <v>27.582880000000003</v>
      </c>
      <c r="BJ140" s="23">
        <f>BJ141+BJ142</f>
        <v>15.262980000000001</v>
      </c>
      <c r="BK140" s="23">
        <f t="shared" ref="BK140:BK142" si="917">BJ140/BI140*100</f>
        <v>55.334975898093305</v>
      </c>
      <c r="BL140" s="23">
        <f>BL141+BL142</f>
        <v>4653.3285999999998</v>
      </c>
      <c r="BM140" s="23">
        <f>BM141+BM142</f>
        <v>4653.3285999999998</v>
      </c>
      <c r="BN140" s="23">
        <f>BN141+BN142</f>
        <v>0</v>
      </c>
      <c r="BO140" s="23">
        <f>BN140/BM140*100</f>
        <v>0</v>
      </c>
      <c r="BP140" s="23">
        <f>BP141+BP142</f>
        <v>4560.2620299999999</v>
      </c>
      <c r="BQ140" s="23">
        <f>BQ141+BQ142</f>
        <v>0</v>
      </c>
      <c r="BR140" s="23">
        <f>BQ140/BP140*100</f>
        <v>0</v>
      </c>
      <c r="BS140" s="23">
        <f>BS141+BS142</f>
        <v>93.066569999999999</v>
      </c>
      <c r="BT140" s="23">
        <f>BT141+BT142</f>
        <v>0</v>
      </c>
      <c r="BU140" s="23">
        <f>BT140/BS140*100</f>
        <v>0</v>
      </c>
      <c r="BV140" s="23">
        <f>BV141+BV142</f>
        <v>3451.4931799999995</v>
      </c>
      <c r="BW140" s="23">
        <f>BW141+BW142</f>
        <v>214.6</v>
      </c>
      <c r="BX140" s="23">
        <f>BW140/BV140*100</f>
        <v>6.2175988422494877</v>
      </c>
      <c r="BY140" s="23">
        <f>BY141+BY142</f>
        <v>3451.4931799999995</v>
      </c>
      <c r="BZ140" s="23">
        <f>BZ141+BZ142</f>
        <v>214.6</v>
      </c>
      <c r="CA140" s="23">
        <f>BZ140/BY140*100</f>
        <v>6.2175988422494877</v>
      </c>
      <c r="CB140" s="23">
        <f>CB141+CB142</f>
        <v>0</v>
      </c>
      <c r="CC140" s="23">
        <f>CC141+CC142</f>
        <v>0</v>
      </c>
      <c r="CD140" s="23"/>
      <c r="CE140" s="23">
        <f>CE141+CE142</f>
        <v>115229.11029</v>
      </c>
      <c r="CF140" s="23">
        <f>CF141+CF142</f>
        <v>60548.223530000003</v>
      </c>
      <c r="CG140" s="23">
        <f t="shared" ref="CG140:CG142" si="918">CF140/CE140*100</f>
        <v>52.545943796334768</v>
      </c>
      <c r="CH140" s="23">
        <f>CH141+CH142</f>
        <v>111497.9917</v>
      </c>
      <c r="CI140" s="23">
        <f>CI141+CI142</f>
        <v>59337.25909</v>
      </c>
      <c r="CJ140" s="23">
        <f t="shared" ref="CJ140:CJ142" si="919">CI140/CH140*100</f>
        <v>53.218231275101971</v>
      </c>
      <c r="CK140" s="23">
        <f>CK141+CK142</f>
        <v>3731.11859</v>
      </c>
      <c r="CL140" s="23">
        <f>CL141+CL142</f>
        <v>1210.96444</v>
      </c>
      <c r="CM140" s="23">
        <f t="shared" ref="CM140:CM142" si="920">CL140/CK140*100</f>
        <v>32.455801411554702</v>
      </c>
      <c r="CN140" s="23">
        <f>CN141+CN142</f>
        <v>0</v>
      </c>
      <c r="CO140" s="23">
        <f>CO141+CO142</f>
        <v>0</v>
      </c>
      <c r="CP140" s="23">
        <f>CP141+CP142</f>
        <v>0</v>
      </c>
      <c r="CQ140" s="23"/>
      <c r="CR140" s="23">
        <f>CR141+CR142</f>
        <v>0</v>
      </c>
      <c r="CS140" s="23">
        <f>CS141+CS142</f>
        <v>0</v>
      </c>
      <c r="CT140" s="23"/>
      <c r="CU140" s="23">
        <f>CU141+CU142</f>
        <v>0</v>
      </c>
      <c r="CV140" s="23">
        <f>CV141+CV142</f>
        <v>0</v>
      </c>
      <c r="CW140" s="23"/>
      <c r="CX140" s="23">
        <f>CX141+CX142</f>
        <v>0</v>
      </c>
      <c r="CY140" s="23">
        <f>CY141+CY142</f>
        <v>0</v>
      </c>
      <c r="CZ140" s="23">
        <f>CZ141+CZ142</f>
        <v>0</v>
      </c>
      <c r="DA140" s="23"/>
      <c r="DB140" s="23"/>
      <c r="DC140" s="23"/>
      <c r="DD140" s="23"/>
      <c r="DE140" s="23"/>
      <c r="DF140" s="23"/>
      <c r="DG140" s="23"/>
      <c r="DH140" s="23">
        <f>DH141+DH142</f>
        <v>0</v>
      </c>
      <c r="DI140" s="23">
        <f>DI141+DI142</f>
        <v>0</v>
      </c>
      <c r="DJ140" s="23">
        <f>DJ141+DJ142</f>
        <v>0</v>
      </c>
      <c r="DK140" s="23" t="e">
        <f>DJ140/DI140*100</f>
        <v>#DIV/0!</v>
      </c>
      <c r="DL140" s="23">
        <f>DL141+DL142</f>
        <v>0</v>
      </c>
      <c r="DM140" s="23">
        <f>DM141+DM142</f>
        <v>0</v>
      </c>
      <c r="DN140" s="23" t="e">
        <f>DM140/DL140*100</f>
        <v>#DIV/0!</v>
      </c>
      <c r="DO140" s="23">
        <f>DO141+DO142</f>
        <v>0</v>
      </c>
      <c r="DP140" s="23">
        <f>DP141+DP142</f>
        <v>0</v>
      </c>
      <c r="DQ140" s="23" t="e">
        <f>DP140/DO140*100</f>
        <v>#DIV/0!</v>
      </c>
      <c r="DR140" s="23">
        <f>DR141+DR142</f>
        <v>0</v>
      </c>
      <c r="DS140" s="23">
        <f>DS141+DS142</f>
        <v>0</v>
      </c>
      <c r="DT140" s="23">
        <f>DT141+DT142</f>
        <v>0</v>
      </c>
      <c r="DU140" s="23"/>
      <c r="DV140" s="23">
        <f>DV141+DV142</f>
        <v>0</v>
      </c>
      <c r="DW140" s="23">
        <f>DW141+DW142</f>
        <v>0</v>
      </c>
      <c r="DX140" s="23"/>
      <c r="DY140" s="23">
        <f>DY141+DY142</f>
        <v>0</v>
      </c>
      <c r="DZ140" s="23">
        <f>DZ141+DZ142</f>
        <v>0</v>
      </c>
      <c r="EA140" s="23"/>
      <c r="EB140" s="23">
        <f>EB141+EB142</f>
        <v>0</v>
      </c>
      <c r="EC140" s="23">
        <f>EC141+EC142</f>
        <v>0</v>
      </c>
      <c r="ED140" s="23">
        <f>ED141+ED142</f>
        <v>0</v>
      </c>
      <c r="EE140" s="23"/>
      <c r="EF140" s="23">
        <f>EF141+EF142</f>
        <v>0</v>
      </c>
      <c r="EG140" s="23">
        <f>EG141+EG142</f>
        <v>0</v>
      </c>
      <c r="EH140" s="23"/>
      <c r="EI140" s="23">
        <f>EI141+EI142</f>
        <v>0</v>
      </c>
      <c r="EJ140" s="23">
        <f>EJ141+EJ142</f>
        <v>0</v>
      </c>
      <c r="EK140" s="23"/>
      <c r="EL140" s="23">
        <f>EL141+EL142</f>
        <v>0</v>
      </c>
      <c r="EM140" s="23">
        <f>EM141+EM142</f>
        <v>0</v>
      </c>
      <c r="EN140" s="23"/>
      <c r="EO140" s="23">
        <f>EO141+EO142</f>
        <v>16072.843000000001</v>
      </c>
      <c r="EP140" s="23">
        <f>EP141+EP142</f>
        <v>16072.843000000001</v>
      </c>
      <c r="EQ140" s="23">
        <f>EQ141+EQ142</f>
        <v>0</v>
      </c>
      <c r="ER140" s="23">
        <f>EQ140/EP140*100</f>
        <v>0</v>
      </c>
      <c r="ES140" s="23">
        <f>ES141+ES142</f>
        <v>16072.843000000001</v>
      </c>
      <c r="ET140" s="23">
        <f>ET141+ET142</f>
        <v>0</v>
      </c>
      <c r="EU140" s="23">
        <f>ET140/ES140*100</f>
        <v>0</v>
      </c>
      <c r="EV140" s="23">
        <f>EV141+EV142</f>
        <v>0</v>
      </c>
      <c r="EW140" s="23">
        <f>EW141+EW142</f>
        <v>0</v>
      </c>
      <c r="EX140" s="23"/>
      <c r="EY140" s="23">
        <f>EY141+EY142</f>
        <v>0</v>
      </c>
      <c r="EZ140" s="23">
        <f>EZ141+EZ142</f>
        <v>0</v>
      </c>
      <c r="FA140" s="23">
        <f>FA141+FA142</f>
        <v>0</v>
      </c>
      <c r="FB140" s="23"/>
      <c r="FC140" s="23">
        <f>FC141+FC142</f>
        <v>0</v>
      </c>
      <c r="FD140" s="23">
        <f>FD141+FD142</f>
        <v>0</v>
      </c>
      <c r="FE140" s="23"/>
      <c r="FF140" s="23">
        <f>FF141+FF142</f>
        <v>0</v>
      </c>
      <c r="FG140" s="23">
        <f>FG141+FG142</f>
        <v>0</v>
      </c>
      <c r="FH140" s="23" t="e">
        <f>FG140/FF140*100</f>
        <v>#DIV/0!</v>
      </c>
      <c r="FI140" s="23">
        <f>FI141+FI142</f>
        <v>109.452</v>
      </c>
      <c r="FJ140" s="23">
        <f>FJ141+FJ142</f>
        <v>109.452</v>
      </c>
      <c r="FK140" s="23">
        <f>FK141+FK142</f>
        <v>109.452</v>
      </c>
      <c r="FL140" s="23"/>
      <c r="FM140" s="23">
        <f>FM141+FM142</f>
        <v>108.35748</v>
      </c>
      <c r="FN140" s="23">
        <f>FN141+FN142</f>
        <v>108.35748</v>
      </c>
      <c r="FO140" s="23">
        <f>FN140/FM140*100</f>
        <v>100</v>
      </c>
      <c r="FP140" s="23">
        <f>FP141+FP142</f>
        <v>1.0945199999999999</v>
      </c>
      <c r="FQ140" s="23">
        <f>FQ141+FQ142</f>
        <v>1.0945199999999999</v>
      </c>
      <c r="FR140" s="23">
        <f>FQ140/FP140*100</f>
        <v>100</v>
      </c>
      <c r="FS140" s="23">
        <f>FS141+FS142</f>
        <v>0</v>
      </c>
      <c r="FT140" s="23">
        <f>FT141+FT142</f>
        <v>0</v>
      </c>
      <c r="FU140" s="23">
        <f>FU141+FU142</f>
        <v>0</v>
      </c>
      <c r="FV140" s="23"/>
      <c r="FW140" s="23">
        <f>FW141+FW142</f>
        <v>0</v>
      </c>
      <c r="FX140" s="23">
        <f>FX141+FX142</f>
        <v>0</v>
      </c>
      <c r="FY140" s="23"/>
      <c r="FZ140" s="23">
        <f>FZ141+FZ142</f>
        <v>0</v>
      </c>
      <c r="GA140" s="23">
        <f>GA141+GA142</f>
        <v>0</v>
      </c>
      <c r="GB140" s="23"/>
      <c r="GC140" s="23">
        <f>GC141+GC142</f>
        <v>0</v>
      </c>
      <c r="GD140" s="23">
        <f>GD141+GD142</f>
        <v>0</v>
      </c>
      <c r="GE140" s="23">
        <f>GE141+GE142</f>
        <v>0</v>
      </c>
      <c r="GF140" s="23"/>
      <c r="GG140" s="23">
        <f>GG141+GG142</f>
        <v>0</v>
      </c>
      <c r="GH140" s="23">
        <f>GH141+GH142</f>
        <v>0</v>
      </c>
      <c r="GI140" s="23"/>
      <c r="GJ140" s="23">
        <f>GJ141+GJ142</f>
        <v>0</v>
      </c>
      <c r="GK140" s="23">
        <f>GK141+GK142</f>
        <v>0</v>
      </c>
      <c r="GL140" s="23"/>
      <c r="GM140" s="23">
        <f>GM141+GM142</f>
        <v>11424.467990000001</v>
      </c>
      <c r="GN140" s="23">
        <f>GN141+GN142</f>
        <v>11424.467989999999</v>
      </c>
      <c r="GO140" s="23">
        <f>GO141+GO142</f>
        <v>5982.3887100000002</v>
      </c>
      <c r="GP140" s="23">
        <f>GO140/GM140*100</f>
        <v>52.364702804861196</v>
      </c>
      <c r="GQ140" s="23">
        <f>GQ141+GQ142</f>
        <v>11310.223309999999</v>
      </c>
      <c r="GR140" s="23">
        <f>GR141+GR142</f>
        <v>5922.5648300000003</v>
      </c>
      <c r="GS140" s="23">
        <f>GR140/GQ140*100</f>
        <v>52.364702868099258</v>
      </c>
      <c r="GT140" s="23">
        <f>GT141+GT142</f>
        <v>114.24468</v>
      </c>
      <c r="GU140" s="23">
        <f>GU141+GU142</f>
        <v>59.823880000000003</v>
      </c>
      <c r="GV140" s="23">
        <f>GU140/GT140*100</f>
        <v>52.364696544294233</v>
      </c>
      <c r="GW140" s="23">
        <f>GW141+GW142</f>
        <v>0</v>
      </c>
      <c r="GX140" s="23">
        <f>GX141+GX142</f>
        <v>0</v>
      </c>
      <c r="GY140" s="23">
        <f>GY141+GY142</f>
        <v>0</v>
      </c>
      <c r="GZ140" s="23"/>
      <c r="HA140" s="23">
        <f>HA141+HA142</f>
        <v>0</v>
      </c>
      <c r="HB140" s="23">
        <f>HB141+HB142</f>
        <v>0</v>
      </c>
      <c r="HC140" s="23"/>
      <c r="HD140" s="23">
        <f>HD141+HD142</f>
        <v>0</v>
      </c>
      <c r="HE140" s="23">
        <f>HE141+HE142</f>
        <v>0</v>
      </c>
      <c r="HF140" s="23"/>
      <c r="HG140" s="23">
        <f>HG141+HG142</f>
        <v>34509.797979999996</v>
      </c>
      <c r="HH140" s="23">
        <f>HH141+HH142</f>
        <v>34509.797979999996</v>
      </c>
      <c r="HI140" s="23">
        <f>HI141+HI142</f>
        <v>16104.011909999999</v>
      </c>
      <c r="HJ140" s="23">
        <f>HI140/HG140*100</f>
        <v>46.665042546273412</v>
      </c>
      <c r="HK140" s="23">
        <f>HK141+HK142</f>
        <v>34164.699999999997</v>
      </c>
      <c r="HL140" s="23">
        <f>HL141+HL142</f>
        <v>15942.97179</v>
      </c>
      <c r="HM140" s="23">
        <f>HL140/HK140*100</f>
        <v>46.665042543912286</v>
      </c>
      <c r="HN140" s="23">
        <f>HN141+HN142</f>
        <v>345.09798000000001</v>
      </c>
      <c r="HO140" s="23">
        <f>HO141+HO142</f>
        <v>161.04012</v>
      </c>
      <c r="HP140" s="23">
        <f>HO140/HN140*100</f>
        <v>46.665042780024386</v>
      </c>
      <c r="HQ140" s="23">
        <f>HQ141+HQ142</f>
        <v>0</v>
      </c>
      <c r="HR140" s="23">
        <f>HR141+HR142</f>
        <v>0</v>
      </c>
      <c r="HS140" s="23">
        <f>HS141+HS142</f>
        <v>0</v>
      </c>
      <c r="HT140" s="23"/>
      <c r="HU140" s="23">
        <f>HU141+HU142</f>
        <v>0</v>
      </c>
      <c r="HV140" s="23">
        <f>HV141+HV142</f>
        <v>0</v>
      </c>
      <c r="HW140" s="23"/>
      <c r="HX140" s="23">
        <f>HX141+HX142</f>
        <v>0</v>
      </c>
      <c r="HY140" s="23">
        <f>HY141+HY142</f>
        <v>0</v>
      </c>
      <c r="HZ140" s="23"/>
      <c r="IA140" s="23">
        <f>IA141+IA142</f>
        <v>0</v>
      </c>
      <c r="IB140" s="23">
        <f>IB141+IB142</f>
        <v>0</v>
      </c>
      <c r="IC140" s="23">
        <f>IC141+IC142</f>
        <v>0</v>
      </c>
      <c r="ID140" s="23"/>
      <c r="IE140" s="23">
        <f>IE141+IE142</f>
        <v>0</v>
      </c>
      <c r="IF140" s="23">
        <f>IF141+IF142</f>
        <v>0</v>
      </c>
      <c r="IG140" s="23"/>
      <c r="IH140" s="23">
        <f>IH141+IH142</f>
        <v>0</v>
      </c>
      <c r="II140" s="23">
        <f>II141+II142</f>
        <v>0</v>
      </c>
      <c r="IJ140" s="23"/>
      <c r="IK140" s="23">
        <f>IK141+IK142</f>
        <v>423.46939000000003</v>
      </c>
      <c r="IL140" s="23">
        <f>IL141+IL142</f>
        <v>423.46938999999998</v>
      </c>
      <c r="IM140" s="23">
        <f>IM141+IM142</f>
        <v>423.46938999999998</v>
      </c>
      <c r="IN140" s="23">
        <f t="shared" ref="IN140:IN141" si="921">IM140/IL140*100</f>
        <v>100</v>
      </c>
      <c r="IO140" s="23">
        <f>IO141+IO142</f>
        <v>415</v>
      </c>
      <c r="IP140" s="23">
        <f>IP141+IP142</f>
        <v>415</v>
      </c>
      <c r="IQ140" s="23">
        <f t="shared" ref="IQ140:IQ141" si="922">IP140/IO140*100</f>
        <v>100</v>
      </c>
      <c r="IR140" s="23">
        <f>IR141+IR142</f>
        <v>8.4693900000000006</v>
      </c>
      <c r="IS140" s="23">
        <f>IS141+IS142</f>
        <v>8.4693900000000006</v>
      </c>
      <c r="IT140" s="23">
        <f t="shared" ref="IT140:IT141" si="923">IS140/IR140*100</f>
        <v>100</v>
      </c>
      <c r="IU140" s="23">
        <f>IU141+IU142</f>
        <v>9590.6221999999998</v>
      </c>
      <c r="IV140" s="23">
        <f>IV141+IV142</f>
        <v>9590.6221999999998</v>
      </c>
      <c r="IW140" s="23">
        <f>IW141+IW142</f>
        <v>1900.3069599999999</v>
      </c>
      <c r="IX140" s="23">
        <f t="shared" ref="IX140:IX141" si="924">IW140/IV140*100</f>
        <v>19.814219769808052</v>
      </c>
      <c r="IY140" s="23">
        <f>IY141+IY142</f>
        <v>9398.8097600000001</v>
      </c>
      <c r="IZ140" s="23">
        <f>IZ141+IZ142</f>
        <v>1862.3008199999999</v>
      </c>
      <c r="JA140" s="23">
        <f t="shared" ref="JA140:JA141" si="925">IZ140/IY140*100</f>
        <v>19.814219752863686</v>
      </c>
      <c r="JB140" s="23">
        <f>JB141+JB142</f>
        <v>191.81244000000001</v>
      </c>
      <c r="JC140" s="23">
        <f>JC141+JC142</f>
        <v>38.006140000000002</v>
      </c>
      <c r="JD140" s="23">
        <f t="shared" ref="JD140:JD141" si="926">JC140/JB140*100</f>
        <v>19.814220600082038</v>
      </c>
      <c r="JE140" s="23">
        <f>JE141+JE142</f>
        <v>0</v>
      </c>
      <c r="JF140" s="23">
        <f>JF141+JF142</f>
        <v>0</v>
      </c>
      <c r="JG140" s="23">
        <f>JG141+JG142</f>
        <v>0</v>
      </c>
      <c r="JH140" s="23"/>
      <c r="JI140" s="23">
        <f>JI141+JI142</f>
        <v>0</v>
      </c>
      <c r="JJ140" s="23">
        <f>JJ141+JJ142</f>
        <v>0</v>
      </c>
      <c r="JK140" s="23"/>
      <c r="JL140" s="23">
        <f>JL141+JL142</f>
        <v>0</v>
      </c>
      <c r="JM140" s="23">
        <f>JM141+JM142</f>
        <v>0</v>
      </c>
      <c r="JN140" s="23"/>
      <c r="JO140" s="23">
        <f>JO141+JO142</f>
        <v>0</v>
      </c>
      <c r="JP140" s="23">
        <f>JP141+JP142</f>
        <v>0</v>
      </c>
      <c r="JQ140" s="23"/>
      <c r="JR140" s="23">
        <f>JR141+JR142</f>
        <v>1161.2862400000004</v>
      </c>
      <c r="JS140" s="23">
        <f>JS141+JS142</f>
        <v>580.64312000000007</v>
      </c>
      <c r="JT140" s="23">
        <f t="shared" ref="JT140" si="927">JS140/JR140*100</f>
        <v>49.999999999999986</v>
      </c>
      <c r="JU140" s="23">
        <f>JU141+JU142</f>
        <v>0</v>
      </c>
      <c r="JV140" s="23">
        <f>JV141+JV142</f>
        <v>0</v>
      </c>
      <c r="JW140" s="23" t="e">
        <f t="shared" ref="JW140" si="928">JV140/JU140*100</f>
        <v>#DIV/0!</v>
      </c>
      <c r="JX140" s="23">
        <f>JX141+JX142</f>
        <v>0</v>
      </c>
      <c r="JY140" s="23">
        <f>JY141+JY142</f>
        <v>0</v>
      </c>
      <c r="JZ140" s="23" t="e">
        <f t="shared" ref="JZ140" si="929">JY140/JX140*100</f>
        <v>#DIV/0!</v>
      </c>
      <c r="KA140" s="23">
        <f>KA141+KA142</f>
        <v>0</v>
      </c>
      <c r="KB140" s="23">
        <f>KB141+KB142</f>
        <v>0</v>
      </c>
      <c r="KC140" s="23" t="e">
        <f t="shared" ref="KC140" si="930">KB140/KA140*100</f>
        <v>#DIV/0!</v>
      </c>
      <c r="KD140" s="23">
        <f>KD141+KD142</f>
        <v>0</v>
      </c>
      <c r="KE140" s="23">
        <f>KE141+KE142</f>
        <v>0</v>
      </c>
      <c r="KF140" s="23" t="e">
        <f t="shared" ref="KF140" si="931">KE140/KD140*100</f>
        <v>#DIV/0!</v>
      </c>
      <c r="KG140" s="23">
        <f>KG141+KG142</f>
        <v>0</v>
      </c>
      <c r="KH140" s="23">
        <f>KH141+KH142</f>
        <v>0</v>
      </c>
      <c r="KI140" s="23" t="e">
        <f t="shared" ref="KI140" si="932">KH140/KG140*100</f>
        <v>#DIV/0!</v>
      </c>
      <c r="KJ140" s="23">
        <f>KJ141+KJ142</f>
        <v>0</v>
      </c>
      <c r="KK140" s="23">
        <f>KK141+KK142</f>
        <v>0</v>
      </c>
      <c r="KL140" s="23" t="e">
        <f t="shared" ref="KL140" si="933">KK140/KJ140*100</f>
        <v>#DIV/0!</v>
      </c>
      <c r="KM140" s="23">
        <f>KM141+KM142</f>
        <v>0</v>
      </c>
      <c r="KN140" s="23">
        <f>KN141+KN142</f>
        <v>0</v>
      </c>
      <c r="KO140" s="23"/>
      <c r="KP140" s="23">
        <f>KP141+KP142</f>
        <v>0</v>
      </c>
      <c r="KQ140" s="23">
        <f>KQ141+KQ142</f>
        <v>0</v>
      </c>
      <c r="KR140" s="23"/>
    </row>
    <row r="141" spans="1:305">
      <c r="A141" s="1" t="s">
        <v>138</v>
      </c>
      <c r="B141" s="17">
        <f>H141+R141+U141+X141+AH141+AR141+BB141+BL141+BV141+CE141+CN141+CX141+DH141+DR141+EB141+EO141+E141+EY141+FI141+FS141+GC141+GM141+GW141+HG141+HQ141+IA141+IK141+IU141+JE141+JO141+EL141+JR141+JU141+JX141+KA141+KD141+KG141+KJ141+KM141+KP141</f>
        <v>195001.81272000005</v>
      </c>
      <c r="C141" s="17">
        <f>J141+S141+V141+Z141+AJ141+AT141+BD141+BN141+BW141+CF141+CP141+CZ141+DJ141+DT141+ED141+EQ141+F141+FA141+FK141+FU141+GE141+GO141+GY141+HI141+HS141+IC141+IM141+IW141+JG141+JP141+EM141+JS141+JV141+JY141+KB141+KE141+KH141+KK141+KN141+KQ141</f>
        <v>94352.626010000007</v>
      </c>
      <c r="D141" s="17">
        <f t="shared" si="913"/>
        <v>48.385512264688238</v>
      </c>
      <c r="E141" s="19">
        <v>3985.2</v>
      </c>
      <c r="F141" s="17">
        <v>1992.6</v>
      </c>
      <c r="G141" s="17">
        <f>F141/E141*100</f>
        <v>50</v>
      </c>
      <c r="H141" s="17">
        <v>1131.2667099999999</v>
      </c>
      <c r="I141" s="17">
        <f>L141+O141</f>
        <v>1131.2667100000001</v>
      </c>
      <c r="J141" s="17">
        <f>M141+P141</f>
        <v>1131.2667100000001</v>
      </c>
      <c r="K141" s="17">
        <f>J141/I141*100</f>
        <v>100</v>
      </c>
      <c r="L141" s="17">
        <v>1119.9540400000001</v>
      </c>
      <c r="M141" s="17">
        <v>1119.9540400000001</v>
      </c>
      <c r="N141" s="17">
        <f>M141/L141*100</f>
        <v>100</v>
      </c>
      <c r="O141" s="17">
        <v>11.312670000000001</v>
      </c>
      <c r="P141" s="17">
        <v>11.312670000000001</v>
      </c>
      <c r="Q141" s="17">
        <f>P141/O141*100</f>
        <v>100</v>
      </c>
      <c r="R141" s="17">
        <v>901</v>
      </c>
      <c r="S141" s="17">
        <v>901</v>
      </c>
      <c r="T141" s="17">
        <f>S141/R141*100</f>
        <v>100</v>
      </c>
      <c r="U141" s="17"/>
      <c r="V141" s="17"/>
      <c r="W141" s="17" t="e">
        <f>V141/U141*100</f>
        <v>#DIV/0!</v>
      </c>
      <c r="X141" s="17">
        <v>6344.0244000000002</v>
      </c>
      <c r="Y141" s="17">
        <f t="shared" ref="Y141" si="934">AB141+AE141</f>
        <v>6344.0244000000002</v>
      </c>
      <c r="Z141" s="17">
        <f>AC141+AF141</f>
        <v>3138.1812</v>
      </c>
      <c r="AA141" s="17">
        <f>Z141/Y141*100</f>
        <v>49.466726515112391</v>
      </c>
      <c r="AB141" s="17">
        <v>4001.5021200000001</v>
      </c>
      <c r="AC141" s="17">
        <v>1979.41211</v>
      </c>
      <c r="AD141" s="17">
        <f>AC141/AB141*100</f>
        <v>49.466726510193624</v>
      </c>
      <c r="AE141" s="17">
        <v>2342.5222800000001</v>
      </c>
      <c r="AF141" s="17">
        <v>1158.76909</v>
      </c>
      <c r="AG141" s="17">
        <f t="shared" si="914"/>
        <v>49.466726523514644</v>
      </c>
      <c r="AH141" s="17"/>
      <c r="AI141" s="17">
        <f>AL141+AO141</f>
        <v>0</v>
      </c>
      <c r="AJ141" s="17">
        <f>AM141+AP141</f>
        <v>0</v>
      </c>
      <c r="AK141" s="17"/>
      <c r="AL141" s="17"/>
      <c r="AM141" s="17"/>
      <c r="AN141" s="17"/>
      <c r="AO141" s="17"/>
      <c r="AP141" s="17"/>
      <c r="AQ141" s="17"/>
      <c r="AR141" s="17">
        <v>4390.2526699999999</v>
      </c>
      <c r="AS141" s="17">
        <f>AV141+AY141</f>
        <v>4390.2526699999999</v>
      </c>
      <c r="AT141" s="17">
        <f>AW141+AZ141</f>
        <v>1358.5765100000001</v>
      </c>
      <c r="AU141" s="17"/>
      <c r="AV141" s="17">
        <v>4302.4476199999999</v>
      </c>
      <c r="AW141" s="17">
        <v>1331.4049600000001</v>
      </c>
      <c r="AX141" s="17">
        <f>AW141/AV141*100</f>
        <v>30.945291554763894</v>
      </c>
      <c r="AY141" s="17">
        <v>87.805049999999994</v>
      </c>
      <c r="AZ141" s="17">
        <v>27.17155</v>
      </c>
      <c r="BA141" s="17">
        <f>AZ141/AY141*100</f>
        <v>30.945315787645473</v>
      </c>
      <c r="BB141" s="19">
        <v>763.14909</v>
      </c>
      <c r="BC141" s="17">
        <f>BF141+BI141</f>
        <v>763.14909</v>
      </c>
      <c r="BD141" s="17">
        <f>BG141+BJ141</f>
        <v>763.14909</v>
      </c>
      <c r="BE141" s="17">
        <f t="shared" si="915"/>
        <v>100</v>
      </c>
      <c r="BF141" s="17">
        <v>747.88611000000003</v>
      </c>
      <c r="BG141" s="17">
        <v>747.88611000000003</v>
      </c>
      <c r="BH141" s="17">
        <f t="shared" si="916"/>
        <v>100</v>
      </c>
      <c r="BI141" s="17">
        <v>15.262980000000001</v>
      </c>
      <c r="BJ141" s="17">
        <v>15.262980000000001</v>
      </c>
      <c r="BK141" s="17">
        <f t="shared" si="917"/>
        <v>100</v>
      </c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>
        <f t="shared" ref="BV141:BW141" si="935">BY141+CB141</f>
        <v>0</v>
      </c>
      <c r="BW141" s="17">
        <f t="shared" si="935"/>
        <v>0</v>
      </c>
      <c r="BX141" s="17"/>
      <c r="BY141" s="17"/>
      <c r="BZ141" s="17"/>
      <c r="CA141" s="17"/>
      <c r="CB141" s="17"/>
      <c r="CC141" s="17"/>
      <c r="CD141" s="17"/>
      <c r="CE141" s="17">
        <f>CH141+CK141</f>
        <v>115229.11029</v>
      </c>
      <c r="CF141" s="17">
        <f>CI141+CL141</f>
        <v>60548.223530000003</v>
      </c>
      <c r="CG141" s="17">
        <f t="shared" si="918"/>
        <v>52.545943796334768</v>
      </c>
      <c r="CH141" s="17">
        <v>111497.9917</v>
      </c>
      <c r="CI141" s="17">
        <v>59337.25909</v>
      </c>
      <c r="CJ141" s="17">
        <f t="shared" si="919"/>
        <v>53.218231275101971</v>
      </c>
      <c r="CK141" s="17">
        <v>3731.11859</v>
      </c>
      <c r="CL141" s="17">
        <v>1210.96444</v>
      </c>
      <c r="CM141" s="17">
        <f t="shared" si="920"/>
        <v>32.455801411554702</v>
      </c>
      <c r="CN141" s="17"/>
      <c r="CO141" s="17">
        <f>CR141+CU141</f>
        <v>0</v>
      </c>
      <c r="CP141" s="17">
        <f>CS141+CV141</f>
        <v>0</v>
      </c>
      <c r="CQ141" s="17"/>
      <c r="CR141" s="17"/>
      <c r="CS141" s="17"/>
      <c r="CT141" s="17"/>
      <c r="CU141" s="17"/>
      <c r="CV141" s="17"/>
      <c r="CW141" s="17"/>
      <c r="CX141" s="17"/>
      <c r="CY141" s="17">
        <f>DB141+DE141</f>
        <v>0</v>
      </c>
      <c r="CZ141" s="17">
        <f>DC141+DF141</f>
        <v>0</v>
      </c>
      <c r="DA141" s="17"/>
      <c r="DB141" s="17"/>
      <c r="DC141" s="17"/>
      <c r="DD141" s="17"/>
      <c r="DE141" s="17"/>
      <c r="DF141" s="17"/>
      <c r="DG141" s="17"/>
      <c r="DH141" s="17"/>
      <c r="DI141" s="17">
        <f>DL141+DO141</f>
        <v>0</v>
      </c>
      <c r="DJ141" s="17">
        <f>DM141+DP141</f>
        <v>0</v>
      </c>
      <c r="DK141" s="17"/>
      <c r="DL141" s="17"/>
      <c r="DM141" s="17"/>
      <c r="DN141" s="17"/>
      <c r="DO141" s="17"/>
      <c r="DP141" s="17"/>
      <c r="DQ141" s="17"/>
      <c r="DR141" s="17"/>
      <c r="DS141" s="17">
        <f>DV141+DY141</f>
        <v>0</v>
      </c>
      <c r="DT141" s="17">
        <f>DW141+DZ141</f>
        <v>0</v>
      </c>
      <c r="DU141" s="17"/>
      <c r="DV141" s="17"/>
      <c r="DW141" s="17"/>
      <c r="DX141" s="17"/>
      <c r="DY141" s="17"/>
      <c r="DZ141" s="17"/>
      <c r="EA141" s="17"/>
      <c r="EB141" s="17"/>
      <c r="EC141" s="17">
        <f>EF141+EI141</f>
        <v>0</v>
      </c>
      <c r="ED141" s="17">
        <f>EG141+EJ141</f>
        <v>0</v>
      </c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>
        <v>6200</v>
      </c>
      <c r="EP141" s="17">
        <f t="shared" ref="EP141:EQ141" si="936">ES141+EV141</f>
        <v>6200</v>
      </c>
      <c r="EQ141" s="17">
        <f t="shared" si="936"/>
        <v>0</v>
      </c>
      <c r="ER141" s="17">
        <f>EQ141/EP141*100</f>
        <v>0</v>
      </c>
      <c r="ES141" s="17">
        <v>6200</v>
      </c>
      <c r="ET141" s="17"/>
      <c r="EU141" s="17"/>
      <c r="EV141" s="17"/>
      <c r="EW141" s="17"/>
      <c r="EX141" s="17"/>
      <c r="EY141" s="17"/>
      <c r="EZ141" s="17">
        <f>FC141+FF141</f>
        <v>0</v>
      </c>
      <c r="FA141" s="17">
        <f>FD141+FG141</f>
        <v>0</v>
      </c>
      <c r="FB141" s="17"/>
      <c r="FC141" s="17"/>
      <c r="FD141" s="17"/>
      <c r="FE141" s="17"/>
      <c r="FF141" s="17"/>
      <c r="FG141" s="17"/>
      <c r="FH141" s="17" t="e">
        <f>FG141/FF141*100</f>
        <v>#DIV/0!</v>
      </c>
      <c r="FI141" s="22">
        <v>109.452</v>
      </c>
      <c r="FJ141" s="17">
        <f>FM141+FP141</f>
        <v>109.452</v>
      </c>
      <c r="FK141" s="17">
        <f>FN141+FQ141</f>
        <v>109.452</v>
      </c>
      <c r="FL141" s="17"/>
      <c r="FM141" s="17">
        <v>108.35748</v>
      </c>
      <c r="FN141" s="17">
        <v>108.35748</v>
      </c>
      <c r="FO141" s="17">
        <f>FN141/FM141*100</f>
        <v>100</v>
      </c>
      <c r="FP141" s="17">
        <v>1.0945199999999999</v>
      </c>
      <c r="FQ141" s="17">
        <v>1.0945199999999999</v>
      </c>
      <c r="FR141" s="17">
        <f>FQ141/FP141*100</f>
        <v>100</v>
      </c>
      <c r="FS141" s="17"/>
      <c r="FT141" s="17">
        <f t="shared" ref="FT141:FU141" si="937">FW141+FZ141</f>
        <v>0</v>
      </c>
      <c r="FU141" s="17">
        <f t="shared" si="937"/>
        <v>0</v>
      </c>
      <c r="FV141" s="17"/>
      <c r="FW141" s="17"/>
      <c r="FX141" s="17"/>
      <c r="FY141" s="17"/>
      <c r="FZ141" s="17"/>
      <c r="GA141" s="17"/>
      <c r="GB141" s="17"/>
      <c r="GC141" s="17"/>
      <c r="GD141" s="17">
        <f>GG141+GJ141</f>
        <v>0</v>
      </c>
      <c r="GE141" s="17">
        <f>GH141+GK141</f>
        <v>0</v>
      </c>
      <c r="GF141" s="17"/>
      <c r="GG141" s="17"/>
      <c r="GH141" s="17"/>
      <c r="GI141" s="17"/>
      <c r="GJ141" s="17"/>
      <c r="GK141" s="17"/>
      <c r="GL141" s="17"/>
      <c r="GM141" s="17">
        <v>11424.467990000001</v>
      </c>
      <c r="GN141" s="17">
        <f>GQ141+GT141</f>
        <v>11424.467989999999</v>
      </c>
      <c r="GO141" s="17">
        <f>GR141+GU141</f>
        <v>5982.3887100000002</v>
      </c>
      <c r="GP141" s="17">
        <f>GO141/GM141*100</f>
        <v>52.364702804861196</v>
      </c>
      <c r="GQ141" s="17">
        <v>11310.223309999999</v>
      </c>
      <c r="GR141" s="17">
        <v>5922.5648300000003</v>
      </c>
      <c r="GS141" s="41">
        <f>GR141/GQ141*100</f>
        <v>52.364702868099258</v>
      </c>
      <c r="GT141" s="17">
        <v>114.24468</v>
      </c>
      <c r="GU141" s="17">
        <v>59.823880000000003</v>
      </c>
      <c r="GV141" s="41">
        <f>GU141/GT141*100</f>
        <v>52.364696544294233</v>
      </c>
      <c r="GW141" s="17"/>
      <c r="GX141" s="17">
        <f>HA141+HD141</f>
        <v>0</v>
      </c>
      <c r="GY141" s="17">
        <f>HB141+HE141</f>
        <v>0</v>
      </c>
      <c r="GZ141" s="17"/>
      <c r="HA141" s="17"/>
      <c r="HB141" s="17"/>
      <c r="HC141" s="17"/>
      <c r="HD141" s="17"/>
      <c r="HE141" s="17"/>
      <c r="HF141" s="17"/>
      <c r="HG141" s="17">
        <v>34509.797979999996</v>
      </c>
      <c r="HH141" s="17">
        <f>HK141+HN141</f>
        <v>34509.797979999996</v>
      </c>
      <c r="HI141" s="17">
        <f>HL141+HO141</f>
        <v>16104.011909999999</v>
      </c>
      <c r="HJ141" s="17">
        <f>HI141/HG141*100</f>
        <v>46.665042546273412</v>
      </c>
      <c r="HK141" s="17">
        <v>34164.699999999997</v>
      </c>
      <c r="HL141" s="17">
        <v>15942.97179</v>
      </c>
      <c r="HM141" s="17">
        <f>HL141/HK141*100</f>
        <v>46.665042543912286</v>
      </c>
      <c r="HN141" s="17">
        <v>345.09798000000001</v>
      </c>
      <c r="HO141" s="17">
        <v>161.04012</v>
      </c>
      <c r="HP141" s="17">
        <f>HO141/HN141*100</f>
        <v>46.665042780024386</v>
      </c>
      <c r="HQ141" s="17"/>
      <c r="HR141" s="17">
        <f>HU141+HX141</f>
        <v>0</v>
      </c>
      <c r="HS141" s="17">
        <f>HV141+HY141</f>
        <v>0</v>
      </c>
      <c r="HT141" s="17"/>
      <c r="HU141" s="17"/>
      <c r="HV141" s="17"/>
      <c r="HW141" s="17"/>
      <c r="HX141" s="17"/>
      <c r="HY141" s="17"/>
      <c r="HZ141" s="17"/>
      <c r="IA141" s="17"/>
      <c r="IB141" s="17">
        <f>IE141+IH141</f>
        <v>0</v>
      </c>
      <c r="IC141" s="17">
        <f>IF141+II141</f>
        <v>0</v>
      </c>
      <c r="ID141" s="17"/>
      <c r="IE141" s="17"/>
      <c r="IF141" s="17"/>
      <c r="IG141" s="17"/>
      <c r="IH141" s="17"/>
      <c r="II141" s="17"/>
      <c r="IJ141" s="17"/>
      <c r="IK141" s="17">
        <v>423.46939000000003</v>
      </c>
      <c r="IL141" s="17">
        <f>IO141+IR141</f>
        <v>423.46938999999998</v>
      </c>
      <c r="IM141" s="17">
        <f>IP141+IS141</f>
        <v>423.46938999999998</v>
      </c>
      <c r="IN141" s="17">
        <f t="shared" si="921"/>
        <v>100</v>
      </c>
      <c r="IO141" s="17">
        <v>415</v>
      </c>
      <c r="IP141" s="17">
        <v>415</v>
      </c>
      <c r="IQ141" s="17">
        <f t="shared" si="922"/>
        <v>100</v>
      </c>
      <c r="IR141" s="17">
        <v>8.4693900000000006</v>
      </c>
      <c r="IS141" s="17">
        <v>8.4693900000000006</v>
      </c>
      <c r="IT141" s="17">
        <f t="shared" si="923"/>
        <v>100</v>
      </c>
      <c r="IU141" s="17">
        <v>9590.6221999999998</v>
      </c>
      <c r="IV141" s="17">
        <f>IY141+JB141</f>
        <v>9590.6221999999998</v>
      </c>
      <c r="IW141" s="17">
        <f>IZ141+JC141</f>
        <v>1900.3069599999999</v>
      </c>
      <c r="IX141" s="17">
        <f t="shared" si="924"/>
        <v>19.814219769808052</v>
      </c>
      <c r="IY141" s="17">
        <v>9398.8097600000001</v>
      </c>
      <c r="IZ141" s="17">
        <v>1862.3008199999999</v>
      </c>
      <c r="JA141" s="17">
        <f t="shared" si="925"/>
        <v>19.814219752863686</v>
      </c>
      <c r="JB141" s="17">
        <v>191.81244000000001</v>
      </c>
      <c r="JC141" s="17">
        <v>38.006140000000002</v>
      </c>
      <c r="JD141" s="17">
        <f t="shared" si="926"/>
        <v>19.814220600082038</v>
      </c>
      <c r="JE141" s="17"/>
      <c r="JF141" s="17">
        <f>JI141+JL141</f>
        <v>0</v>
      </c>
      <c r="JG141" s="17">
        <f>JJ141+JM141</f>
        <v>0</v>
      </c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25"/>
    </row>
    <row r="142" spans="1:305" s="6" customFormat="1" ht="18.75" customHeight="1">
      <c r="A142" s="2" t="s">
        <v>160</v>
      </c>
      <c r="B142" s="23">
        <f>SUM(B143:B151)</f>
        <v>19754.945640000002</v>
      </c>
      <c r="C142" s="23">
        <f>SUM(C143:C151)</f>
        <v>795.24311999999998</v>
      </c>
      <c r="D142" s="23">
        <f t="shared" si="913"/>
        <v>4.0255393990545034</v>
      </c>
      <c r="E142" s="23">
        <f>SUM(E143:E151)</f>
        <v>0</v>
      </c>
      <c r="F142" s="23">
        <f>SUM(F143:F151)</f>
        <v>0</v>
      </c>
      <c r="G142" s="23"/>
      <c r="H142" s="23">
        <f>SUM(H143:H151)</f>
        <v>0</v>
      </c>
      <c r="I142" s="23">
        <f>SUM(I143:I151)</f>
        <v>0</v>
      </c>
      <c r="J142" s="23">
        <f>SUM(J143:J151)</f>
        <v>0</v>
      </c>
      <c r="K142" s="23"/>
      <c r="L142" s="23">
        <f>SUM(L143:L151)</f>
        <v>0</v>
      </c>
      <c r="M142" s="23">
        <f>SUM(M143:M151)</f>
        <v>0</v>
      </c>
      <c r="N142" s="23"/>
      <c r="O142" s="23">
        <f>SUM(O143:O151)</f>
        <v>0</v>
      </c>
      <c r="P142" s="23">
        <f>SUM(P143:P151)</f>
        <v>0</v>
      </c>
      <c r="Q142" s="23"/>
      <c r="R142" s="23">
        <f>SUM(R143:R151)</f>
        <v>0</v>
      </c>
      <c r="S142" s="23">
        <f>SUM(S143:S151)</f>
        <v>0</v>
      </c>
      <c r="T142" s="23"/>
      <c r="U142" s="23">
        <f>SUM(U143:U151)</f>
        <v>0</v>
      </c>
      <c r="V142" s="23">
        <f>SUM(V143:V151)</f>
        <v>0</v>
      </c>
      <c r="W142" s="23"/>
      <c r="X142" s="23">
        <f>SUM(X143:X151)</f>
        <v>0</v>
      </c>
      <c r="Y142" s="23">
        <f>SUM(Y143:Y151)</f>
        <v>0</v>
      </c>
      <c r="Z142" s="23">
        <f>SUM(Z143:Z151)</f>
        <v>0</v>
      </c>
      <c r="AA142" s="23"/>
      <c r="AB142" s="23">
        <f>SUM(AB143:AB151)</f>
        <v>0</v>
      </c>
      <c r="AC142" s="23">
        <f>SUM(AC143:AC151)</f>
        <v>0</v>
      </c>
      <c r="AD142" s="23"/>
      <c r="AE142" s="23">
        <f>SUM(AE143:AE151)</f>
        <v>0</v>
      </c>
      <c r="AF142" s="23">
        <f>SUM(AF143:AF151)</f>
        <v>0</v>
      </c>
      <c r="AG142" s="23" t="e">
        <f t="shared" si="914"/>
        <v>#DIV/0!</v>
      </c>
      <c r="AH142" s="23">
        <f>SUM(AH143:AH151)</f>
        <v>0</v>
      </c>
      <c r="AI142" s="23">
        <f>SUM(AI143:AI151)</f>
        <v>0</v>
      </c>
      <c r="AJ142" s="23">
        <f>SUM(AJ143:AJ151)</f>
        <v>0</v>
      </c>
      <c r="AK142" s="23"/>
      <c r="AL142" s="23">
        <f>SUM(AL143:AL151)</f>
        <v>0</v>
      </c>
      <c r="AM142" s="23">
        <f>SUM(AM143:AM151)</f>
        <v>0</v>
      </c>
      <c r="AN142" s="23"/>
      <c r="AO142" s="23">
        <f>SUM(AO143:AO151)</f>
        <v>0</v>
      </c>
      <c r="AP142" s="23">
        <f>SUM(AP143:AP151)</f>
        <v>0</v>
      </c>
      <c r="AQ142" s="23"/>
      <c r="AR142" s="23">
        <f>SUM(AR143:AR151)</f>
        <v>0</v>
      </c>
      <c r="AS142" s="23">
        <f>SUM(AS143:AS151)</f>
        <v>0</v>
      </c>
      <c r="AT142" s="23">
        <f>SUM(AT143:AT151)</f>
        <v>0</v>
      </c>
      <c r="AU142" s="23"/>
      <c r="AV142" s="23">
        <f>SUM(AV143:AV151)</f>
        <v>0</v>
      </c>
      <c r="AW142" s="23">
        <f>SUM(AW143:AW151)</f>
        <v>0</v>
      </c>
      <c r="AX142" s="23"/>
      <c r="AY142" s="23">
        <f>SUM(AY143:AY151)</f>
        <v>0</v>
      </c>
      <c r="AZ142" s="23">
        <f>SUM(AZ143:AZ151)</f>
        <v>0</v>
      </c>
      <c r="BA142" s="23"/>
      <c r="BB142" s="23">
        <f>SUM(BB143:BB151)</f>
        <v>615.99461999999994</v>
      </c>
      <c r="BC142" s="23">
        <f>SUM(BC143:BC151)</f>
        <v>615.99462000000005</v>
      </c>
      <c r="BD142" s="23">
        <f>SUM(BD143:BD151)</f>
        <v>0</v>
      </c>
      <c r="BE142" s="23">
        <f t="shared" si="915"/>
        <v>0</v>
      </c>
      <c r="BF142" s="23">
        <f>SUM(BF143:BF151)</f>
        <v>603.67471999999998</v>
      </c>
      <c r="BG142" s="23">
        <f>SUM(BG143:BG151)</f>
        <v>0</v>
      </c>
      <c r="BH142" s="23">
        <f t="shared" si="916"/>
        <v>0</v>
      </c>
      <c r="BI142" s="23">
        <f>SUM(BI143:BI151)</f>
        <v>12.319900000000001</v>
      </c>
      <c r="BJ142" s="23">
        <f>SUM(BJ143:BJ151)</f>
        <v>0</v>
      </c>
      <c r="BK142" s="23">
        <f t="shared" si="917"/>
        <v>0</v>
      </c>
      <c r="BL142" s="23">
        <f>SUM(BL143:BL151)</f>
        <v>4653.3285999999998</v>
      </c>
      <c r="BM142" s="23">
        <f>SUM(BM143:BM151)</f>
        <v>4653.3285999999998</v>
      </c>
      <c r="BN142" s="23">
        <f>SUM(BN143:BN151)</f>
        <v>0</v>
      </c>
      <c r="BO142" s="23">
        <f>BN142/BM142*100</f>
        <v>0</v>
      </c>
      <c r="BP142" s="23">
        <f>SUM(BP143:BP151)</f>
        <v>4560.2620299999999</v>
      </c>
      <c r="BQ142" s="23">
        <f>SUM(BQ143:BQ151)</f>
        <v>0</v>
      </c>
      <c r="BR142" s="23">
        <f>BQ142/BP142*100</f>
        <v>0</v>
      </c>
      <c r="BS142" s="23">
        <f>SUM(BS143:BS151)</f>
        <v>93.066569999999999</v>
      </c>
      <c r="BT142" s="23">
        <f>SUM(BT143:BT151)</f>
        <v>0</v>
      </c>
      <c r="BU142" s="23">
        <f>BT142/BS142*100</f>
        <v>0</v>
      </c>
      <c r="BV142" s="23">
        <f>SUM(BV143:BV151)</f>
        <v>3451.4931799999995</v>
      </c>
      <c r="BW142" s="23">
        <f>SUM(BW143:BW151)</f>
        <v>214.6</v>
      </c>
      <c r="BX142" s="23">
        <f>BW142/BV142*100</f>
        <v>6.2175988422494877</v>
      </c>
      <c r="BY142" s="23">
        <f>SUM(BY143:BY151)</f>
        <v>3451.4931799999995</v>
      </c>
      <c r="BZ142" s="23">
        <f>SUM(BZ143:BZ151)</f>
        <v>214.6</v>
      </c>
      <c r="CA142" s="23">
        <f>BZ142/BY142*100</f>
        <v>6.2175988422494877</v>
      </c>
      <c r="CB142" s="23">
        <f>SUM(CB143:CB151)</f>
        <v>0</v>
      </c>
      <c r="CC142" s="23">
        <f>SUM(CC143:CC151)</f>
        <v>0</v>
      </c>
      <c r="CD142" s="23"/>
      <c r="CE142" s="23">
        <f>SUM(CE143:CE151)</f>
        <v>0</v>
      </c>
      <c r="CF142" s="23">
        <f>SUM(CF143:CF151)</f>
        <v>0</v>
      </c>
      <c r="CG142" s="23" t="e">
        <f t="shared" si="918"/>
        <v>#DIV/0!</v>
      </c>
      <c r="CH142" s="23">
        <f>SUM(CH143:CH151)</f>
        <v>0</v>
      </c>
      <c r="CI142" s="23">
        <f>SUM(CI143:CI151)</f>
        <v>0</v>
      </c>
      <c r="CJ142" s="23" t="e">
        <f t="shared" si="919"/>
        <v>#DIV/0!</v>
      </c>
      <c r="CK142" s="23">
        <f>SUM(CK143:CK151)</f>
        <v>0</v>
      </c>
      <c r="CL142" s="23">
        <f>SUM(CL143:CL151)</f>
        <v>0</v>
      </c>
      <c r="CM142" s="23" t="e">
        <f t="shared" si="920"/>
        <v>#DIV/0!</v>
      </c>
      <c r="CN142" s="23">
        <f>SUM(CN143:CN151)</f>
        <v>0</v>
      </c>
      <c r="CO142" s="23">
        <f>SUM(CO143:CO151)</f>
        <v>0</v>
      </c>
      <c r="CP142" s="23">
        <f>SUM(CP143:CP151)</f>
        <v>0</v>
      </c>
      <c r="CQ142" s="23"/>
      <c r="CR142" s="23">
        <f>SUM(CR143:CR151)</f>
        <v>0</v>
      </c>
      <c r="CS142" s="23">
        <f>SUM(CS143:CS151)</f>
        <v>0</v>
      </c>
      <c r="CT142" s="23"/>
      <c r="CU142" s="23">
        <f>SUM(CU143:CU151)</f>
        <v>0</v>
      </c>
      <c r="CV142" s="23">
        <f>SUM(CV143:CV151)</f>
        <v>0</v>
      </c>
      <c r="CW142" s="23"/>
      <c r="CX142" s="23">
        <f>SUM(CX143:CX151)</f>
        <v>0</v>
      </c>
      <c r="CY142" s="23">
        <f>SUM(CY143:CY151)</f>
        <v>0</v>
      </c>
      <c r="CZ142" s="23">
        <f>SUM(CZ143:CZ151)</f>
        <v>0</v>
      </c>
      <c r="DA142" s="23"/>
      <c r="DB142" s="23"/>
      <c r="DC142" s="23"/>
      <c r="DD142" s="23"/>
      <c r="DE142" s="23"/>
      <c r="DF142" s="23"/>
      <c r="DG142" s="23"/>
      <c r="DH142" s="23">
        <f>SUM(DH143:DH151)</f>
        <v>0</v>
      </c>
      <c r="DI142" s="23">
        <f>SUM(DI143:DI151)</f>
        <v>0</v>
      </c>
      <c r="DJ142" s="23">
        <f>SUM(DJ143:DJ151)</f>
        <v>0</v>
      </c>
      <c r="DK142" s="23" t="e">
        <f>DJ142/DI142*100</f>
        <v>#DIV/0!</v>
      </c>
      <c r="DL142" s="23">
        <f>SUM(DL143:DL151)</f>
        <v>0</v>
      </c>
      <c r="DM142" s="23">
        <f>SUM(DM143:DM151)</f>
        <v>0</v>
      </c>
      <c r="DN142" s="23" t="e">
        <f>DM142/DL142*100</f>
        <v>#DIV/0!</v>
      </c>
      <c r="DO142" s="23">
        <f>SUM(DO143:DO151)</f>
        <v>0</v>
      </c>
      <c r="DP142" s="23">
        <f>SUM(DP143:DP151)</f>
        <v>0</v>
      </c>
      <c r="DQ142" s="23" t="e">
        <f>DP142/DO142*100</f>
        <v>#DIV/0!</v>
      </c>
      <c r="DR142" s="23">
        <f>SUM(DR143:DR151)</f>
        <v>0</v>
      </c>
      <c r="DS142" s="23">
        <f>SUM(DS143:DS151)</f>
        <v>0</v>
      </c>
      <c r="DT142" s="23">
        <f>SUM(DT143:DT151)</f>
        <v>0</v>
      </c>
      <c r="DU142" s="23"/>
      <c r="DV142" s="23">
        <f>SUM(DV143:DV151)</f>
        <v>0</v>
      </c>
      <c r="DW142" s="23">
        <f>SUM(DW143:DW151)</f>
        <v>0</v>
      </c>
      <c r="DX142" s="23"/>
      <c r="DY142" s="23">
        <f>SUM(DY143:DY151)</f>
        <v>0</v>
      </c>
      <c r="DZ142" s="23">
        <f>SUM(DZ143:DZ151)</f>
        <v>0</v>
      </c>
      <c r="EA142" s="23"/>
      <c r="EB142" s="23">
        <f>SUM(EB143:EB151)</f>
        <v>0</v>
      </c>
      <c r="EC142" s="23">
        <f>SUM(EC143:EC151)</f>
        <v>0</v>
      </c>
      <c r="ED142" s="23">
        <f>SUM(ED143:ED151)</f>
        <v>0</v>
      </c>
      <c r="EE142" s="23"/>
      <c r="EF142" s="23">
        <f>SUM(EF143:EF151)</f>
        <v>0</v>
      </c>
      <c r="EG142" s="23">
        <f>SUM(EG143:EG151)</f>
        <v>0</v>
      </c>
      <c r="EH142" s="23"/>
      <c r="EI142" s="23">
        <f>SUM(EI143:EI151)</f>
        <v>0</v>
      </c>
      <c r="EJ142" s="23">
        <f>SUM(EJ143:EJ151)</f>
        <v>0</v>
      </c>
      <c r="EK142" s="23"/>
      <c r="EL142" s="23">
        <f>SUM(EL143:EL151)</f>
        <v>0</v>
      </c>
      <c r="EM142" s="23">
        <f>SUM(EM143:EM151)</f>
        <v>0</v>
      </c>
      <c r="EN142" s="23"/>
      <c r="EO142" s="23">
        <f>SUM(EO143:EO151)</f>
        <v>9872.8430000000008</v>
      </c>
      <c r="EP142" s="23">
        <f>SUM(EP143:EP151)</f>
        <v>9872.8430000000008</v>
      </c>
      <c r="EQ142" s="23">
        <f>SUM(EQ143:EQ151)</f>
        <v>0</v>
      </c>
      <c r="ER142" s="23"/>
      <c r="ES142" s="23">
        <f>SUM(ES143:ES151)</f>
        <v>9872.8430000000008</v>
      </c>
      <c r="ET142" s="23">
        <f>SUM(ET143:ET151)</f>
        <v>0</v>
      </c>
      <c r="EU142" s="23">
        <f>ET142/ES142*100</f>
        <v>0</v>
      </c>
      <c r="EV142" s="23">
        <f>SUM(EV143:EV151)</f>
        <v>0</v>
      </c>
      <c r="EW142" s="23">
        <f>SUM(EW143:EW151)</f>
        <v>0</v>
      </c>
      <c r="EX142" s="23"/>
      <c r="EY142" s="23">
        <f>SUM(EY143:EY151)</f>
        <v>0</v>
      </c>
      <c r="EZ142" s="23">
        <f>SUM(EZ143:EZ151)</f>
        <v>0</v>
      </c>
      <c r="FA142" s="23">
        <f>SUM(FA143:FA151)</f>
        <v>0</v>
      </c>
      <c r="FB142" s="23"/>
      <c r="FC142" s="23">
        <f>SUM(FC143:FC151)</f>
        <v>0</v>
      </c>
      <c r="FD142" s="23">
        <f>SUM(FD143:FD151)</f>
        <v>0</v>
      </c>
      <c r="FE142" s="23"/>
      <c r="FF142" s="23">
        <f>SUM(FF143:FF151)</f>
        <v>0</v>
      </c>
      <c r="FG142" s="23">
        <f>SUM(FG143:FG151)</f>
        <v>0</v>
      </c>
      <c r="FH142" s="23"/>
      <c r="FI142" s="23"/>
      <c r="FJ142" s="23">
        <f>FJ143+FJ144</f>
        <v>0</v>
      </c>
      <c r="FK142" s="23">
        <f>FK143+FK144</f>
        <v>0</v>
      </c>
      <c r="FL142" s="23"/>
      <c r="FM142" s="23">
        <f>FM143+FM144</f>
        <v>0</v>
      </c>
      <c r="FN142" s="23">
        <f>FN143+FN144</f>
        <v>0</v>
      </c>
      <c r="FO142" s="23"/>
      <c r="FP142" s="23">
        <f>FP143+FP144</f>
        <v>0</v>
      </c>
      <c r="FQ142" s="23">
        <f>FQ143+FQ144</f>
        <v>0</v>
      </c>
      <c r="FR142" s="23"/>
      <c r="FS142" s="23">
        <f>SUM(FS143:FS151)</f>
        <v>0</v>
      </c>
      <c r="FT142" s="23">
        <f>SUM(FT143:FT151)</f>
        <v>0</v>
      </c>
      <c r="FU142" s="23">
        <f>SUM(FU143:FU151)</f>
        <v>0</v>
      </c>
      <c r="FV142" s="23"/>
      <c r="FW142" s="23">
        <f>FW143+FW144</f>
        <v>0</v>
      </c>
      <c r="FX142" s="23">
        <f>FX143+FX144</f>
        <v>0</v>
      </c>
      <c r="FY142" s="23"/>
      <c r="FZ142" s="23">
        <f>FZ143+FZ144</f>
        <v>0</v>
      </c>
      <c r="GA142" s="23">
        <f>GA143+GA144</f>
        <v>0</v>
      </c>
      <c r="GB142" s="23"/>
      <c r="GC142" s="23">
        <f>SUM(GC143:GC151)</f>
        <v>0</v>
      </c>
      <c r="GD142" s="23">
        <f>SUM(GD143:GD151)</f>
        <v>0</v>
      </c>
      <c r="GE142" s="23">
        <f>SUM(GE143:GE151)</f>
        <v>0</v>
      </c>
      <c r="GF142" s="23"/>
      <c r="GG142" s="23">
        <f>GG143+GG144</f>
        <v>0</v>
      </c>
      <c r="GH142" s="23">
        <f>GH143+GH144</f>
        <v>0</v>
      </c>
      <c r="GI142" s="23"/>
      <c r="GJ142" s="23">
        <f>GJ143+GJ144</f>
        <v>0</v>
      </c>
      <c r="GK142" s="23">
        <f>GK143+GK144</f>
        <v>0</v>
      </c>
      <c r="GL142" s="23"/>
      <c r="GM142" s="23">
        <f>SUM(GM143:GM151)</f>
        <v>0</v>
      </c>
      <c r="GN142" s="23">
        <f>SUM(GN143:GN151)</f>
        <v>0</v>
      </c>
      <c r="GO142" s="23">
        <f>SUM(GO143:GO151)</f>
        <v>0</v>
      </c>
      <c r="GP142" s="23"/>
      <c r="GQ142" s="23">
        <f>GQ143+GQ144</f>
        <v>0</v>
      </c>
      <c r="GR142" s="23">
        <f>GR143+GR144</f>
        <v>0</v>
      </c>
      <c r="GS142" s="23"/>
      <c r="GT142" s="23">
        <f>GT143+GT144</f>
        <v>0</v>
      </c>
      <c r="GU142" s="23">
        <f>GU143+GU144</f>
        <v>0</v>
      </c>
      <c r="GV142" s="23"/>
      <c r="GW142" s="23">
        <f>SUM(GW143:GW151)</f>
        <v>0</v>
      </c>
      <c r="GX142" s="23">
        <f>SUM(GX143:GX151)</f>
        <v>0</v>
      </c>
      <c r="GY142" s="23">
        <f>SUM(GY143:GY151)</f>
        <v>0</v>
      </c>
      <c r="GZ142" s="23"/>
      <c r="HA142" s="23">
        <f>HA143+HA144</f>
        <v>0</v>
      </c>
      <c r="HB142" s="23">
        <f>HB143+HB144</f>
        <v>0</v>
      </c>
      <c r="HC142" s="23"/>
      <c r="HD142" s="23">
        <f>HD143+HD144</f>
        <v>0</v>
      </c>
      <c r="HE142" s="23">
        <f>HE143+HE144</f>
        <v>0</v>
      </c>
      <c r="HF142" s="23"/>
      <c r="HG142" s="23">
        <f>SUM(HG143:HG151)</f>
        <v>0</v>
      </c>
      <c r="HH142" s="23">
        <f>SUM(HH143:HH151)</f>
        <v>0</v>
      </c>
      <c r="HI142" s="23">
        <f>SUM(HI143:HI151)</f>
        <v>0</v>
      </c>
      <c r="HJ142" s="23"/>
      <c r="HK142" s="23">
        <f>HK143+HK144</f>
        <v>0</v>
      </c>
      <c r="HL142" s="23">
        <f>HL143+HL144</f>
        <v>0</v>
      </c>
      <c r="HM142" s="23"/>
      <c r="HN142" s="23">
        <f>HN143+HN144</f>
        <v>0</v>
      </c>
      <c r="HO142" s="23">
        <f>HO143+HO144</f>
        <v>0</v>
      </c>
      <c r="HP142" s="23"/>
      <c r="HQ142" s="23">
        <f>SUM(HQ143:HQ151)</f>
        <v>0</v>
      </c>
      <c r="HR142" s="23">
        <f>SUM(HR143:HR151)</f>
        <v>0</v>
      </c>
      <c r="HS142" s="23">
        <f>SUM(HS143:HS151)</f>
        <v>0</v>
      </c>
      <c r="HT142" s="23"/>
      <c r="HU142" s="23">
        <f>HU143+HU144</f>
        <v>0</v>
      </c>
      <c r="HV142" s="23">
        <f>HV143+HV144</f>
        <v>0</v>
      </c>
      <c r="HW142" s="23"/>
      <c r="HX142" s="23">
        <f>HX143+HX144</f>
        <v>0</v>
      </c>
      <c r="HY142" s="23">
        <f>HY143+HY144</f>
        <v>0</v>
      </c>
      <c r="HZ142" s="23"/>
      <c r="IA142" s="23">
        <f>SUM(IA143:IA151)</f>
        <v>0</v>
      </c>
      <c r="IB142" s="23">
        <f>SUM(IB143:IB151)</f>
        <v>0</v>
      </c>
      <c r="IC142" s="23">
        <f>SUM(IC143:IC151)</f>
        <v>0</v>
      </c>
      <c r="ID142" s="23"/>
      <c r="IE142" s="23">
        <f>IE143+IE144</f>
        <v>0</v>
      </c>
      <c r="IF142" s="23">
        <f>IF143+IF144</f>
        <v>0</v>
      </c>
      <c r="IG142" s="23"/>
      <c r="IH142" s="23">
        <f>IH143+IH144</f>
        <v>0</v>
      </c>
      <c r="II142" s="23">
        <f>II143+II144</f>
        <v>0</v>
      </c>
      <c r="IJ142" s="23"/>
      <c r="IK142" s="23">
        <f>SUM(IK143:IK151)</f>
        <v>0</v>
      </c>
      <c r="IL142" s="23">
        <f>SUM(IL143:IL151)</f>
        <v>0</v>
      </c>
      <c r="IM142" s="23">
        <f>SUM(IM143:IM151)</f>
        <v>0</v>
      </c>
      <c r="IN142" s="23"/>
      <c r="IO142" s="23">
        <f>IO143+IO144</f>
        <v>0</v>
      </c>
      <c r="IP142" s="23">
        <f>IP143+IP144</f>
        <v>0</v>
      </c>
      <c r="IQ142" s="23"/>
      <c r="IR142" s="23">
        <f>IR143+IR144</f>
        <v>0</v>
      </c>
      <c r="IS142" s="23">
        <f>IS143+IS144</f>
        <v>0</v>
      </c>
      <c r="IT142" s="23"/>
      <c r="IU142" s="23">
        <f>SUM(IU143:IU151)</f>
        <v>0</v>
      </c>
      <c r="IV142" s="23">
        <f>SUM(IV143:IV151)</f>
        <v>0</v>
      </c>
      <c r="IW142" s="23">
        <f>SUM(IW143:IW151)</f>
        <v>0</v>
      </c>
      <c r="IX142" s="23"/>
      <c r="IY142" s="23">
        <f>IY143+IY144</f>
        <v>0</v>
      </c>
      <c r="IZ142" s="23">
        <f>IZ143+IZ144</f>
        <v>0</v>
      </c>
      <c r="JA142" s="23"/>
      <c r="JB142" s="23">
        <f>JB143+JB144</f>
        <v>0</v>
      </c>
      <c r="JC142" s="23">
        <f>JC143+JC144</f>
        <v>0</v>
      </c>
      <c r="JD142" s="23"/>
      <c r="JE142" s="23">
        <f>SUM(JE143:JE151)</f>
        <v>0</v>
      </c>
      <c r="JF142" s="23">
        <f>SUM(JF143:JF151)</f>
        <v>0</v>
      </c>
      <c r="JG142" s="23">
        <f>SUM(JG143:JG151)</f>
        <v>0</v>
      </c>
      <c r="JH142" s="23"/>
      <c r="JI142" s="23">
        <f>SUM(JI143:JI151)</f>
        <v>0</v>
      </c>
      <c r="JJ142" s="23">
        <f>SUM(JJ143:JJ151)</f>
        <v>0</v>
      </c>
      <c r="JK142" s="23"/>
      <c r="JL142" s="23">
        <f>SUM(JL143:JL151)</f>
        <v>0</v>
      </c>
      <c r="JM142" s="23">
        <f>SUM(JM143:JM151)</f>
        <v>0</v>
      </c>
      <c r="JN142" s="23"/>
      <c r="JO142" s="23">
        <f>SUM(JO143:JO151)</f>
        <v>0</v>
      </c>
      <c r="JP142" s="23">
        <f>SUM(JP143:JP151)</f>
        <v>0</v>
      </c>
      <c r="JQ142" s="23"/>
      <c r="JR142" s="23">
        <f>SUM(JR143:JR151)</f>
        <v>1161.2862400000004</v>
      </c>
      <c r="JS142" s="23">
        <f>SUM(JS143:JS151)</f>
        <v>580.64312000000007</v>
      </c>
      <c r="JT142" s="23">
        <f t="shared" ref="JT142:JT151" si="938">JS142/JR142*100</f>
        <v>49.999999999999986</v>
      </c>
      <c r="JU142" s="23">
        <f>SUM(JU143:JU151)</f>
        <v>0</v>
      </c>
      <c r="JV142" s="23">
        <f>SUM(JV143:JV151)</f>
        <v>0</v>
      </c>
      <c r="JW142" s="23" t="e">
        <f t="shared" ref="JW142" si="939">JV142/JU142*100</f>
        <v>#DIV/0!</v>
      </c>
      <c r="JX142" s="23">
        <f>SUM(JX143:JX151)</f>
        <v>0</v>
      </c>
      <c r="JY142" s="23">
        <f>SUM(JY143:JY151)</f>
        <v>0</v>
      </c>
      <c r="JZ142" s="23" t="e">
        <f t="shared" ref="JZ142" si="940">JY142/JX142*100</f>
        <v>#DIV/0!</v>
      </c>
      <c r="KA142" s="23">
        <f>SUM(KA143:KA151)</f>
        <v>0</v>
      </c>
      <c r="KB142" s="23">
        <f>SUM(KB143:KB151)</f>
        <v>0</v>
      </c>
      <c r="KC142" s="23" t="e">
        <f t="shared" ref="KC142" si="941">KB142/KA142*100</f>
        <v>#DIV/0!</v>
      </c>
      <c r="KD142" s="23">
        <f>SUM(KD143:KD151)</f>
        <v>0</v>
      </c>
      <c r="KE142" s="23">
        <f>SUM(KE143:KE151)</f>
        <v>0</v>
      </c>
      <c r="KF142" s="23" t="e">
        <f t="shared" ref="KF142" si="942">KE142/KD142*100</f>
        <v>#DIV/0!</v>
      </c>
      <c r="KG142" s="23">
        <f>SUM(KG143:KG151)</f>
        <v>0</v>
      </c>
      <c r="KH142" s="23">
        <f>SUM(KH143:KH151)</f>
        <v>0</v>
      </c>
      <c r="KI142" s="23" t="e">
        <f t="shared" ref="KI142" si="943">KH142/KG142*100</f>
        <v>#DIV/0!</v>
      </c>
      <c r="KJ142" s="23">
        <f>SUM(KJ143:KJ151)</f>
        <v>0</v>
      </c>
      <c r="KK142" s="23">
        <f>SUM(KK143:KK151)</f>
        <v>0</v>
      </c>
      <c r="KL142" s="23" t="e">
        <f t="shared" ref="KL142" si="944">KK142/KJ142*100</f>
        <v>#DIV/0!</v>
      </c>
      <c r="KM142" s="23">
        <f>SUM(KM143:KM151)</f>
        <v>0</v>
      </c>
      <c r="KN142" s="23">
        <f>SUM(KN143:KN151)</f>
        <v>0</v>
      </c>
      <c r="KO142" s="23"/>
      <c r="KP142" s="23">
        <f>SUM(KP143:KP151)</f>
        <v>0</v>
      </c>
      <c r="KQ142" s="23">
        <f>SUM(KQ143:KQ151)</f>
        <v>0</v>
      </c>
      <c r="KR142" s="23"/>
    </row>
    <row r="143" spans="1:305">
      <c r="A143" s="1" t="s">
        <v>96</v>
      </c>
      <c r="B143" s="17">
        <f t="shared" ref="B143:B151" si="945">H143+R143+U143+X143+AH143+AR143+BB143+BL143+BV143+CE143+CN143+CX143+DH143+DR143+EB143+EO143+E143+EY143+FI143+FS143+GC143+GM143+GW143+HG143+HQ143+IA143+IK143+IU143+JE143+JO143+EL143+JR143+JU143+JX143+KA143+KD143+KG143+KJ143+KM143+KP143</f>
        <v>291.8854</v>
      </c>
      <c r="C143" s="17">
        <f t="shared" ref="C143:C151" si="946">J143+S143+V143+Z143+AJ143+AT143+BD143+BN143+BW143+CF143+CP143+CZ143+DJ143+DT143+ED143+EQ143+F143+FA143+FK143+FU143+GE143+GO143+GY143+HI143+HS143+IC143+IM143+IW143+JG143+JP143+EM143+JS143+JV143+JY143+KB143+KE143+KH143+KK143+KN143+KQ143</f>
        <v>145.9427</v>
      </c>
      <c r="D143" s="17">
        <f t="shared" si="913"/>
        <v>50</v>
      </c>
      <c r="E143" s="17"/>
      <c r="F143" s="17"/>
      <c r="G143" s="17"/>
      <c r="H143" s="17"/>
      <c r="I143" s="17">
        <f t="shared" ref="I143:J151" si="947">L143+O143</f>
        <v>0</v>
      </c>
      <c r="J143" s="17">
        <f t="shared" si="947"/>
        <v>0</v>
      </c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>
        <f t="shared" ref="Y143:Z151" si="948">AB143+AE143</f>
        <v>0</v>
      </c>
      <c r="Z143" s="17">
        <f t="shared" si="948"/>
        <v>0</v>
      </c>
      <c r="AA143" s="17"/>
      <c r="AB143" s="17"/>
      <c r="AC143" s="17"/>
      <c r="AD143" s="17"/>
      <c r="AE143" s="17"/>
      <c r="AF143" s="17"/>
      <c r="AG143" s="17"/>
      <c r="AH143" s="17"/>
      <c r="AI143" s="17">
        <f t="shared" ref="AI143:AJ151" si="949">AL143+AO143</f>
        <v>0</v>
      </c>
      <c r="AJ143" s="17">
        <f t="shared" si="949"/>
        <v>0</v>
      </c>
      <c r="AK143" s="17"/>
      <c r="AL143" s="17"/>
      <c r="AM143" s="17"/>
      <c r="AN143" s="17"/>
      <c r="AO143" s="17"/>
      <c r="AP143" s="17"/>
      <c r="AQ143" s="17"/>
      <c r="AR143" s="17"/>
      <c r="AS143" s="17">
        <f t="shared" ref="AS143:AT145" si="950">AV143+AY143</f>
        <v>0</v>
      </c>
      <c r="AT143" s="17">
        <f t="shared" si="950"/>
        <v>0</v>
      </c>
      <c r="AU143" s="17"/>
      <c r="AV143" s="17"/>
      <c r="AW143" s="17"/>
      <c r="AX143" s="17"/>
      <c r="AY143" s="17"/>
      <c r="AZ143" s="17"/>
      <c r="BA143" s="17"/>
      <c r="BB143" s="17"/>
      <c r="BC143" s="17">
        <f t="shared" ref="BC143:BD151" si="951">BF143+BI143</f>
        <v>0</v>
      </c>
      <c r="BD143" s="17">
        <f t="shared" si="951"/>
        <v>0</v>
      </c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>
        <f t="shared" ref="BV143:BW151" si="952">BY143+CB143</f>
        <v>0</v>
      </c>
      <c r="BW143" s="17">
        <f t="shared" si="952"/>
        <v>0</v>
      </c>
      <c r="BX143" s="17"/>
      <c r="BY143" s="17"/>
      <c r="BZ143" s="17"/>
      <c r="CA143" s="17"/>
      <c r="CB143" s="17"/>
      <c r="CC143" s="17"/>
      <c r="CD143" s="17"/>
      <c r="CE143" s="17">
        <f t="shared" ref="CE143:CF151" si="953">CH143+CK143</f>
        <v>0</v>
      </c>
      <c r="CF143" s="17">
        <f t="shared" si="953"/>
        <v>0</v>
      </c>
      <c r="CG143" s="17"/>
      <c r="CH143" s="17"/>
      <c r="CI143" s="17"/>
      <c r="CJ143" s="17"/>
      <c r="CK143" s="17"/>
      <c r="CL143" s="17"/>
      <c r="CM143" s="17"/>
      <c r="CN143" s="17"/>
      <c r="CO143" s="17">
        <f t="shared" ref="CO143:CP151" si="954">CR143+CU143</f>
        <v>0</v>
      </c>
      <c r="CP143" s="17">
        <f t="shared" si="954"/>
        <v>0</v>
      </c>
      <c r="CQ143" s="17"/>
      <c r="CR143" s="17"/>
      <c r="CS143" s="17"/>
      <c r="CT143" s="17"/>
      <c r="CU143" s="17"/>
      <c r="CV143" s="17"/>
      <c r="CW143" s="17"/>
      <c r="CX143" s="17"/>
      <c r="CY143" s="17">
        <f t="shared" ref="CY143:CZ151" si="955">DB143+DE143</f>
        <v>0</v>
      </c>
      <c r="CZ143" s="17">
        <f t="shared" si="955"/>
        <v>0</v>
      </c>
      <c r="DA143" s="17"/>
      <c r="DB143" s="17"/>
      <c r="DC143" s="17"/>
      <c r="DD143" s="17"/>
      <c r="DE143" s="17"/>
      <c r="DF143" s="17"/>
      <c r="DG143" s="17"/>
      <c r="DH143" s="17"/>
      <c r="DI143" s="17">
        <f t="shared" ref="DI143:DJ151" si="956">DL143+DO143</f>
        <v>0</v>
      </c>
      <c r="DJ143" s="17">
        <f t="shared" si="956"/>
        <v>0</v>
      </c>
      <c r="DK143" s="17"/>
      <c r="DL143" s="17"/>
      <c r="DM143" s="17"/>
      <c r="DN143" s="17"/>
      <c r="DO143" s="17"/>
      <c r="DP143" s="17"/>
      <c r="DQ143" s="17"/>
      <c r="DR143" s="17"/>
      <c r="DS143" s="17">
        <f t="shared" ref="DS143:DT151" si="957">DV143+DY143</f>
        <v>0</v>
      </c>
      <c r="DT143" s="17">
        <f t="shared" si="957"/>
        <v>0</v>
      </c>
      <c r="DU143" s="17"/>
      <c r="DV143" s="17"/>
      <c r="DW143" s="17"/>
      <c r="DX143" s="17"/>
      <c r="DY143" s="17"/>
      <c r="DZ143" s="17"/>
      <c r="EA143" s="17"/>
      <c r="EB143" s="17"/>
      <c r="EC143" s="17">
        <f t="shared" ref="EC143:ED151" si="958">EF143+EI143</f>
        <v>0</v>
      </c>
      <c r="ED143" s="17">
        <f t="shared" si="958"/>
        <v>0</v>
      </c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>
        <f t="shared" ref="EP143:EQ151" si="959">ES143+EV143</f>
        <v>0</v>
      </c>
      <c r="EQ143" s="17">
        <f t="shared" si="959"/>
        <v>0</v>
      </c>
      <c r="ER143" s="17"/>
      <c r="ES143" s="17"/>
      <c r="ET143" s="17"/>
      <c r="EU143" s="17"/>
      <c r="EV143" s="17"/>
      <c r="EW143" s="17"/>
      <c r="EX143" s="17"/>
      <c r="EY143" s="17"/>
      <c r="EZ143" s="17">
        <f t="shared" ref="EZ143:FA151" si="960">FC143+FF143</f>
        <v>0</v>
      </c>
      <c r="FA143" s="17">
        <f t="shared" si="960"/>
        <v>0</v>
      </c>
      <c r="FB143" s="17"/>
      <c r="FC143" s="17"/>
      <c r="FD143" s="17"/>
      <c r="FE143" s="17"/>
      <c r="FF143" s="17"/>
      <c r="FG143" s="17"/>
      <c r="FH143" s="17"/>
      <c r="FI143" s="22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>
        <f t="shared" ref="FT143:FU151" si="961">FW143+FZ143</f>
        <v>0</v>
      </c>
      <c r="FU143" s="17">
        <f t="shared" si="961"/>
        <v>0</v>
      </c>
      <c r="FV143" s="17"/>
      <c r="FW143" s="17"/>
      <c r="FX143" s="17"/>
      <c r="FY143" s="17"/>
      <c r="FZ143" s="17"/>
      <c r="GA143" s="17"/>
      <c r="GB143" s="17"/>
      <c r="GC143" s="17"/>
      <c r="GD143" s="17">
        <f t="shared" ref="GD143:GE151" si="962">GG143+GJ143</f>
        <v>0</v>
      </c>
      <c r="GE143" s="17">
        <f t="shared" si="962"/>
        <v>0</v>
      </c>
      <c r="GF143" s="17"/>
      <c r="GG143" s="17"/>
      <c r="GH143" s="17"/>
      <c r="GI143" s="17"/>
      <c r="GJ143" s="17"/>
      <c r="GK143" s="17"/>
      <c r="GL143" s="17"/>
      <c r="GM143" s="17"/>
      <c r="GN143" s="17">
        <f t="shared" ref="GN143:GO151" si="963">GQ143+GT143</f>
        <v>0</v>
      </c>
      <c r="GO143" s="17">
        <f t="shared" si="963"/>
        <v>0</v>
      </c>
      <c r="GP143" s="17"/>
      <c r="GQ143" s="17"/>
      <c r="GR143" s="17"/>
      <c r="GS143" s="17"/>
      <c r="GT143" s="17"/>
      <c r="GU143" s="17"/>
      <c r="GV143" s="17"/>
      <c r="GW143" s="17"/>
      <c r="GX143" s="17">
        <f t="shared" ref="GX143:GY151" si="964">HA143+HD143</f>
        <v>0</v>
      </c>
      <c r="GY143" s="17">
        <f t="shared" si="964"/>
        <v>0</v>
      </c>
      <c r="GZ143" s="17"/>
      <c r="HA143" s="17"/>
      <c r="HB143" s="17"/>
      <c r="HC143" s="17"/>
      <c r="HD143" s="17"/>
      <c r="HE143" s="17"/>
      <c r="HF143" s="17"/>
      <c r="HG143" s="17"/>
      <c r="HH143" s="17">
        <f t="shared" ref="HH143:HI151" si="965">HK143+HN143</f>
        <v>0</v>
      </c>
      <c r="HI143" s="17">
        <f t="shared" si="965"/>
        <v>0</v>
      </c>
      <c r="HJ143" s="17"/>
      <c r="HK143" s="17"/>
      <c r="HL143" s="17"/>
      <c r="HM143" s="17"/>
      <c r="HN143" s="17"/>
      <c r="HO143" s="17"/>
      <c r="HP143" s="17"/>
      <c r="HQ143" s="17"/>
      <c r="HR143" s="17">
        <f t="shared" ref="HR143:HS151" si="966">HU143+HX143</f>
        <v>0</v>
      </c>
      <c r="HS143" s="17">
        <f t="shared" si="966"/>
        <v>0</v>
      </c>
      <c r="HT143" s="17"/>
      <c r="HU143" s="17"/>
      <c r="HV143" s="17"/>
      <c r="HW143" s="17"/>
      <c r="HX143" s="17"/>
      <c r="HY143" s="17"/>
      <c r="HZ143" s="17"/>
      <c r="IA143" s="17"/>
      <c r="IB143" s="17">
        <f t="shared" ref="IB143:IC145" si="967">IE143+IH143</f>
        <v>0</v>
      </c>
      <c r="IC143" s="17">
        <f t="shared" si="967"/>
        <v>0</v>
      </c>
      <c r="ID143" s="17"/>
      <c r="IE143" s="17"/>
      <c r="IF143" s="17"/>
      <c r="IG143" s="17"/>
      <c r="IH143" s="17"/>
      <c r="II143" s="17"/>
      <c r="IJ143" s="17"/>
      <c r="IK143" s="17"/>
      <c r="IL143" s="17">
        <f t="shared" ref="IL143:IM145" si="968">IO143+IR143</f>
        <v>0</v>
      </c>
      <c r="IM143" s="17">
        <f t="shared" si="968"/>
        <v>0</v>
      </c>
      <c r="IN143" s="17"/>
      <c r="IO143" s="17"/>
      <c r="IP143" s="17"/>
      <c r="IQ143" s="17"/>
      <c r="IR143" s="17"/>
      <c r="IS143" s="17"/>
      <c r="IT143" s="17"/>
      <c r="IU143" s="17"/>
      <c r="IV143" s="17">
        <f t="shared" ref="IV143:IW145" si="969">IY143+JB143</f>
        <v>0</v>
      </c>
      <c r="IW143" s="17">
        <f t="shared" si="969"/>
        <v>0</v>
      </c>
      <c r="IX143" s="17"/>
      <c r="IY143" s="17"/>
      <c r="IZ143" s="17"/>
      <c r="JA143" s="17"/>
      <c r="JB143" s="17"/>
      <c r="JC143" s="17"/>
      <c r="JD143" s="17"/>
      <c r="JE143" s="17"/>
      <c r="JF143" s="17">
        <f t="shared" ref="JF143:JG145" si="970">JI143+JL143</f>
        <v>0</v>
      </c>
      <c r="JG143" s="17">
        <f t="shared" si="970"/>
        <v>0</v>
      </c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>
        <v>291.8854</v>
      </c>
      <c r="JS143" s="17">
        <v>145.9427</v>
      </c>
      <c r="JT143" s="17">
        <f t="shared" si="938"/>
        <v>50</v>
      </c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</row>
    <row r="144" spans="1:305" ht="18.75" customHeight="1">
      <c r="A144" s="1" t="s">
        <v>20</v>
      </c>
      <c r="B144" s="17">
        <f t="shared" si="945"/>
        <v>15363.78507</v>
      </c>
      <c r="C144" s="17">
        <f t="shared" si="946"/>
        <v>48.667029999999997</v>
      </c>
      <c r="D144" s="17">
        <f t="shared" si="913"/>
        <v>0.31676458488754422</v>
      </c>
      <c r="E144" s="17"/>
      <c r="F144" s="17"/>
      <c r="G144" s="17"/>
      <c r="H144" s="17"/>
      <c r="I144" s="17">
        <f t="shared" si="947"/>
        <v>0</v>
      </c>
      <c r="J144" s="17">
        <f t="shared" si="947"/>
        <v>0</v>
      </c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>
        <f t="shared" si="948"/>
        <v>0</v>
      </c>
      <c r="Z144" s="17">
        <f t="shared" si="948"/>
        <v>0</v>
      </c>
      <c r="AA144" s="17"/>
      <c r="AB144" s="17"/>
      <c r="AC144" s="17"/>
      <c r="AD144" s="17"/>
      <c r="AE144" s="17"/>
      <c r="AF144" s="17"/>
      <c r="AG144" s="17"/>
      <c r="AH144" s="17"/>
      <c r="AI144" s="17">
        <f t="shared" si="949"/>
        <v>0</v>
      </c>
      <c r="AJ144" s="17">
        <f t="shared" si="949"/>
        <v>0</v>
      </c>
      <c r="AK144" s="17"/>
      <c r="AL144" s="17"/>
      <c r="AM144" s="17"/>
      <c r="AN144" s="17"/>
      <c r="AO144" s="17"/>
      <c r="AP144" s="17"/>
      <c r="AQ144" s="17"/>
      <c r="AR144" s="17"/>
      <c r="AS144" s="17">
        <f t="shared" si="950"/>
        <v>0</v>
      </c>
      <c r="AT144" s="17">
        <f t="shared" si="950"/>
        <v>0</v>
      </c>
      <c r="AU144" s="17"/>
      <c r="AV144" s="17"/>
      <c r="AW144" s="17"/>
      <c r="AX144" s="17"/>
      <c r="AY144" s="17"/>
      <c r="AZ144" s="17"/>
      <c r="BA144" s="17"/>
      <c r="BB144" s="17"/>
      <c r="BC144" s="17">
        <f t="shared" si="951"/>
        <v>0</v>
      </c>
      <c r="BD144" s="17">
        <f t="shared" si="951"/>
        <v>0</v>
      </c>
      <c r="BE144" s="17"/>
      <c r="BF144" s="17"/>
      <c r="BG144" s="17"/>
      <c r="BH144" s="17"/>
      <c r="BI144" s="17"/>
      <c r="BJ144" s="17"/>
      <c r="BK144" s="17"/>
      <c r="BL144" s="17">
        <v>4277.3020500000002</v>
      </c>
      <c r="BM144" s="17">
        <f t="shared" ref="BM144:BN148" si="971">BP144+BS144</f>
        <v>4277.3020500000002</v>
      </c>
      <c r="BN144" s="17">
        <f t="shared" si="971"/>
        <v>0</v>
      </c>
      <c r="BO144" s="17">
        <f>BN144/BM144*100</f>
        <v>0</v>
      </c>
      <c r="BP144" s="17">
        <v>4191.7560100000001</v>
      </c>
      <c r="BQ144" s="17"/>
      <c r="BR144" s="17">
        <f>BQ144/BP144*100</f>
        <v>0</v>
      </c>
      <c r="BS144" s="17">
        <v>85.546040000000005</v>
      </c>
      <c r="BT144" s="17"/>
      <c r="BU144" s="17">
        <f>BT144/BS144*100</f>
        <v>0</v>
      </c>
      <c r="BV144" s="17">
        <f>BY144+CB144</f>
        <v>1116.3059599999999</v>
      </c>
      <c r="BW144" s="17">
        <f t="shared" si="952"/>
        <v>0</v>
      </c>
      <c r="BX144" s="17">
        <f>BW144/BV144*100</f>
        <v>0</v>
      </c>
      <c r="BY144" s="17">
        <v>1116.3059599999999</v>
      </c>
      <c r="BZ144" s="17"/>
      <c r="CA144" s="17">
        <f>BZ144/BY144*100</f>
        <v>0</v>
      </c>
      <c r="CB144" s="17"/>
      <c r="CC144" s="17"/>
      <c r="CD144" s="17"/>
      <c r="CE144" s="17">
        <f t="shared" si="953"/>
        <v>0</v>
      </c>
      <c r="CF144" s="17">
        <f t="shared" si="953"/>
        <v>0</v>
      </c>
      <c r="CG144" s="17"/>
      <c r="CH144" s="17"/>
      <c r="CI144" s="17"/>
      <c r="CJ144" s="17"/>
      <c r="CK144" s="17"/>
      <c r="CL144" s="17"/>
      <c r="CM144" s="17"/>
      <c r="CN144" s="17"/>
      <c r="CO144" s="17">
        <f t="shared" si="954"/>
        <v>0</v>
      </c>
      <c r="CP144" s="17">
        <f t="shared" si="954"/>
        <v>0</v>
      </c>
      <c r="CQ144" s="17"/>
      <c r="CR144" s="17"/>
      <c r="CS144" s="17"/>
      <c r="CT144" s="17"/>
      <c r="CU144" s="17"/>
      <c r="CV144" s="17"/>
      <c r="CW144" s="17"/>
      <c r="CX144" s="17"/>
      <c r="CY144" s="17">
        <f t="shared" si="955"/>
        <v>0</v>
      </c>
      <c r="CZ144" s="17">
        <f t="shared" si="955"/>
        <v>0</v>
      </c>
      <c r="DA144" s="17"/>
      <c r="DB144" s="17"/>
      <c r="DC144" s="17"/>
      <c r="DD144" s="17"/>
      <c r="DE144" s="17"/>
      <c r="DF144" s="17"/>
      <c r="DG144" s="17"/>
      <c r="DH144" s="17"/>
      <c r="DI144" s="17">
        <f t="shared" si="956"/>
        <v>0</v>
      </c>
      <c r="DJ144" s="17">
        <f t="shared" si="956"/>
        <v>0</v>
      </c>
      <c r="DK144" s="17"/>
      <c r="DL144" s="17"/>
      <c r="DM144" s="17"/>
      <c r="DN144" s="17"/>
      <c r="DO144" s="17"/>
      <c r="DP144" s="17"/>
      <c r="DQ144" s="17"/>
      <c r="DR144" s="17"/>
      <c r="DS144" s="17">
        <f t="shared" si="957"/>
        <v>0</v>
      </c>
      <c r="DT144" s="17">
        <f t="shared" si="957"/>
        <v>0</v>
      </c>
      <c r="DU144" s="17"/>
      <c r="DV144" s="17"/>
      <c r="DW144" s="17"/>
      <c r="DX144" s="17"/>
      <c r="DY144" s="17"/>
      <c r="DZ144" s="17"/>
      <c r="EA144" s="17"/>
      <c r="EB144" s="17"/>
      <c r="EC144" s="17">
        <f t="shared" si="958"/>
        <v>0</v>
      </c>
      <c r="ED144" s="17">
        <f t="shared" si="958"/>
        <v>0</v>
      </c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>
        <v>9872.8430000000008</v>
      </c>
      <c r="EP144" s="17">
        <f>ES144+EV144</f>
        <v>9872.8430000000008</v>
      </c>
      <c r="EQ144" s="17">
        <f t="shared" si="959"/>
        <v>0</v>
      </c>
      <c r="ER144" s="17"/>
      <c r="ES144" s="23">
        <v>9872.8430000000008</v>
      </c>
      <c r="ET144" s="17"/>
      <c r="EU144" s="17">
        <f>ET144/ES144*100</f>
        <v>0</v>
      </c>
      <c r="EV144" s="17"/>
      <c r="EW144" s="17"/>
      <c r="EX144" s="17"/>
      <c r="EY144" s="17"/>
      <c r="EZ144" s="17">
        <f t="shared" si="960"/>
        <v>0</v>
      </c>
      <c r="FA144" s="17">
        <f t="shared" si="960"/>
        <v>0</v>
      </c>
      <c r="FB144" s="17"/>
      <c r="FC144" s="17"/>
      <c r="FD144" s="17"/>
      <c r="FE144" s="17"/>
      <c r="FF144" s="17"/>
      <c r="FG144" s="17"/>
      <c r="FH144" s="17"/>
      <c r="FI144" s="22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>
        <f t="shared" si="961"/>
        <v>0</v>
      </c>
      <c r="FU144" s="17">
        <f t="shared" si="961"/>
        <v>0</v>
      </c>
      <c r="FV144" s="17"/>
      <c r="FW144" s="17"/>
      <c r="FX144" s="17"/>
      <c r="FY144" s="17"/>
      <c r="FZ144" s="17"/>
      <c r="GA144" s="17"/>
      <c r="GB144" s="17"/>
      <c r="GC144" s="17"/>
      <c r="GD144" s="17">
        <f t="shared" si="962"/>
        <v>0</v>
      </c>
      <c r="GE144" s="17">
        <f t="shared" si="962"/>
        <v>0</v>
      </c>
      <c r="GF144" s="17"/>
      <c r="GG144" s="17"/>
      <c r="GH144" s="17"/>
      <c r="GI144" s="17"/>
      <c r="GJ144" s="17"/>
      <c r="GK144" s="17"/>
      <c r="GL144" s="17"/>
      <c r="GM144" s="17"/>
      <c r="GN144" s="17">
        <f t="shared" si="963"/>
        <v>0</v>
      </c>
      <c r="GO144" s="17">
        <f t="shared" si="963"/>
        <v>0</v>
      </c>
      <c r="GP144" s="17"/>
      <c r="GQ144" s="17"/>
      <c r="GR144" s="17"/>
      <c r="GS144" s="17"/>
      <c r="GT144" s="17"/>
      <c r="GU144" s="17"/>
      <c r="GV144" s="17"/>
      <c r="GW144" s="17"/>
      <c r="GX144" s="17">
        <f t="shared" si="964"/>
        <v>0</v>
      </c>
      <c r="GY144" s="17">
        <f t="shared" si="964"/>
        <v>0</v>
      </c>
      <c r="GZ144" s="17"/>
      <c r="HA144" s="17"/>
      <c r="HB144" s="17"/>
      <c r="HC144" s="17"/>
      <c r="HD144" s="17"/>
      <c r="HE144" s="17"/>
      <c r="HF144" s="17"/>
      <c r="HG144" s="17"/>
      <c r="HH144" s="17">
        <f t="shared" si="965"/>
        <v>0</v>
      </c>
      <c r="HI144" s="17">
        <f t="shared" si="965"/>
        <v>0</v>
      </c>
      <c r="HJ144" s="17"/>
      <c r="HK144" s="17"/>
      <c r="HL144" s="17"/>
      <c r="HM144" s="17"/>
      <c r="HN144" s="17"/>
      <c r="HO144" s="17"/>
      <c r="HP144" s="17"/>
      <c r="HQ144" s="17"/>
      <c r="HR144" s="17">
        <f t="shared" si="966"/>
        <v>0</v>
      </c>
      <c r="HS144" s="17">
        <f t="shared" si="966"/>
        <v>0</v>
      </c>
      <c r="HT144" s="17"/>
      <c r="HU144" s="17"/>
      <c r="HV144" s="17"/>
      <c r="HW144" s="17"/>
      <c r="HX144" s="17"/>
      <c r="HY144" s="17"/>
      <c r="HZ144" s="17"/>
      <c r="IA144" s="17"/>
      <c r="IB144" s="17">
        <f t="shared" si="967"/>
        <v>0</v>
      </c>
      <c r="IC144" s="17">
        <f t="shared" si="967"/>
        <v>0</v>
      </c>
      <c r="ID144" s="17"/>
      <c r="IE144" s="17"/>
      <c r="IF144" s="17"/>
      <c r="IG144" s="17"/>
      <c r="IH144" s="17"/>
      <c r="II144" s="17"/>
      <c r="IJ144" s="17"/>
      <c r="IK144" s="17"/>
      <c r="IL144" s="17">
        <f t="shared" si="968"/>
        <v>0</v>
      </c>
      <c r="IM144" s="17">
        <f t="shared" si="968"/>
        <v>0</v>
      </c>
      <c r="IN144" s="17"/>
      <c r="IO144" s="17"/>
      <c r="IP144" s="17"/>
      <c r="IQ144" s="17"/>
      <c r="IR144" s="17"/>
      <c r="IS144" s="17"/>
      <c r="IT144" s="17"/>
      <c r="IU144" s="17"/>
      <c r="IV144" s="17">
        <f t="shared" si="969"/>
        <v>0</v>
      </c>
      <c r="IW144" s="17">
        <f t="shared" si="969"/>
        <v>0</v>
      </c>
      <c r="IX144" s="17"/>
      <c r="IY144" s="17"/>
      <c r="IZ144" s="17"/>
      <c r="JA144" s="17"/>
      <c r="JB144" s="17"/>
      <c r="JC144" s="17"/>
      <c r="JD144" s="17"/>
      <c r="JE144" s="17"/>
      <c r="JF144" s="17">
        <f t="shared" si="970"/>
        <v>0</v>
      </c>
      <c r="JG144" s="17">
        <f t="shared" si="970"/>
        <v>0</v>
      </c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>
        <v>97.334059999999994</v>
      </c>
      <c r="JS144" s="17">
        <v>48.667029999999997</v>
      </c>
      <c r="JT144" s="17">
        <f t="shared" si="938"/>
        <v>50</v>
      </c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</row>
    <row r="145" spans="1:304">
      <c r="A145" s="1" t="s">
        <v>66</v>
      </c>
      <c r="B145" s="17">
        <f t="shared" si="945"/>
        <v>1381.3028300000001</v>
      </c>
      <c r="C145" s="17">
        <f t="shared" si="946"/>
        <v>129.77875</v>
      </c>
      <c r="D145" s="17">
        <f t="shared" si="913"/>
        <v>9.395387251903335</v>
      </c>
      <c r="E145" s="17"/>
      <c r="F145" s="17"/>
      <c r="G145" s="17"/>
      <c r="H145" s="17"/>
      <c r="I145" s="17">
        <f t="shared" si="947"/>
        <v>0</v>
      </c>
      <c r="J145" s="17">
        <f t="shared" si="947"/>
        <v>0</v>
      </c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>
        <f t="shared" si="948"/>
        <v>0</v>
      </c>
      <c r="Z145" s="17">
        <f t="shared" si="948"/>
        <v>0</v>
      </c>
      <c r="AA145" s="17"/>
      <c r="AB145" s="17"/>
      <c r="AC145" s="17"/>
      <c r="AD145" s="17"/>
      <c r="AE145" s="17"/>
      <c r="AF145" s="17"/>
      <c r="AG145" s="17"/>
      <c r="AH145" s="17"/>
      <c r="AI145" s="17">
        <f t="shared" si="949"/>
        <v>0</v>
      </c>
      <c r="AJ145" s="17">
        <f t="shared" si="949"/>
        <v>0</v>
      </c>
      <c r="AK145" s="17"/>
      <c r="AL145" s="17"/>
      <c r="AM145" s="17"/>
      <c r="AN145" s="17"/>
      <c r="AO145" s="17"/>
      <c r="AP145" s="17"/>
      <c r="AQ145" s="17"/>
      <c r="AR145" s="17"/>
      <c r="AS145" s="17">
        <f t="shared" si="950"/>
        <v>0</v>
      </c>
      <c r="AT145" s="17">
        <f t="shared" si="950"/>
        <v>0</v>
      </c>
      <c r="AU145" s="17"/>
      <c r="AV145" s="17"/>
      <c r="AW145" s="17"/>
      <c r="AX145" s="17"/>
      <c r="AY145" s="17"/>
      <c r="AZ145" s="17"/>
      <c r="BA145" s="17"/>
      <c r="BB145" s="17"/>
      <c r="BC145" s="17">
        <f t="shared" si="951"/>
        <v>0</v>
      </c>
      <c r="BD145" s="17">
        <f t="shared" si="951"/>
        <v>0</v>
      </c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>
        <f t="shared" si="952"/>
        <v>1121.74532</v>
      </c>
      <c r="BW145" s="17">
        <f t="shared" si="952"/>
        <v>0</v>
      </c>
      <c r="BX145" s="17"/>
      <c r="BY145" s="17">
        <v>1121.74532</v>
      </c>
      <c r="BZ145" s="17"/>
      <c r="CA145" s="17">
        <f t="shared" ref="CA145" si="972">BZ145/BY145*100</f>
        <v>0</v>
      </c>
      <c r="CB145" s="17"/>
      <c r="CC145" s="17"/>
      <c r="CD145" s="17"/>
      <c r="CE145" s="17">
        <f t="shared" si="953"/>
        <v>0</v>
      </c>
      <c r="CF145" s="17">
        <f t="shared" si="953"/>
        <v>0</v>
      </c>
      <c r="CG145" s="17"/>
      <c r="CH145" s="17"/>
      <c r="CI145" s="17"/>
      <c r="CJ145" s="17"/>
      <c r="CK145" s="17"/>
      <c r="CL145" s="17"/>
      <c r="CN145" s="17"/>
      <c r="CO145" s="17">
        <f t="shared" si="954"/>
        <v>0</v>
      </c>
      <c r="CP145" s="17">
        <f t="shared" si="954"/>
        <v>0</v>
      </c>
      <c r="CQ145" s="17"/>
      <c r="CR145" s="17"/>
      <c r="CS145" s="17"/>
      <c r="CT145" s="17"/>
      <c r="CU145" s="17"/>
      <c r="CV145" s="17"/>
      <c r="CW145" s="17"/>
      <c r="CX145" s="17"/>
      <c r="CY145" s="17">
        <f t="shared" si="955"/>
        <v>0</v>
      </c>
      <c r="CZ145" s="17">
        <f t="shared" si="955"/>
        <v>0</v>
      </c>
      <c r="DA145" s="17"/>
      <c r="DB145" s="17"/>
      <c r="DC145" s="17"/>
      <c r="DD145" s="17"/>
      <c r="DE145" s="17"/>
      <c r="DF145" s="17"/>
      <c r="DG145" s="17"/>
      <c r="DH145" s="17"/>
      <c r="DI145" s="17">
        <f t="shared" si="956"/>
        <v>0</v>
      </c>
      <c r="DJ145" s="17">
        <f t="shared" si="956"/>
        <v>0</v>
      </c>
      <c r="DK145" s="17"/>
      <c r="DL145" s="17"/>
      <c r="DM145" s="17"/>
      <c r="DN145" s="17"/>
      <c r="DO145" s="17"/>
      <c r="DP145" s="17"/>
      <c r="DQ145" s="17"/>
      <c r="DR145" s="17"/>
      <c r="DS145" s="17">
        <f t="shared" si="957"/>
        <v>0</v>
      </c>
      <c r="DT145" s="17">
        <f t="shared" si="957"/>
        <v>0</v>
      </c>
      <c r="DU145" s="17"/>
      <c r="DV145" s="17"/>
      <c r="DW145" s="17"/>
      <c r="DX145" s="17"/>
      <c r="DY145" s="17"/>
      <c r="DZ145" s="17"/>
      <c r="EA145" s="17"/>
      <c r="EB145" s="17"/>
      <c r="EC145" s="17">
        <f t="shared" si="958"/>
        <v>0</v>
      </c>
      <c r="ED145" s="17">
        <f t="shared" si="958"/>
        <v>0</v>
      </c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>
        <f t="shared" si="959"/>
        <v>0</v>
      </c>
      <c r="EQ145" s="17">
        <f t="shared" si="959"/>
        <v>0</v>
      </c>
      <c r="ER145" s="17"/>
      <c r="ES145" s="17"/>
      <c r="ET145" s="17"/>
      <c r="EU145" s="17"/>
      <c r="EV145" s="17"/>
      <c r="EW145" s="17"/>
      <c r="EX145" s="17"/>
      <c r="EY145" s="17"/>
      <c r="EZ145" s="17">
        <f t="shared" si="960"/>
        <v>0</v>
      </c>
      <c r="FA145" s="17">
        <f t="shared" si="960"/>
        <v>0</v>
      </c>
      <c r="FB145" s="17"/>
      <c r="FC145" s="17"/>
      <c r="FD145" s="17"/>
      <c r="FE145" s="17"/>
      <c r="FF145" s="17"/>
      <c r="FG145" s="17"/>
      <c r="FH145" s="17"/>
      <c r="FI145" s="22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>
        <f t="shared" si="961"/>
        <v>0</v>
      </c>
      <c r="FU145" s="17">
        <f t="shared" si="961"/>
        <v>0</v>
      </c>
      <c r="FV145" s="17"/>
      <c r="FW145" s="17"/>
      <c r="FX145" s="17"/>
      <c r="FY145" s="17"/>
      <c r="FZ145" s="17"/>
      <c r="GA145" s="17"/>
      <c r="GB145" s="17"/>
      <c r="GC145" s="17"/>
      <c r="GD145" s="17">
        <f t="shared" si="962"/>
        <v>0</v>
      </c>
      <c r="GE145" s="17">
        <f t="shared" si="962"/>
        <v>0</v>
      </c>
      <c r="GF145" s="17"/>
      <c r="GG145" s="17"/>
      <c r="GH145" s="17"/>
      <c r="GI145" s="17"/>
      <c r="GJ145" s="17"/>
      <c r="GK145" s="17"/>
      <c r="GL145" s="17"/>
      <c r="GM145" s="17"/>
      <c r="GN145" s="17">
        <f t="shared" si="963"/>
        <v>0</v>
      </c>
      <c r="GO145" s="17">
        <f t="shared" si="963"/>
        <v>0</v>
      </c>
      <c r="GP145" s="17"/>
      <c r="GQ145" s="17"/>
      <c r="GR145" s="17"/>
      <c r="GS145" s="17"/>
      <c r="GT145" s="17"/>
      <c r="GU145" s="17"/>
      <c r="GV145" s="17"/>
      <c r="GW145" s="17"/>
      <c r="GX145" s="17">
        <f t="shared" si="964"/>
        <v>0</v>
      </c>
      <c r="GY145" s="17">
        <f t="shared" si="964"/>
        <v>0</v>
      </c>
      <c r="GZ145" s="17"/>
      <c r="HA145" s="17"/>
      <c r="HB145" s="17"/>
      <c r="HC145" s="17"/>
      <c r="HD145" s="17"/>
      <c r="HE145" s="17"/>
      <c r="HF145" s="17"/>
      <c r="HG145" s="17"/>
      <c r="HH145" s="17">
        <f t="shared" si="965"/>
        <v>0</v>
      </c>
      <c r="HI145" s="17">
        <f t="shared" si="965"/>
        <v>0</v>
      </c>
      <c r="HJ145" s="17"/>
      <c r="HK145" s="17"/>
      <c r="HL145" s="17"/>
      <c r="HM145" s="17"/>
      <c r="HN145" s="17"/>
      <c r="HO145" s="17"/>
      <c r="HP145" s="17"/>
      <c r="HQ145" s="17"/>
      <c r="HR145" s="17">
        <f t="shared" si="966"/>
        <v>0</v>
      </c>
      <c r="HS145" s="17">
        <f t="shared" si="966"/>
        <v>0</v>
      </c>
      <c r="HT145" s="17"/>
      <c r="HU145" s="17"/>
      <c r="HV145" s="17"/>
      <c r="HW145" s="17"/>
      <c r="HX145" s="17"/>
      <c r="HY145" s="17"/>
      <c r="HZ145" s="17"/>
      <c r="IA145" s="17"/>
      <c r="IB145" s="17">
        <f t="shared" si="967"/>
        <v>0</v>
      </c>
      <c r="IC145" s="17">
        <f t="shared" si="967"/>
        <v>0</v>
      </c>
      <c r="ID145" s="17"/>
      <c r="IE145" s="17"/>
      <c r="IF145" s="17"/>
      <c r="IG145" s="17"/>
      <c r="IH145" s="17"/>
      <c r="II145" s="17"/>
      <c r="IJ145" s="17"/>
      <c r="IK145" s="17"/>
      <c r="IL145" s="17">
        <f t="shared" si="968"/>
        <v>0</v>
      </c>
      <c r="IM145" s="17">
        <f t="shared" si="968"/>
        <v>0</v>
      </c>
      <c r="IN145" s="17"/>
      <c r="IO145" s="17"/>
      <c r="IP145" s="17"/>
      <c r="IQ145" s="17"/>
      <c r="IR145" s="17"/>
      <c r="IS145" s="17"/>
      <c r="IT145" s="17"/>
      <c r="IU145" s="17"/>
      <c r="IV145" s="17">
        <f t="shared" si="969"/>
        <v>0</v>
      </c>
      <c r="IW145" s="17">
        <f t="shared" si="969"/>
        <v>0</v>
      </c>
      <c r="IX145" s="17"/>
      <c r="IY145" s="17"/>
      <c r="IZ145" s="17"/>
      <c r="JA145" s="17"/>
      <c r="JB145" s="17"/>
      <c r="JC145" s="17"/>
      <c r="JD145" s="17"/>
      <c r="JE145" s="17"/>
      <c r="JF145" s="17">
        <f t="shared" si="970"/>
        <v>0</v>
      </c>
      <c r="JG145" s="17">
        <f t="shared" si="970"/>
        <v>0</v>
      </c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>
        <v>259.55751000000004</v>
      </c>
      <c r="JS145" s="17">
        <v>129.77875</v>
      </c>
      <c r="JT145" s="17">
        <f t="shared" si="938"/>
        <v>49.999998073644633</v>
      </c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</row>
    <row r="146" spans="1:304">
      <c r="A146" s="1" t="s">
        <v>99</v>
      </c>
      <c r="B146" s="17">
        <f t="shared" si="945"/>
        <v>16.222339999999999</v>
      </c>
      <c r="C146" s="17">
        <f t="shared" si="946"/>
        <v>8.1111699999999995</v>
      </c>
      <c r="D146" s="17">
        <f t="shared" si="913"/>
        <v>50</v>
      </c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>
        <f t="shared" si="952"/>
        <v>0</v>
      </c>
      <c r="BW146" s="17">
        <f t="shared" si="952"/>
        <v>0</v>
      </c>
      <c r="BX146" s="17"/>
      <c r="BY146" s="17"/>
      <c r="BZ146" s="17"/>
      <c r="CA146" s="17"/>
      <c r="CB146" s="17"/>
      <c r="CC146" s="17"/>
      <c r="CD146" s="17"/>
      <c r="CE146" s="17">
        <f t="shared" si="953"/>
        <v>0</v>
      </c>
      <c r="CF146" s="17">
        <f t="shared" si="953"/>
        <v>0</v>
      </c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22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>
        <v>16.222339999999999</v>
      </c>
      <c r="JS146" s="17">
        <v>8.1111699999999995</v>
      </c>
      <c r="JT146" s="17">
        <f t="shared" si="938"/>
        <v>50</v>
      </c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</row>
    <row r="147" spans="1:304" ht="18.75" customHeight="1">
      <c r="A147" s="1" t="s">
        <v>107</v>
      </c>
      <c r="B147" s="17">
        <f t="shared" si="945"/>
        <v>325.07833999999997</v>
      </c>
      <c r="C147" s="17">
        <f t="shared" si="946"/>
        <v>8.1111699999999995</v>
      </c>
      <c r="D147" s="17">
        <f t="shared" si="913"/>
        <v>2.4951431707200178</v>
      </c>
      <c r="E147" s="17"/>
      <c r="F147" s="17"/>
      <c r="G147" s="17"/>
      <c r="H147" s="17"/>
      <c r="I147" s="17">
        <f t="shared" si="947"/>
        <v>0</v>
      </c>
      <c r="J147" s="17">
        <f t="shared" si="947"/>
        <v>0</v>
      </c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>
        <f t="shared" si="948"/>
        <v>0</v>
      </c>
      <c r="Z147" s="17">
        <f t="shared" si="948"/>
        <v>0</v>
      </c>
      <c r="AA147" s="17"/>
      <c r="AB147" s="17"/>
      <c r="AC147" s="17"/>
      <c r="AD147" s="17"/>
      <c r="AE147" s="17"/>
      <c r="AF147" s="17"/>
      <c r="AG147" s="17"/>
      <c r="AH147" s="17"/>
      <c r="AI147" s="17">
        <f t="shared" si="949"/>
        <v>0</v>
      </c>
      <c r="AJ147" s="17">
        <f t="shared" si="949"/>
        <v>0</v>
      </c>
      <c r="AK147" s="17"/>
      <c r="AL147" s="17"/>
      <c r="AM147" s="17"/>
      <c r="AN147" s="17"/>
      <c r="AO147" s="17"/>
      <c r="AP147" s="17"/>
      <c r="AQ147" s="17"/>
      <c r="AR147" s="17"/>
      <c r="AS147" s="17">
        <f t="shared" ref="AS147:AT149" si="973">AV147+AY147</f>
        <v>0</v>
      </c>
      <c r="AT147" s="17">
        <f t="shared" si="973"/>
        <v>0</v>
      </c>
      <c r="AU147" s="17"/>
      <c r="AV147" s="17"/>
      <c r="AW147" s="17"/>
      <c r="AX147" s="17"/>
      <c r="AY147" s="17"/>
      <c r="AZ147" s="17"/>
      <c r="BA147" s="17"/>
      <c r="BB147" s="17"/>
      <c r="BC147" s="17">
        <f t="shared" si="951"/>
        <v>0</v>
      </c>
      <c r="BD147" s="17">
        <f t="shared" si="951"/>
        <v>0</v>
      </c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>
        <f t="shared" si="952"/>
        <v>308.85599999999999</v>
      </c>
      <c r="BW147" s="17">
        <f t="shared" si="952"/>
        <v>0</v>
      </c>
      <c r="BX147" s="17"/>
      <c r="BY147" s="17">
        <v>308.85599999999999</v>
      </c>
      <c r="BZ147" s="17"/>
      <c r="CA147" s="17">
        <f t="shared" ref="CA147:CA149" si="974">BZ147/BY147*100</f>
        <v>0</v>
      </c>
      <c r="CB147" s="17"/>
      <c r="CC147" s="17"/>
      <c r="CD147" s="17"/>
      <c r="CE147" s="17">
        <f t="shared" si="953"/>
        <v>0</v>
      </c>
      <c r="CF147" s="17">
        <f t="shared" si="953"/>
        <v>0</v>
      </c>
      <c r="CG147" s="17"/>
      <c r="CH147" s="17"/>
      <c r="CI147" s="17"/>
      <c r="CJ147" s="17"/>
      <c r="CK147" s="17"/>
      <c r="CL147" s="17"/>
      <c r="CM147" s="17"/>
      <c r="CN147" s="17"/>
      <c r="CO147" s="17">
        <f t="shared" si="954"/>
        <v>0</v>
      </c>
      <c r="CP147" s="17">
        <f t="shared" si="954"/>
        <v>0</v>
      </c>
      <c r="CQ147" s="17"/>
      <c r="CR147" s="17"/>
      <c r="CS147" s="17"/>
      <c r="CT147" s="17"/>
      <c r="CU147" s="17"/>
      <c r="CV147" s="17"/>
      <c r="CW147" s="17"/>
      <c r="CX147" s="17"/>
      <c r="CY147" s="17">
        <f t="shared" si="955"/>
        <v>0</v>
      </c>
      <c r="CZ147" s="17">
        <f t="shared" si="955"/>
        <v>0</v>
      </c>
      <c r="DA147" s="17"/>
      <c r="DB147" s="17"/>
      <c r="DC147" s="17"/>
      <c r="DD147" s="17"/>
      <c r="DE147" s="17"/>
      <c r="DF147" s="17"/>
      <c r="DG147" s="17"/>
      <c r="DH147" s="17"/>
      <c r="DI147" s="17">
        <f t="shared" si="956"/>
        <v>0</v>
      </c>
      <c r="DJ147" s="17">
        <f t="shared" si="956"/>
        <v>0</v>
      </c>
      <c r="DK147" s="17"/>
      <c r="DL147" s="17"/>
      <c r="DM147" s="17"/>
      <c r="DN147" s="17"/>
      <c r="DO147" s="17"/>
      <c r="DP147" s="17"/>
      <c r="DQ147" s="17"/>
      <c r="DR147" s="17"/>
      <c r="DS147" s="17">
        <f t="shared" si="957"/>
        <v>0</v>
      </c>
      <c r="DT147" s="17">
        <f t="shared" si="957"/>
        <v>0</v>
      </c>
      <c r="DU147" s="17"/>
      <c r="DV147" s="17"/>
      <c r="DW147" s="17"/>
      <c r="DX147" s="17"/>
      <c r="DY147" s="17"/>
      <c r="DZ147" s="17"/>
      <c r="EA147" s="17"/>
      <c r="EB147" s="17"/>
      <c r="EC147" s="17">
        <f t="shared" si="958"/>
        <v>0</v>
      </c>
      <c r="ED147" s="17">
        <f t="shared" si="958"/>
        <v>0</v>
      </c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>
        <f t="shared" si="959"/>
        <v>0</v>
      </c>
      <c r="EQ147" s="17">
        <f t="shared" si="959"/>
        <v>0</v>
      </c>
      <c r="ER147" s="17"/>
      <c r="ES147" s="17"/>
      <c r="ET147" s="17"/>
      <c r="EU147" s="17"/>
      <c r="EV147" s="17"/>
      <c r="EW147" s="17"/>
      <c r="EX147" s="17"/>
      <c r="EY147" s="17"/>
      <c r="EZ147" s="17">
        <f t="shared" si="960"/>
        <v>0</v>
      </c>
      <c r="FA147" s="17">
        <f t="shared" si="960"/>
        <v>0</v>
      </c>
      <c r="FB147" s="17"/>
      <c r="FC147" s="17"/>
      <c r="FD147" s="17"/>
      <c r="FE147" s="17"/>
      <c r="FF147" s="17"/>
      <c r="FG147" s="17"/>
      <c r="FH147" s="17"/>
      <c r="FI147" s="22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>
        <f t="shared" si="961"/>
        <v>0</v>
      </c>
      <c r="FU147" s="17">
        <f t="shared" si="961"/>
        <v>0</v>
      </c>
      <c r="FV147" s="17"/>
      <c r="FW147" s="17"/>
      <c r="FX147" s="17"/>
      <c r="FY147" s="17"/>
      <c r="FZ147" s="17"/>
      <c r="GA147" s="17"/>
      <c r="GB147" s="17"/>
      <c r="GC147" s="17"/>
      <c r="GD147" s="17">
        <f t="shared" si="962"/>
        <v>0</v>
      </c>
      <c r="GE147" s="17">
        <f t="shared" si="962"/>
        <v>0</v>
      </c>
      <c r="GF147" s="17"/>
      <c r="GG147" s="17"/>
      <c r="GH147" s="17"/>
      <c r="GI147" s="17"/>
      <c r="GJ147" s="17"/>
      <c r="GK147" s="17"/>
      <c r="GL147" s="17"/>
      <c r="GM147" s="17"/>
      <c r="GN147" s="17">
        <f t="shared" si="963"/>
        <v>0</v>
      </c>
      <c r="GO147" s="17">
        <f t="shared" si="963"/>
        <v>0</v>
      </c>
      <c r="GP147" s="17"/>
      <c r="GQ147" s="17"/>
      <c r="GR147" s="17"/>
      <c r="GS147" s="17"/>
      <c r="GT147" s="17"/>
      <c r="GU147" s="17"/>
      <c r="GV147" s="17"/>
      <c r="GW147" s="17"/>
      <c r="GX147" s="17">
        <f t="shared" si="964"/>
        <v>0</v>
      </c>
      <c r="GY147" s="17">
        <f t="shared" si="964"/>
        <v>0</v>
      </c>
      <c r="GZ147" s="17"/>
      <c r="HA147" s="17"/>
      <c r="HB147" s="17"/>
      <c r="HC147" s="17"/>
      <c r="HD147" s="17"/>
      <c r="HE147" s="17"/>
      <c r="HF147" s="17"/>
      <c r="HG147" s="17"/>
      <c r="HH147" s="17">
        <f t="shared" si="965"/>
        <v>0</v>
      </c>
      <c r="HI147" s="17">
        <f t="shared" si="965"/>
        <v>0</v>
      </c>
      <c r="HJ147" s="17"/>
      <c r="HK147" s="17"/>
      <c r="HL147" s="17"/>
      <c r="HM147" s="17"/>
      <c r="HN147" s="17"/>
      <c r="HO147" s="17"/>
      <c r="HP147" s="17"/>
      <c r="HQ147" s="17"/>
      <c r="HR147" s="17">
        <f t="shared" si="966"/>
        <v>0</v>
      </c>
      <c r="HS147" s="17">
        <f t="shared" si="966"/>
        <v>0</v>
      </c>
      <c r="HT147" s="17"/>
      <c r="HU147" s="17"/>
      <c r="HV147" s="17"/>
      <c r="HW147" s="17"/>
      <c r="HX147" s="17"/>
      <c r="HY147" s="17"/>
      <c r="HZ147" s="17"/>
      <c r="IA147" s="17"/>
      <c r="IB147" s="17">
        <f t="shared" ref="IB147:IC149" si="975">IE147+IH147</f>
        <v>0</v>
      </c>
      <c r="IC147" s="17">
        <f t="shared" si="975"/>
        <v>0</v>
      </c>
      <c r="ID147" s="17"/>
      <c r="IE147" s="17"/>
      <c r="IF147" s="17"/>
      <c r="IG147" s="17"/>
      <c r="IH147" s="17"/>
      <c r="II147" s="17"/>
      <c r="IJ147" s="17"/>
      <c r="IK147" s="17"/>
      <c r="IL147" s="17">
        <f t="shared" ref="IL147:IM149" si="976">IO147+IR147</f>
        <v>0</v>
      </c>
      <c r="IM147" s="17">
        <f t="shared" si="976"/>
        <v>0</v>
      </c>
      <c r="IN147" s="17"/>
      <c r="IO147" s="17"/>
      <c r="IP147" s="17"/>
      <c r="IQ147" s="17"/>
      <c r="IR147" s="17"/>
      <c r="IS147" s="17"/>
      <c r="IT147" s="17"/>
      <c r="IU147" s="17"/>
      <c r="IV147" s="17">
        <f t="shared" ref="IV147:IW149" si="977">IY147+JB147</f>
        <v>0</v>
      </c>
      <c r="IW147" s="17">
        <f t="shared" si="977"/>
        <v>0</v>
      </c>
      <c r="IX147" s="17"/>
      <c r="IY147" s="17"/>
      <c r="IZ147" s="17"/>
      <c r="JA147" s="17"/>
      <c r="JB147" s="17"/>
      <c r="JC147" s="17"/>
      <c r="JD147" s="17"/>
      <c r="JE147" s="17"/>
      <c r="JF147" s="17">
        <f t="shared" ref="JF147:JG149" si="978">JI147+JL147</f>
        <v>0</v>
      </c>
      <c r="JG147" s="17">
        <f t="shared" si="978"/>
        <v>0</v>
      </c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>
        <v>16.222339999999999</v>
      </c>
      <c r="JS147" s="17">
        <v>8.1111699999999995</v>
      </c>
      <c r="JT147" s="17">
        <f t="shared" si="938"/>
        <v>50</v>
      </c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</row>
    <row r="148" spans="1:304">
      <c r="A148" s="1" t="s">
        <v>40</v>
      </c>
      <c r="B148" s="17">
        <f t="shared" si="945"/>
        <v>1712.32051</v>
      </c>
      <c r="C148" s="17">
        <f t="shared" si="946"/>
        <v>81.111720000000005</v>
      </c>
      <c r="D148" s="17">
        <f t="shared" si="913"/>
        <v>4.7369472903177456</v>
      </c>
      <c r="E148" s="17"/>
      <c r="F148" s="17"/>
      <c r="G148" s="17"/>
      <c r="H148" s="17"/>
      <c r="I148" s="17">
        <f t="shared" si="947"/>
        <v>0</v>
      </c>
      <c r="J148" s="17">
        <f t="shared" si="947"/>
        <v>0</v>
      </c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>
        <f t="shared" si="948"/>
        <v>0</v>
      </c>
      <c r="Z148" s="17">
        <f t="shared" si="948"/>
        <v>0</v>
      </c>
      <c r="AA148" s="17"/>
      <c r="AB148" s="17"/>
      <c r="AC148" s="17"/>
      <c r="AD148" s="17"/>
      <c r="AE148" s="17"/>
      <c r="AF148" s="17"/>
      <c r="AG148" s="17"/>
      <c r="AH148" s="17"/>
      <c r="AI148" s="17">
        <f t="shared" si="949"/>
        <v>0</v>
      </c>
      <c r="AJ148" s="17">
        <f t="shared" si="949"/>
        <v>0</v>
      </c>
      <c r="AK148" s="17"/>
      <c r="AL148" s="17"/>
      <c r="AM148" s="17"/>
      <c r="AN148" s="17"/>
      <c r="AO148" s="17"/>
      <c r="AP148" s="17"/>
      <c r="AQ148" s="17"/>
      <c r="AR148" s="17"/>
      <c r="AS148" s="17">
        <f t="shared" si="973"/>
        <v>0</v>
      </c>
      <c r="AT148" s="17">
        <f t="shared" si="973"/>
        <v>0</v>
      </c>
      <c r="AU148" s="17"/>
      <c r="AV148" s="17"/>
      <c r="AW148" s="17"/>
      <c r="AX148" s="17"/>
      <c r="AY148" s="17"/>
      <c r="AZ148" s="17"/>
      <c r="BA148" s="17"/>
      <c r="BB148" s="19">
        <v>615.99461999999994</v>
      </c>
      <c r="BC148" s="17">
        <v>615.99462000000005</v>
      </c>
      <c r="BD148" s="17">
        <f t="shared" si="951"/>
        <v>0</v>
      </c>
      <c r="BE148" s="17"/>
      <c r="BF148" s="17">
        <v>603.67471999999998</v>
      </c>
      <c r="BG148" s="17"/>
      <c r="BH148" s="17">
        <f>BG148/BF148*100</f>
        <v>0</v>
      </c>
      <c r="BI148" s="17">
        <v>12.319900000000001</v>
      </c>
      <c r="BJ148" s="17"/>
      <c r="BK148" s="17">
        <f>BJ148/BI148*100</f>
        <v>0</v>
      </c>
      <c r="BL148" s="17">
        <v>376.02654999999999</v>
      </c>
      <c r="BM148" s="17">
        <f t="shared" si="971"/>
        <v>376.02654999999999</v>
      </c>
      <c r="BN148" s="17">
        <f t="shared" si="971"/>
        <v>0</v>
      </c>
      <c r="BO148" s="17">
        <f>BN148/BM148*100</f>
        <v>0</v>
      </c>
      <c r="BP148" s="17">
        <v>368.50601999999998</v>
      </c>
      <c r="BQ148" s="17"/>
      <c r="BR148" s="17">
        <f>BQ148/BP148*100</f>
        <v>0</v>
      </c>
      <c r="BS148" s="17">
        <v>7.5205299999999999</v>
      </c>
      <c r="BT148" s="17"/>
      <c r="BU148" s="17">
        <f>BT148/BS148*100</f>
        <v>0</v>
      </c>
      <c r="BV148" s="17">
        <f t="shared" si="952"/>
        <v>558.07590000000005</v>
      </c>
      <c r="BW148" s="17">
        <f t="shared" si="952"/>
        <v>0</v>
      </c>
      <c r="BX148" s="17">
        <f>BW148/BV148*100</f>
        <v>0</v>
      </c>
      <c r="BY148" s="17">
        <v>558.07590000000005</v>
      </c>
      <c r="BZ148" s="17"/>
      <c r="CA148" s="17">
        <f t="shared" si="974"/>
        <v>0</v>
      </c>
      <c r="CB148" s="17"/>
      <c r="CC148" s="17"/>
      <c r="CD148" s="17"/>
      <c r="CE148" s="17">
        <f t="shared" si="953"/>
        <v>0</v>
      </c>
      <c r="CF148" s="17">
        <f t="shared" si="953"/>
        <v>0</v>
      </c>
      <c r="CG148" s="17"/>
      <c r="CH148" s="17"/>
      <c r="CI148" s="17"/>
      <c r="CJ148" s="17"/>
      <c r="CK148" s="17"/>
      <c r="CL148" s="17"/>
      <c r="CM148" s="17"/>
      <c r="CN148" s="17"/>
      <c r="CO148" s="17">
        <f t="shared" si="954"/>
        <v>0</v>
      </c>
      <c r="CP148" s="17">
        <f t="shared" si="954"/>
        <v>0</v>
      </c>
      <c r="CQ148" s="17"/>
      <c r="CR148" s="17"/>
      <c r="CS148" s="17"/>
      <c r="CT148" s="17"/>
      <c r="CU148" s="17"/>
      <c r="CV148" s="17"/>
      <c r="CW148" s="17"/>
      <c r="CX148" s="17"/>
      <c r="CY148" s="17">
        <f t="shared" si="955"/>
        <v>0</v>
      </c>
      <c r="CZ148" s="17">
        <f t="shared" si="955"/>
        <v>0</v>
      </c>
      <c r="DA148" s="17"/>
      <c r="DB148" s="17"/>
      <c r="DC148" s="17"/>
      <c r="DD148" s="17"/>
      <c r="DE148" s="17"/>
      <c r="DF148" s="17"/>
      <c r="DG148" s="17"/>
      <c r="DH148" s="17"/>
      <c r="DI148" s="17">
        <f t="shared" si="956"/>
        <v>0</v>
      </c>
      <c r="DJ148" s="17">
        <f t="shared" si="956"/>
        <v>0</v>
      </c>
      <c r="DK148" s="17"/>
      <c r="DL148" s="17"/>
      <c r="DM148" s="17"/>
      <c r="DN148" s="17"/>
      <c r="DO148" s="17"/>
      <c r="DP148" s="17"/>
      <c r="DQ148" s="17"/>
      <c r="DR148" s="17"/>
      <c r="DS148" s="17">
        <f t="shared" si="957"/>
        <v>0</v>
      </c>
      <c r="DT148" s="17">
        <f t="shared" si="957"/>
        <v>0</v>
      </c>
      <c r="DU148" s="17"/>
      <c r="DV148" s="17"/>
      <c r="DW148" s="17"/>
      <c r="DX148" s="17"/>
      <c r="DY148" s="17"/>
      <c r="DZ148" s="17"/>
      <c r="EA148" s="17"/>
      <c r="EB148" s="17"/>
      <c r="EC148" s="17">
        <f t="shared" si="958"/>
        <v>0</v>
      </c>
      <c r="ED148" s="17">
        <f t="shared" si="958"/>
        <v>0</v>
      </c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>
        <f t="shared" si="959"/>
        <v>0</v>
      </c>
      <c r="EQ148" s="17">
        <f t="shared" si="959"/>
        <v>0</v>
      </c>
      <c r="ER148" s="17"/>
      <c r="ES148" s="17"/>
      <c r="ET148" s="17"/>
      <c r="EU148" s="17" t="e">
        <f>ET148/ES148*100</f>
        <v>#DIV/0!</v>
      </c>
      <c r="EV148" s="17"/>
      <c r="EW148" s="17"/>
      <c r="EX148" s="17"/>
      <c r="EY148" s="17"/>
      <c r="EZ148" s="17">
        <f t="shared" si="960"/>
        <v>0</v>
      </c>
      <c r="FA148" s="17">
        <f t="shared" si="960"/>
        <v>0</v>
      </c>
      <c r="FB148" s="17"/>
      <c r="FC148" s="17"/>
      <c r="FD148" s="17"/>
      <c r="FE148" s="17"/>
      <c r="FF148" s="17"/>
      <c r="FG148" s="17"/>
      <c r="FH148" s="17"/>
      <c r="FI148" s="22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>
        <f t="shared" si="961"/>
        <v>0</v>
      </c>
      <c r="FU148" s="17">
        <f t="shared" si="961"/>
        <v>0</v>
      </c>
      <c r="FV148" s="17"/>
      <c r="FW148" s="17"/>
      <c r="FX148" s="17"/>
      <c r="FY148" s="17"/>
      <c r="FZ148" s="17"/>
      <c r="GA148" s="17"/>
      <c r="GB148" s="17"/>
      <c r="GC148" s="17"/>
      <c r="GD148" s="17">
        <f t="shared" si="962"/>
        <v>0</v>
      </c>
      <c r="GE148" s="17">
        <f t="shared" si="962"/>
        <v>0</v>
      </c>
      <c r="GF148" s="17"/>
      <c r="GG148" s="17"/>
      <c r="GH148" s="17"/>
      <c r="GI148" s="17"/>
      <c r="GJ148" s="17"/>
      <c r="GK148" s="17"/>
      <c r="GL148" s="17"/>
      <c r="GM148" s="17"/>
      <c r="GN148" s="17">
        <f t="shared" si="963"/>
        <v>0</v>
      </c>
      <c r="GO148" s="17">
        <f t="shared" si="963"/>
        <v>0</v>
      </c>
      <c r="GP148" s="17"/>
      <c r="GQ148" s="17"/>
      <c r="GR148" s="17"/>
      <c r="GS148" s="17"/>
      <c r="GT148" s="17"/>
      <c r="GU148" s="17"/>
      <c r="GV148" s="17"/>
      <c r="GW148" s="17"/>
      <c r="GX148" s="17">
        <f t="shared" si="964"/>
        <v>0</v>
      </c>
      <c r="GY148" s="17">
        <f t="shared" si="964"/>
        <v>0</v>
      </c>
      <c r="GZ148" s="17"/>
      <c r="HA148" s="17"/>
      <c r="HB148" s="17"/>
      <c r="HC148" s="17"/>
      <c r="HD148" s="17"/>
      <c r="HE148" s="17"/>
      <c r="HF148" s="17"/>
      <c r="HG148" s="17"/>
      <c r="HH148" s="17">
        <f t="shared" si="965"/>
        <v>0</v>
      </c>
      <c r="HI148" s="17">
        <f t="shared" si="965"/>
        <v>0</v>
      </c>
      <c r="HJ148" s="17"/>
      <c r="HK148" s="17"/>
      <c r="HL148" s="17"/>
      <c r="HM148" s="17"/>
      <c r="HN148" s="17"/>
      <c r="HO148" s="17"/>
      <c r="HP148" s="17"/>
      <c r="HQ148" s="17"/>
      <c r="HR148" s="17">
        <f t="shared" si="966"/>
        <v>0</v>
      </c>
      <c r="HS148" s="17">
        <f t="shared" si="966"/>
        <v>0</v>
      </c>
      <c r="HT148" s="17"/>
      <c r="HU148" s="17"/>
      <c r="HV148" s="17"/>
      <c r="HW148" s="17"/>
      <c r="HX148" s="17"/>
      <c r="HY148" s="17"/>
      <c r="HZ148" s="17"/>
      <c r="IA148" s="17"/>
      <c r="IB148" s="17">
        <f t="shared" si="975"/>
        <v>0</v>
      </c>
      <c r="IC148" s="17">
        <f t="shared" si="975"/>
        <v>0</v>
      </c>
      <c r="ID148" s="17"/>
      <c r="IE148" s="17"/>
      <c r="IF148" s="17"/>
      <c r="IG148" s="17"/>
      <c r="IH148" s="17"/>
      <c r="II148" s="17"/>
      <c r="IJ148" s="17"/>
      <c r="IK148" s="17"/>
      <c r="IL148" s="17">
        <f t="shared" si="976"/>
        <v>0</v>
      </c>
      <c r="IM148" s="17">
        <f t="shared" si="976"/>
        <v>0</v>
      </c>
      <c r="IN148" s="17"/>
      <c r="IO148" s="17"/>
      <c r="IP148" s="17"/>
      <c r="IQ148" s="17"/>
      <c r="IR148" s="17"/>
      <c r="IS148" s="17"/>
      <c r="IT148" s="17"/>
      <c r="IU148" s="17"/>
      <c r="IV148" s="17">
        <f t="shared" si="977"/>
        <v>0</v>
      </c>
      <c r="IW148" s="17">
        <f t="shared" si="977"/>
        <v>0</v>
      </c>
      <c r="IX148" s="17"/>
      <c r="IY148" s="17"/>
      <c r="IZ148" s="17"/>
      <c r="JA148" s="17"/>
      <c r="JB148" s="17"/>
      <c r="JC148" s="17"/>
      <c r="JD148" s="17"/>
      <c r="JE148" s="17"/>
      <c r="JF148" s="17">
        <f t="shared" si="978"/>
        <v>0</v>
      </c>
      <c r="JG148" s="17">
        <f t="shared" si="978"/>
        <v>0</v>
      </c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>
        <v>162.22344000000001</v>
      </c>
      <c r="JS148" s="17">
        <v>81.111720000000005</v>
      </c>
      <c r="JT148" s="17">
        <f t="shared" si="938"/>
        <v>50</v>
      </c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</row>
    <row r="149" spans="1:304" ht="18.75" customHeight="1">
      <c r="A149" s="1" t="s">
        <v>69</v>
      </c>
      <c r="B149" s="17">
        <f t="shared" si="945"/>
        <v>638.3954</v>
      </c>
      <c r="C149" s="17">
        <f t="shared" si="946"/>
        <v>360.54269999999997</v>
      </c>
      <c r="D149" s="17">
        <f t="shared" si="913"/>
        <v>56.476393783539159</v>
      </c>
      <c r="E149" s="17"/>
      <c r="F149" s="17"/>
      <c r="G149" s="17"/>
      <c r="H149" s="17"/>
      <c r="I149" s="17">
        <f t="shared" si="947"/>
        <v>0</v>
      </c>
      <c r="J149" s="17">
        <f t="shared" si="947"/>
        <v>0</v>
      </c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>
        <f t="shared" si="948"/>
        <v>0</v>
      </c>
      <c r="Z149" s="17">
        <f t="shared" si="948"/>
        <v>0</v>
      </c>
      <c r="AA149" s="17"/>
      <c r="AB149" s="17"/>
      <c r="AC149" s="17"/>
      <c r="AD149" s="17"/>
      <c r="AE149" s="17"/>
      <c r="AF149" s="17"/>
      <c r="AG149" s="17"/>
      <c r="AH149" s="17"/>
      <c r="AI149" s="17">
        <f t="shared" si="949"/>
        <v>0</v>
      </c>
      <c r="AJ149" s="17">
        <f t="shared" si="949"/>
        <v>0</v>
      </c>
      <c r="AK149" s="17"/>
      <c r="AL149" s="17"/>
      <c r="AM149" s="17"/>
      <c r="AN149" s="17"/>
      <c r="AO149" s="17"/>
      <c r="AP149" s="17"/>
      <c r="AQ149" s="17"/>
      <c r="AR149" s="17"/>
      <c r="AS149" s="17">
        <f t="shared" si="973"/>
        <v>0</v>
      </c>
      <c r="AT149" s="17">
        <f t="shared" si="973"/>
        <v>0</v>
      </c>
      <c r="AU149" s="17"/>
      <c r="AV149" s="17"/>
      <c r="AW149" s="17"/>
      <c r="AX149" s="17"/>
      <c r="AY149" s="17"/>
      <c r="AZ149" s="17"/>
      <c r="BA149" s="17"/>
      <c r="BB149" s="17"/>
      <c r="BC149" s="17">
        <f t="shared" si="951"/>
        <v>0</v>
      </c>
      <c r="BD149" s="17">
        <f t="shared" si="951"/>
        <v>0</v>
      </c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>
        <f t="shared" si="952"/>
        <v>346.51</v>
      </c>
      <c r="BW149" s="17">
        <f t="shared" si="952"/>
        <v>214.6</v>
      </c>
      <c r="BX149" s="17"/>
      <c r="BY149" s="17">
        <v>346.51</v>
      </c>
      <c r="BZ149" s="17">
        <v>214.6</v>
      </c>
      <c r="CA149" s="17">
        <f t="shared" si="974"/>
        <v>61.93183457908863</v>
      </c>
      <c r="CB149" s="17"/>
      <c r="CC149" s="17"/>
      <c r="CD149" s="17"/>
      <c r="CE149" s="17">
        <f t="shared" si="953"/>
        <v>0</v>
      </c>
      <c r="CF149" s="17">
        <f t="shared" si="953"/>
        <v>0</v>
      </c>
      <c r="CG149" s="17"/>
      <c r="CH149" s="17"/>
      <c r="CI149" s="17"/>
      <c r="CJ149" s="17"/>
      <c r="CK149" s="17"/>
      <c r="CL149" s="17"/>
      <c r="CM149" s="17"/>
      <c r="CN149" s="17"/>
      <c r="CO149" s="17">
        <f t="shared" si="954"/>
        <v>0</v>
      </c>
      <c r="CP149" s="17">
        <f t="shared" si="954"/>
        <v>0</v>
      </c>
      <c r="CQ149" s="17"/>
      <c r="CR149" s="17"/>
      <c r="CS149" s="17"/>
      <c r="CT149" s="17"/>
      <c r="CU149" s="17"/>
      <c r="CV149" s="17"/>
      <c r="CW149" s="17"/>
      <c r="CX149" s="17"/>
      <c r="CY149" s="17">
        <f t="shared" si="955"/>
        <v>0</v>
      </c>
      <c r="CZ149" s="17">
        <f t="shared" si="955"/>
        <v>0</v>
      </c>
      <c r="DA149" s="17"/>
      <c r="DB149" s="17"/>
      <c r="DC149" s="17"/>
      <c r="DD149" s="17"/>
      <c r="DE149" s="17"/>
      <c r="DF149" s="17"/>
      <c r="DG149" s="17"/>
      <c r="DH149" s="17"/>
      <c r="DI149" s="17">
        <f t="shared" si="956"/>
        <v>0</v>
      </c>
      <c r="DJ149" s="17">
        <f t="shared" si="956"/>
        <v>0</v>
      </c>
      <c r="DK149" s="17"/>
      <c r="DL149" s="17"/>
      <c r="DM149" s="17"/>
      <c r="DN149" s="17"/>
      <c r="DO149" s="17"/>
      <c r="DP149" s="17"/>
      <c r="DQ149" s="17"/>
      <c r="DR149" s="17"/>
      <c r="DS149" s="17">
        <f t="shared" si="957"/>
        <v>0</v>
      </c>
      <c r="DT149" s="17">
        <f t="shared" si="957"/>
        <v>0</v>
      </c>
      <c r="DU149" s="17"/>
      <c r="DV149" s="17"/>
      <c r="DW149" s="17"/>
      <c r="DX149" s="17"/>
      <c r="DY149" s="17"/>
      <c r="DZ149" s="17"/>
      <c r="EA149" s="17"/>
      <c r="EB149" s="17"/>
      <c r="EC149" s="17">
        <f t="shared" si="958"/>
        <v>0</v>
      </c>
      <c r="ED149" s="17">
        <f t="shared" si="958"/>
        <v>0</v>
      </c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>
        <f t="shared" si="959"/>
        <v>0</v>
      </c>
      <c r="EQ149" s="17">
        <f t="shared" si="959"/>
        <v>0</v>
      </c>
      <c r="ER149" s="17"/>
      <c r="ES149" s="17"/>
      <c r="ET149" s="17"/>
      <c r="EU149" s="17"/>
      <c r="EV149" s="17"/>
      <c r="EW149" s="17"/>
      <c r="EX149" s="17"/>
      <c r="EY149" s="17"/>
      <c r="EZ149" s="17">
        <f t="shared" si="960"/>
        <v>0</v>
      </c>
      <c r="FA149" s="17">
        <f t="shared" si="960"/>
        <v>0</v>
      </c>
      <c r="FB149" s="17"/>
      <c r="FC149" s="17"/>
      <c r="FD149" s="17"/>
      <c r="FE149" s="17"/>
      <c r="FF149" s="17"/>
      <c r="FG149" s="17"/>
      <c r="FH149" s="17"/>
      <c r="FI149" s="22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>
        <f t="shared" si="961"/>
        <v>0</v>
      </c>
      <c r="FU149" s="17">
        <f t="shared" si="961"/>
        <v>0</v>
      </c>
      <c r="FV149" s="17"/>
      <c r="FW149" s="17"/>
      <c r="FX149" s="17"/>
      <c r="FY149" s="17"/>
      <c r="FZ149" s="17"/>
      <c r="GA149" s="17"/>
      <c r="GB149" s="17"/>
      <c r="GC149" s="17"/>
      <c r="GD149" s="17">
        <f t="shared" si="962"/>
        <v>0</v>
      </c>
      <c r="GE149" s="17">
        <f t="shared" si="962"/>
        <v>0</v>
      </c>
      <c r="GF149" s="17"/>
      <c r="GG149" s="17"/>
      <c r="GH149" s="17"/>
      <c r="GI149" s="17"/>
      <c r="GJ149" s="17"/>
      <c r="GK149" s="17"/>
      <c r="GL149" s="17"/>
      <c r="GM149" s="17"/>
      <c r="GN149" s="17">
        <f t="shared" si="963"/>
        <v>0</v>
      </c>
      <c r="GO149" s="17">
        <f t="shared" si="963"/>
        <v>0</v>
      </c>
      <c r="GP149" s="17"/>
      <c r="GQ149" s="17"/>
      <c r="GR149" s="17"/>
      <c r="GS149" s="17"/>
      <c r="GT149" s="17"/>
      <c r="GU149" s="17"/>
      <c r="GV149" s="17"/>
      <c r="GW149" s="17"/>
      <c r="GX149" s="17">
        <f t="shared" si="964"/>
        <v>0</v>
      </c>
      <c r="GY149" s="17">
        <f t="shared" si="964"/>
        <v>0</v>
      </c>
      <c r="GZ149" s="17"/>
      <c r="HA149" s="17"/>
      <c r="HB149" s="17"/>
      <c r="HC149" s="17"/>
      <c r="HD149" s="17"/>
      <c r="HE149" s="17"/>
      <c r="HF149" s="17"/>
      <c r="HG149" s="17"/>
      <c r="HH149" s="17">
        <f t="shared" si="965"/>
        <v>0</v>
      </c>
      <c r="HI149" s="17">
        <f t="shared" si="965"/>
        <v>0</v>
      </c>
      <c r="HJ149" s="17"/>
      <c r="HK149" s="17"/>
      <c r="HL149" s="17"/>
      <c r="HM149" s="17"/>
      <c r="HN149" s="17"/>
      <c r="HO149" s="17"/>
      <c r="HP149" s="17"/>
      <c r="HQ149" s="17"/>
      <c r="HR149" s="17">
        <f t="shared" si="966"/>
        <v>0</v>
      </c>
      <c r="HS149" s="17">
        <f t="shared" si="966"/>
        <v>0</v>
      </c>
      <c r="HT149" s="17"/>
      <c r="HU149" s="17"/>
      <c r="HV149" s="17"/>
      <c r="HW149" s="17"/>
      <c r="HX149" s="17"/>
      <c r="HY149" s="17"/>
      <c r="HZ149" s="17"/>
      <c r="IA149" s="17"/>
      <c r="IB149" s="17">
        <f t="shared" si="975"/>
        <v>0</v>
      </c>
      <c r="IC149" s="17">
        <f t="shared" si="975"/>
        <v>0</v>
      </c>
      <c r="ID149" s="17"/>
      <c r="IE149" s="17"/>
      <c r="IF149" s="17"/>
      <c r="IG149" s="17"/>
      <c r="IH149" s="17"/>
      <c r="II149" s="17"/>
      <c r="IJ149" s="17"/>
      <c r="IK149" s="17"/>
      <c r="IL149" s="17">
        <f t="shared" si="976"/>
        <v>0</v>
      </c>
      <c r="IM149" s="17">
        <f t="shared" si="976"/>
        <v>0</v>
      </c>
      <c r="IN149" s="17"/>
      <c r="IO149" s="17"/>
      <c r="IP149" s="17"/>
      <c r="IQ149" s="17"/>
      <c r="IR149" s="17"/>
      <c r="IS149" s="17"/>
      <c r="IT149" s="17"/>
      <c r="IU149" s="17"/>
      <c r="IV149" s="17">
        <f t="shared" si="977"/>
        <v>0</v>
      </c>
      <c r="IW149" s="17">
        <f t="shared" si="977"/>
        <v>0</v>
      </c>
      <c r="IX149" s="17"/>
      <c r="IY149" s="17"/>
      <c r="IZ149" s="17"/>
      <c r="JA149" s="17"/>
      <c r="JB149" s="17"/>
      <c r="JC149" s="17"/>
      <c r="JD149" s="17"/>
      <c r="JE149" s="17"/>
      <c r="JF149" s="17">
        <f t="shared" si="978"/>
        <v>0</v>
      </c>
      <c r="JG149" s="17">
        <f t="shared" si="978"/>
        <v>0</v>
      </c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>
        <v>291.8854</v>
      </c>
      <c r="JS149" s="17">
        <v>145.9427</v>
      </c>
      <c r="JT149" s="17">
        <f t="shared" si="938"/>
        <v>50</v>
      </c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</row>
    <row r="150" spans="1:304" ht="18.75" customHeight="1">
      <c r="A150" s="1" t="s">
        <v>120</v>
      </c>
      <c r="B150" s="17">
        <f t="shared" si="945"/>
        <v>0</v>
      </c>
      <c r="C150" s="17">
        <f t="shared" si="946"/>
        <v>12.977880000000001</v>
      </c>
      <c r="D150" s="17" t="e">
        <f t="shared" si="913"/>
        <v>#DIV/0!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>
        <f t="shared" si="952"/>
        <v>0</v>
      </c>
      <c r="BW150" s="17">
        <f t="shared" si="952"/>
        <v>0</v>
      </c>
      <c r="BX150" s="17"/>
      <c r="BY150" s="17"/>
      <c r="BZ150" s="17"/>
      <c r="CA150" s="17"/>
      <c r="CB150" s="17"/>
      <c r="CC150" s="17"/>
      <c r="CD150" s="17"/>
      <c r="CE150" s="17">
        <f t="shared" si="953"/>
        <v>0</v>
      </c>
      <c r="CF150" s="17">
        <f t="shared" si="953"/>
        <v>0</v>
      </c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22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>
        <v>12.977880000000001</v>
      </c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</row>
    <row r="151" spans="1:304">
      <c r="A151" s="1" t="s">
        <v>125</v>
      </c>
      <c r="B151" s="17">
        <f t="shared" si="945"/>
        <v>25.955749999999998</v>
      </c>
      <c r="C151" s="17">
        <f t="shared" si="946"/>
        <v>0</v>
      </c>
      <c r="D151" s="17">
        <f t="shared" si="913"/>
        <v>0</v>
      </c>
      <c r="E151" s="17"/>
      <c r="F151" s="17"/>
      <c r="G151" s="17"/>
      <c r="H151" s="17"/>
      <c r="I151" s="17">
        <f t="shared" si="947"/>
        <v>0</v>
      </c>
      <c r="J151" s="17">
        <f t="shared" si="947"/>
        <v>0</v>
      </c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>
        <f t="shared" si="948"/>
        <v>0</v>
      </c>
      <c r="Z151" s="17">
        <f t="shared" si="948"/>
        <v>0</v>
      </c>
      <c r="AA151" s="17"/>
      <c r="AB151" s="17"/>
      <c r="AC151" s="17"/>
      <c r="AD151" s="17"/>
      <c r="AE151" s="17"/>
      <c r="AF151" s="17"/>
      <c r="AG151" s="17"/>
      <c r="AH151" s="17"/>
      <c r="AI151" s="17">
        <f t="shared" si="949"/>
        <v>0</v>
      </c>
      <c r="AJ151" s="17">
        <f t="shared" si="949"/>
        <v>0</v>
      </c>
      <c r="AK151" s="17"/>
      <c r="AL151" s="17"/>
      <c r="AM151" s="17"/>
      <c r="AN151" s="17"/>
      <c r="AO151" s="17"/>
      <c r="AP151" s="17"/>
      <c r="AQ151" s="17"/>
      <c r="AR151" s="17"/>
      <c r="AS151" s="17">
        <f t="shared" ref="AS151:AT151" si="979">AV151+AY151</f>
        <v>0</v>
      </c>
      <c r="AT151" s="17">
        <f t="shared" si="979"/>
        <v>0</v>
      </c>
      <c r="AU151" s="17"/>
      <c r="AV151" s="17"/>
      <c r="AW151" s="17"/>
      <c r="AX151" s="17"/>
      <c r="AY151" s="17"/>
      <c r="AZ151" s="17"/>
      <c r="BA151" s="17"/>
      <c r="BB151" s="17"/>
      <c r="BC151" s="17">
        <f t="shared" si="951"/>
        <v>0</v>
      </c>
      <c r="BD151" s="17">
        <f t="shared" si="951"/>
        <v>0</v>
      </c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>
        <f t="shared" si="952"/>
        <v>0</v>
      </c>
      <c r="BW151" s="17">
        <f t="shared" si="952"/>
        <v>0</v>
      </c>
      <c r="BX151" s="17" t="e">
        <f>BW151/BV151*100</f>
        <v>#DIV/0!</v>
      </c>
      <c r="BY151" s="17"/>
      <c r="BZ151" s="17"/>
      <c r="CA151" s="17" t="e">
        <f>BZ151/BY151*100</f>
        <v>#DIV/0!</v>
      </c>
      <c r="CB151" s="17"/>
      <c r="CC151" s="17"/>
      <c r="CD151" s="17"/>
      <c r="CE151" s="17">
        <f t="shared" si="953"/>
        <v>0</v>
      </c>
      <c r="CF151" s="17">
        <f t="shared" si="953"/>
        <v>0</v>
      </c>
      <c r="CG151" s="17"/>
      <c r="CH151" s="17"/>
      <c r="CI151" s="17"/>
      <c r="CJ151" s="17"/>
      <c r="CK151" s="17"/>
      <c r="CL151" s="17"/>
      <c r="CM151" s="17"/>
      <c r="CN151" s="17"/>
      <c r="CO151" s="17">
        <f t="shared" si="954"/>
        <v>0</v>
      </c>
      <c r="CP151" s="17">
        <f t="shared" si="954"/>
        <v>0</v>
      </c>
      <c r="CQ151" s="17"/>
      <c r="CR151" s="17"/>
      <c r="CS151" s="17"/>
      <c r="CT151" s="17"/>
      <c r="CU151" s="17"/>
      <c r="CV151" s="17"/>
      <c r="CW151" s="17"/>
      <c r="CX151" s="17"/>
      <c r="CY151" s="17">
        <f t="shared" si="955"/>
        <v>0</v>
      </c>
      <c r="CZ151" s="17">
        <f t="shared" si="955"/>
        <v>0</v>
      </c>
      <c r="DA151" s="17"/>
      <c r="DB151" s="17"/>
      <c r="DC151" s="17"/>
      <c r="DD151" s="17"/>
      <c r="DE151" s="17"/>
      <c r="DF151" s="17"/>
      <c r="DG151" s="17"/>
      <c r="DH151" s="17"/>
      <c r="DI151" s="17">
        <f t="shared" si="956"/>
        <v>0</v>
      </c>
      <c r="DJ151" s="17">
        <f t="shared" si="956"/>
        <v>0</v>
      </c>
      <c r="DK151" s="17"/>
      <c r="DL151" s="17"/>
      <c r="DM151" s="17"/>
      <c r="DN151" s="17"/>
      <c r="DO151" s="17"/>
      <c r="DP151" s="17"/>
      <c r="DQ151" s="17"/>
      <c r="DR151" s="17"/>
      <c r="DS151" s="17">
        <f t="shared" si="957"/>
        <v>0</v>
      </c>
      <c r="DT151" s="17">
        <f t="shared" si="957"/>
        <v>0</v>
      </c>
      <c r="DU151" s="17"/>
      <c r="DV151" s="17"/>
      <c r="DW151" s="17"/>
      <c r="DX151" s="17"/>
      <c r="DY151" s="17"/>
      <c r="DZ151" s="17"/>
      <c r="EA151" s="17"/>
      <c r="EB151" s="17"/>
      <c r="EC151" s="17">
        <f t="shared" si="958"/>
        <v>0</v>
      </c>
      <c r="ED151" s="17">
        <f t="shared" si="958"/>
        <v>0</v>
      </c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>
        <f t="shared" si="959"/>
        <v>0</v>
      </c>
      <c r="EQ151" s="17">
        <f t="shared" si="959"/>
        <v>0</v>
      </c>
      <c r="ER151" s="17"/>
      <c r="ES151" s="17"/>
      <c r="ET151" s="17"/>
      <c r="EU151" s="17" t="e">
        <f>ET151/ES151*100</f>
        <v>#DIV/0!</v>
      </c>
      <c r="EV151" s="17"/>
      <c r="EW151" s="17"/>
      <c r="EX151" s="17"/>
      <c r="EY151" s="17"/>
      <c r="EZ151" s="17">
        <f t="shared" si="960"/>
        <v>0</v>
      </c>
      <c r="FA151" s="17">
        <f t="shared" si="960"/>
        <v>0</v>
      </c>
      <c r="FB151" s="17"/>
      <c r="FC151" s="17"/>
      <c r="FD151" s="17"/>
      <c r="FE151" s="17"/>
      <c r="FF151" s="17"/>
      <c r="FG151" s="17"/>
      <c r="FH151" s="17"/>
      <c r="FI151" s="22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>
        <f t="shared" si="961"/>
        <v>0</v>
      </c>
      <c r="FU151" s="17">
        <f t="shared" si="961"/>
        <v>0</v>
      </c>
      <c r="FV151" s="17"/>
      <c r="FW151" s="17"/>
      <c r="FX151" s="17"/>
      <c r="FY151" s="17"/>
      <c r="FZ151" s="17"/>
      <c r="GA151" s="17"/>
      <c r="GB151" s="17"/>
      <c r="GC151" s="17"/>
      <c r="GD151" s="17">
        <f t="shared" si="962"/>
        <v>0</v>
      </c>
      <c r="GE151" s="17">
        <f t="shared" si="962"/>
        <v>0</v>
      </c>
      <c r="GF151" s="17"/>
      <c r="GG151" s="17"/>
      <c r="GH151" s="17"/>
      <c r="GI151" s="17"/>
      <c r="GJ151" s="17"/>
      <c r="GK151" s="17"/>
      <c r="GL151" s="17"/>
      <c r="GM151" s="17"/>
      <c r="GN151" s="17">
        <f t="shared" si="963"/>
        <v>0</v>
      </c>
      <c r="GO151" s="17">
        <f t="shared" si="963"/>
        <v>0</v>
      </c>
      <c r="GP151" s="17"/>
      <c r="GQ151" s="17"/>
      <c r="GR151" s="17"/>
      <c r="GS151" s="17"/>
      <c r="GT151" s="17"/>
      <c r="GU151" s="17"/>
      <c r="GV151" s="17"/>
      <c r="GW151" s="17"/>
      <c r="GX151" s="17">
        <f t="shared" si="964"/>
        <v>0</v>
      </c>
      <c r="GY151" s="17">
        <f t="shared" si="964"/>
        <v>0</v>
      </c>
      <c r="GZ151" s="17"/>
      <c r="HA151" s="17"/>
      <c r="HB151" s="17"/>
      <c r="HC151" s="17"/>
      <c r="HD151" s="17"/>
      <c r="HE151" s="17"/>
      <c r="HF151" s="17"/>
      <c r="HG151" s="17"/>
      <c r="HH151" s="17">
        <f t="shared" si="965"/>
        <v>0</v>
      </c>
      <c r="HI151" s="17">
        <f t="shared" si="965"/>
        <v>0</v>
      </c>
      <c r="HJ151" s="17"/>
      <c r="HK151" s="17"/>
      <c r="HL151" s="17"/>
      <c r="HM151" s="17"/>
      <c r="HN151" s="17"/>
      <c r="HO151" s="17"/>
      <c r="HP151" s="17"/>
      <c r="HQ151" s="17"/>
      <c r="HR151" s="17">
        <f t="shared" si="966"/>
        <v>0</v>
      </c>
      <c r="HS151" s="17">
        <f t="shared" si="966"/>
        <v>0</v>
      </c>
      <c r="HT151" s="17"/>
      <c r="HU151" s="17"/>
      <c r="HV151" s="17"/>
      <c r="HW151" s="17"/>
      <c r="HX151" s="17"/>
      <c r="HY151" s="17"/>
      <c r="HZ151" s="17"/>
      <c r="IA151" s="17"/>
      <c r="IB151" s="17">
        <f t="shared" ref="IB151:IC151" si="980">IE151+IH151</f>
        <v>0</v>
      </c>
      <c r="IC151" s="17">
        <f t="shared" si="980"/>
        <v>0</v>
      </c>
      <c r="ID151" s="17"/>
      <c r="IE151" s="17"/>
      <c r="IF151" s="17"/>
      <c r="IG151" s="17"/>
      <c r="IH151" s="17"/>
      <c r="II151" s="17"/>
      <c r="IJ151" s="17"/>
      <c r="IK151" s="17"/>
      <c r="IL151" s="17">
        <f t="shared" ref="IL151:IM151" si="981">IO151+IR151</f>
        <v>0</v>
      </c>
      <c r="IM151" s="17">
        <f t="shared" si="981"/>
        <v>0</v>
      </c>
      <c r="IN151" s="17"/>
      <c r="IO151" s="17"/>
      <c r="IP151" s="17"/>
      <c r="IQ151" s="17"/>
      <c r="IR151" s="17"/>
      <c r="IS151" s="17"/>
      <c r="IT151" s="17"/>
      <c r="IU151" s="17"/>
      <c r="IV151" s="17">
        <f t="shared" ref="IV151:IW151" si="982">IY151+JB151</f>
        <v>0</v>
      </c>
      <c r="IW151" s="17">
        <f t="shared" si="982"/>
        <v>0</v>
      </c>
      <c r="IX151" s="17"/>
      <c r="IY151" s="17"/>
      <c r="IZ151" s="17"/>
      <c r="JA151" s="17"/>
      <c r="JB151" s="17"/>
      <c r="JC151" s="17"/>
      <c r="JD151" s="17"/>
      <c r="JE151" s="17"/>
      <c r="JF151" s="17">
        <f t="shared" ref="JF151:JG151" si="983">JI151+JL151</f>
        <v>0</v>
      </c>
      <c r="JG151" s="17">
        <f t="shared" si="983"/>
        <v>0</v>
      </c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>
        <v>25.955749999999998</v>
      </c>
      <c r="JS151" s="17"/>
      <c r="JT151" s="17">
        <f t="shared" si="938"/>
        <v>0</v>
      </c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</row>
    <row r="152" spans="1:304" s="6" customFormat="1" ht="18" customHeight="1">
      <c r="A152" s="2" t="s">
        <v>139</v>
      </c>
      <c r="B152" s="23">
        <f>B154+B153</f>
        <v>182181.3518</v>
      </c>
      <c r="C152" s="23">
        <f>C154+C153</f>
        <v>52371.740940000003</v>
      </c>
      <c r="D152" s="23">
        <f t="shared" si="913"/>
        <v>28.747037181661749</v>
      </c>
      <c r="E152" s="23">
        <f>E153+E154</f>
        <v>7114.7</v>
      </c>
      <c r="F152" s="23">
        <f>F153+F154</f>
        <v>3557.4</v>
      </c>
      <c r="G152" s="23">
        <f>F152/E152*100</f>
        <v>50.000702770320601</v>
      </c>
      <c r="H152" s="23">
        <f>H153+H154</f>
        <v>814.51202999999998</v>
      </c>
      <c r="I152" s="23">
        <f>I153+I154</f>
        <v>814.51202999999998</v>
      </c>
      <c r="J152" s="23">
        <f>J153+J154</f>
        <v>814.51202999999998</v>
      </c>
      <c r="K152" s="23">
        <f>J152/I152*100</f>
        <v>100</v>
      </c>
      <c r="L152" s="23">
        <f>L153+L154</f>
        <v>806.36690999999996</v>
      </c>
      <c r="M152" s="23">
        <f>M153+M154</f>
        <v>806.36690999999996</v>
      </c>
      <c r="N152" s="23">
        <f>M152/L152*100</f>
        <v>100</v>
      </c>
      <c r="O152" s="23">
        <f>O153+O154</f>
        <v>8.1451200000000004</v>
      </c>
      <c r="P152" s="23">
        <f>P153+P154</f>
        <v>8.1451200000000004</v>
      </c>
      <c r="Q152" s="23">
        <f>P152/O152*100</f>
        <v>100</v>
      </c>
      <c r="R152" s="23">
        <f>R153+R154</f>
        <v>698.1</v>
      </c>
      <c r="S152" s="23">
        <f>S153+S154</f>
        <v>698.1</v>
      </c>
      <c r="T152" s="23">
        <f>S152/R152*100</f>
        <v>100</v>
      </c>
      <c r="U152" s="23">
        <f>U153+U154</f>
        <v>10251.934999999999</v>
      </c>
      <c r="V152" s="23">
        <f>V153+V154</f>
        <v>0</v>
      </c>
      <c r="W152" s="23">
        <f>V152/U152*100</f>
        <v>0</v>
      </c>
      <c r="X152" s="23">
        <f>X153+X154</f>
        <v>12688.0488</v>
      </c>
      <c r="Y152" s="23">
        <f>Y153+Y154</f>
        <v>12688.0488</v>
      </c>
      <c r="Z152" s="23">
        <f>Z153+Z154</f>
        <v>8626.3379999999997</v>
      </c>
      <c r="AA152" s="23">
        <f>Z152/Y152*100</f>
        <v>67.987900550949959</v>
      </c>
      <c r="AB152" s="23">
        <f>AB153+AB154</f>
        <v>8003.0042299999996</v>
      </c>
      <c r="AC152" s="23">
        <f>AC153+AC154</f>
        <v>5441.07456</v>
      </c>
      <c r="AD152" s="23">
        <f>AC152/AB152*100</f>
        <v>67.987900588676823</v>
      </c>
      <c r="AE152" s="23">
        <f>AE153+AE154</f>
        <v>4685.04457</v>
      </c>
      <c r="AF152" s="23">
        <f>AF153+AF154</f>
        <v>3185.2634400000002</v>
      </c>
      <c r="AG152" s="23">
        <f>AF152/AE152*100</f>
        <v>67.98790048650487</v>
      </c>
      <c r="AH152" s="23">
        <f>AH153+AH154</f>
        <v>0</v>
      </c>
      <c r="AI152" s="23">
        <f>AI153+AI154</f>
        <v>0</v>
      </c>
      <c r="AJ152" s="23">
        <f>AJ153+AJ154</f>
        <v>0</v>
      </c>
      <c r="AK152" s="23"/>
      <c r="AL152" s="23">
        <f>AL153+AL154</f>
        <v>0</v>
      </c>
      <c r="AM152" s="23">
        <f>AM153+AM154</f>
        <v>0</v>
      </c>
      <c r="AN152" s="23"/>
      <c r="AO152" s="23">
        <f>AO153+AO154</f>
        <v>0</v>
      </c>
      <c r="AP152" s="23">
        <f>AP153+AP154</f>
        <v>0</v>
      </c>
      <c r="AQ152" s="23"/>
      <c r="AR152" s="23">
        <f>AR153+AR154</f>
        <v>4390.2526699999999</v>
      </c>
      <c r="AS152" s="23">
        <f>AS153+AS154</f>
        <v>4390.2526699999999</v>
      </c>
      <c r="AT152" s="23">
        <f>AT153+AT154</f>
        <v>1358.5765100000001</v>
      </c>
      <c r="AU152" s="23"/>
      <c r="AV152" s="23">
        <f>AV153+AV154</f>
        <v>4302.4476199999999</v>
      </c>
      <c r="AW152" s="23">
        <f>AW153+AW154</f>
        <v>1331.40499</v>
      </c>
      <c r="AX152" s="23"/>
      <c r="AY152" s="23">
        <f>AY153+AY154</f>
        <v>87.805049999999994</v>
      </c>
      <c r="AZ152" s="23">
        <f>AZ153+AZ154</f>
        <v>27.171520000000001</v>
      </c>
      <c r="BA152" s="23"/>
      <c r="BB152" s="23">
        <f>BB153+BB154</f>
        <v>0</v>
      </c>
      <c r="BC152" s="23">
        <f>BC153+BC154</f>
        <v>0</v>
      </c>
      <c r="BD152" s="23">
        <f>BD153+BD154</f>
        <v>0</v>
      </c>
      <c r="BE152" s="23"/>
      <c r="BF152" s="23">
        <f>BF153+BF154</f>
        <v>0</v>
      </c>
      <c r="BG152" s="23">
        <f>BG153+BG154</f>
        <v>0</v>
      </c>
      <c r="BH152" s="23"/>
      <c r="BI152" s="23">
        <f>BI153+BI154</f>
        <v>0</v>
      </c>
      <c r="BJ152" s="23">
        <f>BJ153+BJ154</f>
        <v>0</v>
      </c>
      <c r="BK152" s="23"/>
      <c r="BL152" s="23">
        <f>BL153+BL154</f>
        <v>9588.67713</v>
      </c>
      <c r="BM152" s="23">
        <f>BM153+BM154</f>
        <v>9588.67713</v>
      </c>
      <c r="BN152" s="23">
        <f>BN153+BN154</f>
        <v>2397.1692699999999</v>
      </c>
      <c r="BO152" s="23">
        <f>BN152/BM152*100</f>
        <v>24.999999869637907</v>
      </c>
      <c r="BP152" s="23">
        <f>BP153+BP154</f>
        <v>9396.9035700000004</v>
      </c>
      <c r="BQ152" s="23">
        <f>BQ153+BQ154</f>
        <v>0</v>
      </c>
      <c r="BR152" s="23">
        <f>BQ152/BP152*100</f>
        <v>0</v>
      </c>
      <c r="BS152" s="23">
        <f>BS153+BS154</f>
        <v>191.77356</v>
      </c>
      <c r="BT152" s="23">
        <f>BT153+BT154</f>
        <v>0</v>
      </c>
      <c r="BU152" s="23">
        <f>BT152/BS152*100</f>
        <v>0</v>
      </c>
      <c r="BV152" s="23">
        <f>BV153+BV154</f>
        <v>4225.3063099999999</v>
      </c>
      <c r="BW152" s="23">
        <f>BW153+BW154</f>
        <v>439.88</v>
      </c>
      <c r="BX152" s="23">
        <f>BW152/BV152*100</f>
        <v>10.410606183957347</v>
      </c>
      <c r="BY152" s="23">
        <f>BY153+BY154</f>
        <v>4225.3063099999999</v>
      </c>
      <c r="BZ152" s="23">
        <f>BZ153+BZ154</f>
        <v>439.88</v>
      </c>
      <c r="CA152" s="23">
        <f>BZ152/BY152*100</f>
        <v>10.410606183957347</v>
      </c>
      <c r="CB152" s="23">
        <f>CB153+CB154</f>
        <v>0</v>
      </c>
      <c r="CC152" s="23">
        <f>CC153+CC154</f>
        <v>0</v>
      </c>
      <c r="CD152" s="23"/>
      <c r="CE152" s="23">
        <f>CE153+CE154</f>
        <v>0</v>
      </c>
      <c r="CF152" s="23">
        <f>CF153+CF154</f>
        <v>0</v>
      </c>
      <c r="CG152" s="23"/>
      <c r="CH152" s="23">
        <f>CH153+CH154</f>
        <v>0</v>
      </c>
      <c r="CI152" s="23">
        <f>CI153+CI154</f>
        <v>0</v>
      </c>
      <c r="CJ152" s="23"/>
      <c r="CK152" s="23">
        <f>CK153+CK154</f>
        <v>0</v>
      </c>
      <c r="CL152" s="23">
        <f>CL153+CL154</f>
        <v>0</v>
      </c>
      <c r="CM152" s="23"/>
      <c r="CN152" s="23">
        <f>CN153+CN154</f>
        <v>0</v>
      </c>
      <c r="CO152" s="23">
        <f>CO153+CO154</f>
        <v>0</v>
      </c>
      <c r="CP152" s="23">
        <f>CP153+CP154</f>
        <v>0</v>
      </c>
      <c r="CQ152" s="23"/>
      <c r="CR152" s="23">
        <f>CR153+CR154</f>
        <v>0</v>
      </c>
      <c r="CS152" s="23">
        <f>CS153+CS154</f>
        <v>0</v>
      </c>
      <c r="CT152" s="23"/>
      <c r="CU152" s="23">
        <f>CU153+CU154</f>
        <v>0</v>
      </c>
      <c r="CV152" s="23">
        <f>CV153+CV154</f>
        <v>0</v>
      </c>
      <c r="CW152" s="23"/>
      <c r="CX152" s="23">
        <f>CX153+CX154</f>
        <v>0</v>
      </c>
      <c r="CY152" s="23">
        <f>CY153+CY154</f>
        <v>0</v>
      </c>
      <c r="CZ152" s="23">
        <f>CZ153+CZ154</f>
        <v>0</v>
      </c>
      <c r="DA152" s="23"/>
      <c r="DB152" s="23"/>
      <c r="DC152" s="23"/>
      <c r="DD152" s="23"/>
      <c r="DE152" s="23"/>
      <c r="DF152" s="23"/>
      <c r="DG152" s="23"/>
      <c r="DH152" s="23">
        <f>DH153+DH154</f>
        <v>0</v>
      </c>
      <c r="DI152" s="23">
        <f t="shared" ref="DI152:DJ158" si="984">DL152+DO152</f>
        <v>0</v>
      </c>
      <c r="DJ152" s="23">
        <f t="shared" si="984"/>
        <v>0</v>
      </c>
      <c r="DK152" s="23"/>
      <c r="DL152" s="23">
        <f>DL153+DL154</f>
        <v>0</v>
      </c>
      <c r="DM152" s="23">
        <v>0</v>
      </c>
      <c r="DN152" s="23"/>
      <c r="DO152" s="23">
        <f>DO153+DO154</f>
        <v>0</v>
      </c>
      <c r="DP152" s="23">
        <f>DP153+DP154</f>
        <v>0</v>
      </c>
      <c r="DQ152" s="23"/>
      <c r="DR152" s="23">
        <f>DR153+DR154</f>
        <v>0</v>
      </c>
      <c r="DS152" s="23">
        <f>DS153+DS154</f>
        <v>0</v>
      </c>
      <c r="DT152" s="23">
        <f>DT153+DT154</f>
        <v>0</v>
      </c>
      <c r="DU152" s="23"/>
      <c r="DV152" s="23">
        <f>DV153+DV154</f>
        <v>0</v>
      </c>
      <c r="DW152" s="23">
        <f>DW153+DW154</f>
        <v>0</v>
      </c>
      <c r="DX152" s="23"/>
      <c r="DY152" s="23">
        <f>DY153+DY154</f>
        <v>0</v>
      </c>
      <c r="DZ152" s="23">
        <f>DZ153+DZ154</f>
        <v>0</v>
      </c>
      <c r="EA152" s="23"/>
      <c r="EB152" s="23">
        <f>EB153+EB154</f>
        <v>0</v>
      </c>
      <c r="EC152" s="23">
        <f>EC153+EC154</f>
        <v>0</v>
      </c>
      <c r="ED152" s="23">
        <f>ED153+ED154</f>
        <v>0</v>
      </c>
      <c r="EE152" s="23"/>
      <c r="EF152" s="23">
        <f>EF153+EF154</f>
        <v>0</v>
      </c>
      <c r="EG152" s="23">
        <f>EG153+EG154</f>
        <v>0</v>
      </c>
      <c r="EH152" s="23"/>
      <c r="EI152" s="23">
        <f>EI153+EI154</f>
        <v>0</v>
      </c>
      <c r="EJ152" s="23">
        <f>EJ153+EJ154</f>
        <v>0</v>
      </c>
      <c r="EK152" s="23"/>
      <c r="EL152" s="23">
        <f>EL153+EL154</f>
        <v>0</v>
      </c>
      <c r="EM152" s="23">
        <f>EM153+EM154</f>
        <v>0</v>
      </c>
      <c r="EN152" s="23"/>
      <c r="EO152" s="23">
        <f>EO153+EO154</f>
        <v>3419.806</v>
      </c>
      <c r="EP152" s="23">
        <f>EP153+EP154</f>
        <v>3419.806</v>
      </c>
      <c r="EQ152" s="23">
        <f>EQ153+EQ154</f>
        <v>0</v>
      </c>
      <c r="ER152" s="23">
        <f>EQ152/EP152*100</f>
        <v>0</v>
      </c>
      <c r="ES152" s="23">
        <f>ES153+ES154</f>
        <v>3419.806</v>
      </c>
      <c r="ET152" s="23">
        <f>ET153+ET154</f>
        <v>0</v>
      </c>
      <c r="EU152" s="23">
        <f>ET152/ES152*100</f>
        <v>0</v>
      </c>
      <c r="EV152" s="23">
        <f>EV153+EV154</f>
        <v>0</v>
      </c>
      <c r="EW152" s="23">
        <f>EW153+EW154</f>
        <v>0</v>
      </c>
      <c r="EX152" s="23"/>
      <c r="EY152" s="23">
        <f>EY153+EY154</f>
        <v>0</v>
      </c>
      <c r="EZ152" s="23">
        <f>EZ153+EZ154</f>
        <v>0</v>
      </c>
      <c r="FA152" s="23">
        <f>FA153+FA154</f>
        <v>0</v>
      </c>
      <c r="FB152" s="23" t="e">
        <f>FA152/EZ152*100</f>
        <v>#DIV/0!</v>
      </c>
      <c r="FC152" s="23">
        <f>FC153+FC154</f>
        <v>0</v>
      </c>
      <c r="FD152" s="23">
        <f>FD153+FD154</f>
        <v>0</v>
      </c>
      <c r="FE152" s="23" t="e">
        <f>FD152/FC152*100</f>
        <v>#DIV/0!</v>
      </c>
      <c r="FF152" s="23">
        <f>FF153+FF154</f>
        <v>0</v>
      </c>
      <c r="FG152" s="23">
        <f>FG153+FG154</f>
        <v>0</v>
      </c>
      <c r="FH152" s="23" t="e">
        <f>FG152/FF152*100</f>
        <v>#DIV/0!</v>
      </c>
      <c r="FI152" s="23">
        <f>FI153+FI154</f>
        <v>236.50133</v>
      </c>
      <c r="FJ152" s="23">
        <f>FJ153+FJ154</f>
        <v>236.50133000000002</v>
      </c>
      <c r="FK152" s="23">
        <f>FK153+FK154</f>
        <v>236.50133000000002</v>
      </c>
      <c r="FL152" s="23">
        <f>FK152/FJ152*100</f>
        <v>100</v>
      </c>
      <c r="FM152" s="23">
        <f>FM153+FM154</f>
        <v>233.11590000000001</v>
      </c>
      <c r="FN152" s="23">
        <f>FN153+FN154</f>
        <v>233.11590000000001</v>
      </c>
      <c r="FO152" s="23">
        <f>FN152/FM152*100</f>
        <v>100</v>
      </c>
      <c r="FP152" s="23">
        <f>FP153+FP154</f>
        <v>3.3854299999999999</v>
      </c>
      <c r="FQ152" s="23">
        <f>FQ153+FQ154</f>
        <v>3.3854299999999999</v>
      </c>
      <c r="FR152" s="23">
        <f>FQ152/FP152*100</f>
        <v>100</v>
      </c>
      <c r="FS152" s="23">
        <f>FS153+FS154</f>
        <v>0</v>
      </c>
      <c r="FT152" s="23">
        <f>FT153+FT154</f>
        <v>0</v>
      </c>
      <c r="FU152" s="23">
        <f>FU153+FU154</f>
        <v>0</v>
      </c>
      <c r="FV152" s="23"/>
      <c r="FW152" s="23">
        <f>FW153+FW154</f>
        <v>0</v>
      </c>
      <c r="FX152" s="23">
        <f>FX153+FX154</f>
        <v>0</v>
      </c>
      <c r="FY152" s="23" t="e">
        <f>FX152/FW152*100</f>
        <v>#DIV/0!</v>
      </c>
      <c r="FZ152" s="23">
        <f>FZ153+FZ154</f>
        <v>0</v>
      </c>
      <c r="GA152" s="23">
        <f>GA153+GA154</f>
        <v>0</v>
      </c>
      <c r="GB152" s="23" t="e">
        <f>GA152/FZ152*100</f>
        <v>#DIV/0!</v>
      </c>
      <c r="GC152" s="23">
        <f>GC153+GC154</f>
        <v>0</v>
      </c>
      <c r="GD152" s="23">
        <f>GD153+GD154</f>
        <v>0</v>
      </c>
      <c r="GE152" s="23">
        <f>GE153+GE154</f>
        <v>0</v>
      </c>
      <c r="GF152" s="23"/>
      <c r="GG152" s="23">
        <f>GG153+GG154</f>
        <v>0</v>
      </c>
      <c r="GH152" s="23">
        <f>GH153+GH154</f>
        <v>0</v>
      </c>
      <c r="GI152" s="23" t="e">
        <f>GH152/GG152*100</f>
        <v>#DIV/0!</v>
      </c>
      <c r="GJ152" s="23">
        <f>GJ153+GJ154</f>
        <v>0</v>
      </c>
      <c r="GK152" s="23">
        <f>GK153+GK154</f>
        <v>0</v>
      </c>
      <c r="GL152" s="23" t="e">
        <f>GK152/GJ152*100</f>
        <v>#DIV/0!</v>
      </c>
      <c r="GM152" s="23">
        <f>GM153+GM154</f>
        <v>12753.58028</v>
      </c>
      <c r="GN152" s="23">
        <f>GN153+GN154</f>
        <v>12753.58028</v>
      </c>
      <c r="GO152" s="23">
        <f>GO153+GO154</f>
        <v>7029.5015400000002</v>
      </c>
      <c r="GP152" s="23">
        <f>GO152/GM152*100</f>
        <v>55.117867968601516</v>
      </c>
      <c r="GQ152" s="23">
        <f>GQ153+GQ154</f>
        <v>12626.04448</v>
      </c>
      <c r="GR152" s="23">
        <f>GR153+GR154</f>
        <v>6959.2065400000001</v>
      </c>
      <c r="GS152" s="23">
        <f>GR152/GQ152*100</f>
        <v>55.117868078348472</v>
      </c>
      <c r="GT152" s="23">
        <f>GT153+GT154</f>
        <v>127.53579999999999</v>
      </c>
      <c r="GU152" s="23">
        <f>GU153+GU154</f>
        <v>70.295000000000002</v>
      </c>
      <c r="GV152" s="23">
        <f>GU152/GT152*100</f>
        <v>55.117857103652469</v>
      </c>
      <c r="GW152" s="23">
        <f>GW153+GW154</f>
        <v>0</v>
      </c>
      <c r="GX152" s="23">
        <f>GX153+GX154</f>
        <v>0</v>
      </c>
      <c r="GY152" s="23">
        <f>GY153+GY154</f>
        <v>0</v>
      </c>
      <c r="GZ152" s="23"/>
      <c r="HA152" s="23">
        <f>HA153+HA154</f>
        <v>0</v>
      </c>
      <c r="HB152" s="23">
        <f>HB153+HB154</f>
        <v>0</v>
      </c>
      <c r="HC152" s="23" t="e">
        <f>HB152/HA152*100</f>
        <v>#DIV/0!</v>
      </c>
      <c r="HD152" s="23">
        <f>HD153+HD154</f>
        <v>0</v>
      </c>
      <c r="HE152" s="23">
        <f>HE153+HE154</f>
        <v>0</v>
      </c>
      <c r="HF152" s="23" t="e">
        <f>HE152/HD152*100</f>
        <v>#DIV/0!</v>
      </c>
      <c r="HG152" s="23">
        <f>HG153+HG154</f>
        <v>36556.969700000001</v>
      </c>
      <c r="HH152" s="23">
        <f>HH153+HH154</f>
        <v>36556.969700000001</v>
      </c>
      <c r="HI152" s="23">
        <f>HI153+HI154</f>
        <v>24479.469809999999</v>
      </c>
      <c r="HJ152" s="23"/>
      <c r="HK152" s="23">
        <f>HK153+HK154</f>
        <v>36191.4</v>
      </c>
      <c r="HL152" s="23">
        <f>HL153+HL154</f>
        <v>24234.67511</v>
      </c>
      <c r="HM152" s="23">
        <f>HL152/HK152*100</f>
        <v>66.962524550031219</v>
      </c>
      <c r="HN152" s="23">
        <f>HN153+HN154</f>
        <v>365.56970000000001</v>
      </c>
      <c r="HO152" s="23">
        <f>HO153+HO154</f>
        <v>244.79470000000001</v>
      </c>
      <c r="HP152" s="23">
        <f>HO152/HN152*100</f>
        <v>66.962524519947905</v>
      </c>
      <c r="HQ152" s="23">
        <f>HQ153+HQ154</f>
        <v>67332.399400000009</v>
      </c>
      <c r="HR152" s="23">
        <f>HR153+HR154</f>
        <v>67332.399399999995</v>
      </c>
      <c r="HS152" s="23">
        <f>HS153+HS154</f>
        <v>0</v>
      </c>
      <c r="HT152" s="23"/>
      <c r="HU152" s="23">
        <f>HU153+HU154</f>
        <v>0</v>
      </c>
      <c r="HV152" s="23">
        <f>HV153+HV154</f>
        <v>0</v>
      </c>
      <c r="HW152" s="23" t="e">
        <f>HV152/HU152*100</f>
        <v>#DIV/0!</v>
      </c>
      <c r="HX152" s="23">
        <f>HX153+HX154</f>
        <v>67332.399399999995</v>
      </c>
      <c r="HY152" s="23">
        <f>HY153+HY154</f>
        <v>0</v>
      </c>
      <c r="HZ152" s="23">
        <f>HY152/HX152*100</f>
        <v>0</v>
      </c>
      <c r="IA152" s="23">
        <f>IA153+IA154</f>
        <v>0</v>
      </c>
      <c r="IB152" s="23">
        <f>IB153+IB154</f>
        <v>0</v>
      </c>
      <c r="IC152" s="23">
        <f>IC153+IC154</f>
        <v>0</v>
      </c>
      <c r="ID152" s="23"/>
      <c r="IE152" s="23">
        <f>IE153+IE154</f>
        <v>0</v>
      </c>
      <c r="IF152" s="23">
        <f>IF153+IF154</f>
        <v>0</v>
      </c>
      <c r="IG152" s="23" t="e">
        <f>IF152/IE152*100</f>
        <v>#DIV/0!</v>
      </c>
      <c r="IH152" s="23">
        <f>IH153+IH154</f>
        <v>0</v>
      </c>
      <c r="II152" s="23">
        <f>II153+II154</f>
        <v>0</v>
      </c>
      <c r="IJ152" s="23" t="e">
        <f>II152/IH152*100</f>
        <v>#DIV/0!</v>
      </c>
      <c r="IK152" s="23">
        <f>IK153+IK154</f>
        <v>424.4898</v>
      </c>
      <c r="IL152" s="23">
        <f>IL153+IL154</f>
        <v>424.4898</v>
      </c>
      <c r="IM152" s="23">
        <f>IM153+IM154</f>
        <v>424.4898</v>
      </c>
      <c r="IN152" s="23">
        <f t="shared" ref="IN152:IN153" si="985">IM152/IL152*100</f>
        <v>100</v>
      </c>
      <c r="IO152" s="23">
        <f>IO153+IO154</f>
        <v>416</v>
      </c>
      <c r="IP152" s="23">
        <f>IP153+IP154</f>
        <v>416</v>
      </c>
      <c r="IQ152" s="23">
        <f>IP152/IO152*100</f>
        <v>100</v>
      </c>
      <c r="IR152" s="23">
        <f>IR153+IR154</f>
        <v>8.4898000000000007</v>
      </c>
      <c r="IS152" s="23">
        <f>IS153+IS154</f>
        <v>8.4898000000000007</v>
      </c>
      <c r="IT152" s="23">
        <f>IS152/IR152*100</f>
        <v>100</v>
      </c>
      <c r="IU152" s="23">
        <f>IU153+IU154</f>
        <v>6393.7481299999999</v>
      </c>
      <c r="IV152" s="23">
        <f>IV153+IV154</f>
        <v>6393.7481299999999</v>
      </c>
      <c r="IW152" s="23">
        <f>IW153+IW154</f>
        <v>1369.62231</v>
      </c>
      <c r="IX152" s="23">
        <f t="shared" ref="IX152:IX153" si="986">IW152/IV152*100</f>
        <v>21.421274065733336</v>
      </c>
      <c r="IY152" s="23">
        <f>IY153+IY154</f>
        <v>6265.8731699999998</v>
      </c>
      <c r="IZ152" s="23">
        <f>IZ153+IZ154</f>
        <v>1342.2298699999999</v>
      </c>
      <c r="JA152" s="23">
        <f>IZ152/IY152*100</f>
        <v>21.421274155793355</v>
      </c>
      <c r="JB152" s="23">
        <f>JB153+JB154</f>
        <v>127.87496</v>
      </c>
      <c r="JC152" s="23">
        <f>JC153+JC154</f>
        <v>27.392440000000001</v>
      </c>
      <c r="JD152" s="23">
        <f>JC152/JB152*100</f>
        <v>21.42126965279207</v>
      </c>
      <c r="JE152" s="23">
        <f>JE153+JE154</f>
        <v>0</v>
      </c>
      <c r="JF152" s="23">
        <f>JF153+JF154</f>
        <v>0</v>
      </c>
      <c r="JG152" s="23">
        <f>JG153+JG154</f>
        <v>0</v>
      </c>
      <c r="JH152" s="23"/>
      <c r="JI152" s="23">
        <f>JI153+JI154</f>
        <v>0</v>
      </c>
      <c r="JJ152" s="23">
        <f>JJ153+JJ154</f>
        <v>0</v>
      </c>
      <c r="JK152" s="23"/>
      <c r="JL152" s="23">
        <f>JL153+JL154</f>
        <v>0</v>
      </c>
      <c r="JM152" s="23">
        <f>JM153+JM154</f>
        <v>0</v>
      </c>
      <c r="JN152" s="23"/>
      <c r="JO152" s="23">
        <f>JO153+JO154</f>
        <v>0</v>
      </c>
      <c r="JP152" s="23">
        <f>JP153+JP154</f>
        <v>0</v>
      </c>
      <c r="JQ152" s="23"/>
      <c r="JR152" s="23">
        <f>JR153+JR154</f>
        <v>1880.3606800000002</v>
      </c>
      <c r="JS152" s="23">
        <f>JS153+JS154</f>
        <v>940.18034000000011</v>
      </c>
      <c r="JT152" s="23">
        <f t="shared" ref="JT152" si="987">JS152/JR152*100</f>
        <v>50</v>
      </c>
      <c r="JU152" s="23">
        <f>JU153+JU154</f>
        <v>3077.2</v>
      </c>
      <c r="JV152" s="23">
        <f>JV153+JV154</f>
        <v>0</v>
      </c>
      <c r="JW152" s="23">
        <f t="shared" ref="JW152" si="988">JV152/JU152*100</f>
        <v>0</v>
      </c>
      <c r="JX152" s="23">
        <f>JX153+JX154</f>
        <v>0</v>
      </c>
      <c r="JY152" s="23">
        <f>JY153+JY154</f>
        <v>0</v>
      </c>
      <c r="JZ152" s="23" t="e">
        <f t="shared" ref="JZ152" si="989">JY152/JX152*100</f>
        <v>#DIV/0!</v>
      </c>
      <c r="KA152" s="23">
        <f>KA153+KA154</f>
        <v>0</v>
      </c>
      <c r="KB152" s="23">
        <f>KB153+KB154</f>
        <v>0</v>
      </c>
      <c r="KC152" s="23" t="e">
        <f t="shared" ref="KC152" si="990">KB152/KA152*100</f>
        <v>#DIV/0!</v>
      </c>
      <c r="KD152" s="23">
        <f>KD153+KD154</f>
        <v>334.76453999999995</v>
      </c>
      <c r="KE152" s="23">
        <f>KE153+KE154</f>
        <v>0</v>
      </c>
      <c r="KF152" s="23">
        <f t="shared" ref="KF152" si="991">KE152/KD152*100</f>
        <v>0</v>
      </c>
      <c r="KG152" s="23">
        <f>KG153+KG154</f>
        <v>0</v>
      </c>
      <c r="KH152" s="23">
        <f>KH153+KH154</f>
        <v>0</v>
      </c>
      <c r="KI152" s="23" t="e">
        <f t="shared" ref="KI152" si="992">KH152/KG152*100</f>
        <v>#DIV/0!</v>
      </c>
      <c r="KJ152" s="23">
        <f>KJ153+KJ154</f>
        <v>0</v>
      </c>
      <c r="KK152" s="23">
        <f>KK153+KK154</f>
        <v>0</v>
      </c>
      <c r="KL152" s="23" t="e">
        <f t="shared" ref="KL152" si="993">KK152/KJ152*100</f>
        <v>#DIV/0!</v>
      </c>
      <c r="KM152" s="23">
        <f>KM153+KM154</f>
        <v>0</v>
      </c>
      <c r="KN152" s="23">
        <f>KN153+KN154</f>
        <v>0</v>
      </c>
      <c r="KO152" s="23"/>
      <c r="KP152" s="23">
        <f>KP153+KP154</f>
        <v>0</v>
      </c>
      <c r="KQ152" s="23">
        <f>KQ153+KQ154</f>
        <v>0</v>
      </c>
      <c r="KR152" s="23"/>
    </row>
    <row r="153" spans="1:304">
      <c r="A153" s="1" t="s">
        <v>140</v>
      </c>
      <c r="B153" s="17">
        <f>H153+R153+U153+X153+AH153+AR153+BB153+BL153+BV153+CE153+CN153+CX153+DH153+DR153+EB153+EO153+E153+EY153+FI153+FS153+GC153+GM153+GW153+HG153+HQ153+IA153+IK153+IU153+JE153+JO153+EL153+JR153+JU153+JX153+KA153+KD153+KG153+KJ153+KM153+KP153</f>
        <v>92657.602279999992</v>
      </c>
      <c r="C153" s="17">
        <f>J153+S153+V153+Z153+AJ153+AT153+BD153+BN153+BW153+CF153+CP153+CZ153+DJ153+DT153+ED153+EQ153+F153+FA153+FK153+FU153+GE153+GO153+GY153+HI153+HS153+IC153+IM153+IW153+JG153+JP153+EM153+JS153+JV153+JY153+KB153+KE153+KH153+KK153+KN153+KQ153</f>
        <v>48594.511330000001</v>
      </c>
      <c r="D153" s="17">
        <f t="shared" si="913"/>
        <v>52.445250183739169</v>
      </c>
      <c r="E153" s="19">
        <v>7114.7</v>
      </c>
      <c r="F153" s="17">
        <v>3557.4</v>
      </c>
      <c r="G153" s="17">
        <f>F153/E153*100</f>
        <v>50.000702770320601</v>
      </c>
      <c r="H153" s="17">
        <v>814.51202999999998</v>
      </c>
      <c r="I153" s="17">
        <f>L153+O153</f>
        <v>814.51202999999998</v>
      </c>
      <c r="J153" s="17">
        <f>M153+P153</f>
        <v>814.51202999999998</v>
      </c>
      <c r="K153" s="17">
        <f>J153/I153*100</f>
        <v>100</v>
      </c>
      <c r="L153" s="17">
        <v>806.36690999999996</v>
      </c>
      <c r="M153" s="17">
        <v>806.36690999999996</v>
      </c>
      <c r="N153" s="17">
        <f>M153/L153*100</f>
        <v>100</v>
      </c>
      <c r="O153" s="17">
        <v>8.1451200000000004</v>
      </c>
      <c r="P153" s="17">
        <v>8.1451200000000004</v>
      </c>
      <c r="Q153" s="17">
        <f>P153/O153*100</f>
        <v>100</v>
      </c>
      <c r="R153" s="17">
        <v>698.1</v>
      </c>
      <c r="S153" s="17">
        <v>698.1</v>
      </c>
      <c r="T153" s="17">
        <f>S153/R153*100</f>
        <v>100</v>
      </c>
      <c r="U153" s="19">
        <v>10251.934999999999</v>
      </c>
      <c r="V153" s="17"/>
      <c r="W153" s="17">
        <f>V153/U153*100</f>
        <v>0</v>
      </c>
      <c r="X153" s="17">
        <v>12688.0488</v>
      </c>
      <c r="Y153" s="17">
        <f t="shared" ref="Y153" si="994">AB153+AE153</f>
        <v>12688.0488</v>
      </c>
      <c r="Z153" s="17">
        <f>AC153+AF153</f>
        <v>8626.3379999999997</v>
      </c>
      <c r="AA153" s="17">
        <f>Z153/Y153*100</f>
        <v>67.987900550949959</v>
      </c>
      <c r="AB153" s="17">
        <v>8003.0042299999996</v>
      </c>
      <c r="AC153" s="17">
        <v>5441.07456</v>
      </c>
      <c r="AD153" s="17">
        <f>AC153/AB153*100</f>
        <v>67.987900588676823</v>
      </c>
      <c r="AE153" s="17">
        <v>4685.04457</v>
      </c>
      <c r="AF153" s="17">
        <v>3185.2634400000002</v>
      </c>
      <c r="AG153" s="17">
        <f>AF153/AE153*100</f>
        <v>67.98790048650487</v>
      </c>
      <c r="AH153" s="17"/>
      <c r="AI153" s="17">
        <f>AL153+AO153</f>
        <v>0</v>
      </c>
      <c r="AJ153" s="17">
        <f>AM153+AP153</f>
        <v>0</v>
      </c>
      <c r="AK153" s="17"/>
      <c r="AL153" s="17">
        <v>0</v>
      </c>
      <c r="AM153" s="17"/>
      <c r="AN153" s="17"/>
      <c r="AO153" s="17">
        <v>0</v>
      </c>
      <c r="AP153" s="17"/>
      <c r="AQ153" s="17"/>
      <c r="AR153" s="17">
        <v>4390.2526699999999</v>
      </c>
      <c r="AS153" s="17">
        <f>AV153+AY153</f>
        <v>4390.2526699999999</v>
      </c>
      <c r="AT153" s="17">
        <f>AW153+AZ153</f>
        <v>1358.5765100000001</v>
      </c>
      <c r="AU153" s="17">
        <f>AT153/AS153*100</f>
        <v>30.945292039421506</v>
      </c>
      <c r="AV153" s="17">
        <v>4302.4476199999999</v>
      </c>
      <c r="AW153" s="17">
        <v>1331.40499</v>
      </c>
      <c r="AX153" s="17">
        <f>AW153/AV153*100</f>
        <v>30.945292252041412</v>
      </c>
      <c r="AY153" s="17">
        <v>87.805049999999994</v>
      </c>
      <c r="AZ153" s="17">
        <v>27.171520000000001</v>
      </c>
      <c r="BA153" s="17">
        <f>AZ153/AY153*100</f>
        <v>30.945281621045716</v>
      </c>
      <c r="BB153" s="17"/>
      <c r="BC153" s="17">
        <f>BF153+BI153</f>
        <v>0</v>
      </c>
      <c r="BD153" s="17">
        <f>BG153+BJ153</f>
        <v>0</v>
      </c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>
        <f t="shared" ref="BV153:BW153" si="995">BY153+CB153</f>
        <v>0</v>
      </c>
      <c r="BW153" s="17">
        <f t="shared" si="995"/>
        <v>0</v>
      </c>
      <c r="BX153" s="17"/>
      <c r="BY153" s="21"/>
      <c r="BZ153" s="17"/>
      <c r="CA153" s="17"/>
      <c r="CB153" s="17"/>
      <c r="CC153" s="17"/>
      <c r="CD153" s="17"/>
      <c r="CE153" s="17">
        <f>CH153+CK153</f>
        <v>0</v>
      </c>
      <c r="CF153" s="17">
        <f>CI153+CL153</f>
        <v>0</v>
      </c>
      <c r="CG153" s="17"/>
      <c r="CH153" s="17"/>
      <c r="CI153" s="17"/>
      <c r="CJ153" s="17"/>
      <c r="CK153" s="17"/>
      <c r="CL153" s="17"/>
      <c r="CM153" s="17"/>
      <c r="CN153" s="17"/>
      <c r="CO153" s="17">
        <f>CR153+CU153</f>
        <v>0</v>
      </c>
      <c r="CP153" s="17">
        <f>CS153+CV153</f>
        <v>0</v>
      </c>
      <c r="CQ153" s="17"/>
      <c r="CR153" s="17"/>
      <c r="CS153" s="17"/>
      <c r="CT153" s="17"/>
      <c r="CU153" s="17"/>
      <c r="CV153" s="17"/>
      <c r="CW153" s="17"/>
      <c r="CX153" s="17"/>
      <c r="CY153" s="17">
        <f>DB153+DE153</f>
        <v>0</v>
      </c>
      <c r="CZ153" s="17">
        <f>DC153+DF153</f>
        <v>0</v>
      </c>
      <c r="DA153" s="17"/>
      <c r="DB153" s="17"/>
      <c r="DC153" s="17"/>
      <c r="DD153" s="17"/>
      <c r="DE153" s="17"/>
      <c r="DF153" s="17"/>
      <c r="DG153" s="17"/>
      <c r="DH153" s="17"/>
      <c r="DI153" s="17">
        <f t="shared" si="984"/>
        <v>0</v>
      </c>
      <c r="DJ153" s="17">
        <f t="shared" si="984"/>
        <v>0</v>
      </c>
      <c r="DK153" s="17"/>
      <c r="DL153" s="17"/>
      <c r="DM153" s="17"/>
      <c r="DN153" s="17"/>
      <c r="DO153" s="17"/>
      <c r="DP153" s="17"/>
      <c r="DQ153" s="17"/>
      <c r="DR153" s="17"/>
      <c r="DS153" s="17">
        <f>DV153+DY153</f>
        <v>0</v>
      </c>
      <c r="DT153" s="17">
        <f>DW153+DZ153</f>
        <v>0</v>
      </c>
      <c r="DU153" s="17"/>
      <c r="DV153" s="17"/>
      <c r="DW153" s="17"/>
      <c r="DX153" s="17"/>
      <c r="DY153" s="17"/>
      <c r="DZ153" s="17"/>
      <c r="EA153" s="17"/>
      <c r="EB153" s="17"/>
      <c r="EC153" s="17">
        <f>EF153+EI153</f>
        <v>0</v>
      </c>
      <c r="ED153" s="17">
        <f>EG153+EJ153</f>
        <v>0</v>
      </c>
      <c r="EE153" s="17"/>
      <c r="EF153" s="17"/>
      <c r="EG153" s="17"/>
      <c r="EH153" s="17"/>
      <c r="EI153" s="17"/>
      <c r="EJ153" s="17"/>
      <c r="EK153" s="17"/>
      <c r="EL153" s="19"/>
      <c r="EM153" s="17"/>
      <c r="EN153" s="17"/>
      <c r="EO153" s="17"/>
      <c r="EP153" s="17">
        <f t="shared" ref="EP153:EQ153" si="996">ES153+EV153</f>
        <v>0</v>
      </c>
      <c r="EQ153" s="17">
        <f t="shared" si="996"/>
        <v>0</v>
      </c>
      <c r="ER153" s="17"/>
      <c r="ES153" s="21"/>
      <c r="ET153" s="17"/>
      <c r="EU153" s="17"/>
      <c r="EV153" s="17"/>
      <c r="EW153" s="17"/>
      <c r="EX153" s="17"/>
      <c r="EY153" s="17"/>
      <c r="EZ153" s="17">
        <f>FC153+FF153</f>
        <v>0</v>
      </c>
      <c r="FA153" s="17">
        <f>FD153+FG153</f>
        <v>0</v>
      </c>
      <c r="FB153" s="17" t="e">
        <f>FA153/EZ153*100</f>
        <v>#DIV/0!</v>
      </c>
      <c r="FC153" s="17"/>
      <c r="FD153" s="17"/>
      <c r="FE153" s="17" t="e">
        <f>FD153/FC153*100</f>
        <v>#DIV/0!</v>
      </c>
      <c r="FF153" s="17"/>
      <c r="FG153" s="17"/>
      <c r="FH153" s="17" t="e">
        <f>FG153/FF153*100</f>
        <v>#DIV/0!</v>
      </c>
      <c r="FI153" s="22">
        <f>102.04082+134.46051</f>
        <v>236.50133</v>
      </c>
      <c r="FJ153" s="17">
        <f>FM153+FP153</f>
        <v>236.50133000000002</v>
      </c>
      <c r="FK153" s="17">
        <f>FN153+FQ153</f>
        <v>236.50133000000002</v>
      </c>
      <c r="FL153" s="17">
        <f>FK153/FJ153*100</f>
        <v>100</v>
      </c>
      <c r="FM153" s="17">
        <v>233.11590000000001</v>
      </c>
      <c r="FN153" s="17">
        <v>233.11590000000001</v>
      </c>
      <c r="FO153" s="17">
        <f>FN153/FM153*100</f>
        <v>100</v>
      </c>
      <c r="FP153" s="17">
        <v>3.3854299999999999</v>
      </c>
      <c r="FQ153" s="17">
        <v>3.3854299999999999</v>
      </c>
      <c r="FR153" s="17">
        <f>FQ153/FP153*100</f>
        <v>100</v>
      </c>
      <c r="FS153" s="17"/>
      <c r="FT153" s="17">
        <f t="shared" ref="FT153:FU153" si="997">FW153+FZ153</f>
        <v>0</v>
      </c>
      <c r="FU153" s="17">
        <f t="shared" si="997"/>
        <v>0</v>
      </c>
      <c r="FV153" s="17"/>
      <c r="FW153" s="17"/>
      <c r="FX153" s="17"/>
      <c r="FY153" s="17" t="e">
        <f>FX153/FW153*100</f>
        <v>#DIV/0!</v>
      </c>
      <c r="FZ153" s="17"/>
      <c r="GA153" s="17"/>
      <c r="GB153" s="17" t="e">
        <f>GA153/FZ153*100</f>
        <v>#DIV/0!</v>
      </c>
      <c r="GC153" s="17"/>
      <c r="GD153" s="17">
        <f>GG153+GJ153</f>
        <v>0</v>
      </c>
      <c r="GE153" s="17">
        <f>GH153+GK153</f>
        <v>0</v>
      </c>
      <c r="GF153" s="17"/>
      <c r="GG153" s="17"/>
      <c r="GH153" s="17"/>
      <c r="GI153" s="17" t="e">
        <f>GH153/GG153*100</f>
        <v>#DIV/0!</v>
      </c>
      <c r="GJ153" s="17"/>
      <c r="GK153" s="17"/>
      <c r="GL153" s="17" t="e">
        <f>GK153/GJ153*100</f>
        <v>#DIV/0!</v>
      </c>
      <c r="GM153" s="17">
        <v>12753.58028</v>
      </c>
      <c r="GN153" s="17">
        <f>GQ153+GT153</f>
        <v>12753.58028</v>
      </c>
      <c r="GO153" s="17">
        <f>GR153+GU153</f>
        <v>7029.5015400000002</v>
      </c>
      <c r="GP153" s="17">
        <f>GO153/GM153*100</f>
        <v>55.117867968601516</v>
      </c>
      <c r="GQ153" s="17">
        <v>12626.04448</v>
      </c>
      <c r="GR153" s="17">
        <v>6959.2065400000001</v>
      </c>
      <c r="GS153" s="17">
        <f>GR153/GQ153*100</f>
        <v>55.117868078348472</v>
      </c>
      <c r="GT153" s="17">
        <v>127.53579999999999</v>
      </c>
      <c r="GU153" s="17">
        <v>70.295000000000002</v>
      </c>
      <c r="GV153" s="17">
        <f>GU153/GT153*100</f>
        <v>55.117857103652469</v>
      </c>
      <c r="GW153" s="17"/>
      <c r="GX153" s="17">
        <f>HA153+HD153</f>
        <v>0</v>
      </c>
      <c r="GY153" s="17">
        <f>HB153+HE153</f>
        <v>0</v>
      </c>
      <c r="GZ153" s="17"/>
      <c r="HA153" s="17"/>
      <c r="HB153" s="17"/>
      <c r="HC153" s="17" t="e">
        <f>HB153/HA153*100</f>
        <v>#DIV/0!</v>
      </c>
      <c r="HD153" s="17"/>
      <c r="HE153" s="17"/>
      <c r="HF153" s="17" t="e">
        <f>HE153/HD153*100</f>
        <v>#DIV/0!</v>
      </c>
      <c r="HG153" s="17">
        <v>36556.969700000001</v>
      </c>
      <c r="HH153" s="17">
        <f>HK153+HN153</f>
        <v>36556.969700000001</v>
      </c>
      <c r="HI153" s="17">
        <f>HL153+HO153</f>
        <v>24479.469809999999</v>
      </c>
      <c r="HJ153" s="17"/>
      <c r="HK153" s="17">
        <v>36191.4</v>
      </c>
      <c r="HL153" s="17">
        <v>24234.67511</v>
      </c>
      <c r="HM153" s="17">
        <f>HL153/HK153*100</f>
        <v>66.962524550031219</v>
      </c>
      <c r="HN153" s="17">
        <v>365.56970000000001</v>
      </c>
      <c r="HO153" s="17">
        <v>244.79470000000001</v>
      </c>
      <c r="HP153" s="17">
        <f>HO153/HN153*100</f>
        <v>66.962524519947905</v>
      </c>
      <c r="HQ153" s="17"/>
      <c r="HR153" s="17">
        <f>HU153+HX153</f>
        <v>0</v>
      </c>
      <c r="HS153" s="17">
        <f>HV153+HY153</f>
        <v>0</v>
      </c>
      <c r="HT153" s="17"/>
      <c r="HU153" s="17"/>
      <c r="HV153" s="17"/>
      <c r="HW153" s="17" t="e">
        <f>HV153/HU153*100</f>
        <v>#DIV/0!</v>
      </c>
      <c r="HX153" s="17"/>
      <c r="HY153" s="17"/>
      <c r="HZ153" s="17" t="e">
        <f>HY153/HX153*100</f>
        <v>#DIV/0!</v>
      </c>
      <c r="IA153" s="17"/>
      <c r="IB153" s="17">
        <f>IE153+IH153</f>
        <v>0</v>
      </c>
      <c r="IC153" s="17">
        <f>IF153+II153</f>
        <v>0</v>
      </c>
      <c r="ID153" s="17"/>
      <c r="IE153" s="17"/>
      <c r="IF153" s="17"/>
      <c r="IG153" s="17" t="e">
        <f>IF153/IE153*100</f>
        <v>#DIV/0!</v>
      </c>
      <c r="IH153" s="17"/>
      <c r="II153" s="17"/>
      <c r="IJ153" s="17" t="e">
        <f>II153/IH153*100</f>
        <v>#DIV/0!</v>
      </c>
      <c r="IK153" s="17">
        <v>424.4898</v>
      </c>
      <c r="IL153" s="17">
        <f>IO153+IR153</f>
        <v>424.4898</v>
      </c>
      <c r="IM153" s="17">
        <f>IP153+IS153</f>
        <v>424.4898</v>
      </c>
      <c r="IN153" s="17">
        <f t="shared" si="985"/>
        <v>100</v>
      </c>
      <c r="IO153" s="17">
        <v>416</v>
      </c>
      <c r="IP153" s="17">
        <v>416</v>
      </c>
      <c r="IQ153" s="17">
        <f>IP153/IO153*100</f>
        <v>100</v>
      </c>
      <c r="IR153" s="17">
        <v>8.4898000000000007</v>
      </c>
      <c r="IS153" s="17">
        <v>8.4898000000000007</v>
      </c>
      <c r="IT153" s="17">
        <f>IS153/IR153*100</f>
        <v>100</v>
      </c>
      <c r="IU153" s="17">
        <v>6393.7481299999999</v>
      </c>
      <c r="IV153" s="17">
        <f>IY153+JB153</f>
        <v>6393.7481299999999</v>
      </c>
      <c r="IW153" s="17">
        <f>IZ153+JC153</f>
        <v>1369.62231</v>
      </c>
      <c r="IX153" s="17">
        <f t="shared" si="986"/>
        <v>21.421274065733336</v>
      </c>
      <c r="IY153" s="17">
        <v>6265.8731699999998</v>
      </c>
      <c r="IZ153" s="17">
        <v>1342.2298699999999</v>
      </c>
      <c r="JA153" s="17">
        <f>IZ153/IY153*100</f>
        <v>21.421274155793355</v>
      </c>
      <c r="JB153" s="17">
        <v>127.87496</v>
      </c>
      <c r="JC153" s="17">
        <v>27.392440000000001</v>
      </c>
      <c r="JD153" s="17">
        <f>JC153/JB153*100</f>
        <v>21.42126965279207</v>
      </c>
      <c r="JE153" s="17"/>
      <c r="JF153" s="17">
        <f>JI153+JL153</f>
        <v>0</v>
      </c>
      <c r="JG153" s="17">
        <f>JJ153+JM153</f>
        <v>0</v>
      </c>
      <c r="JH153" s="17"/>
      <c r="JI153" s="17">
        <v>0</v>
      </c>
      <c r="JJ153" s="17"/>
      <c r="JK153" s="17"/>
      <c r="JL153" s="17">
        <v>0</v>
      </c>
      <c r="JM153" s="17"/>
      <c r="JN153" s="17"/>
      <c r="JO153" s="19"/>
      <c r="JP153" s="17"/>
      <c r="JQ153" s="17"/>
      <c r="JR153" s="19"/>
      <c r="JS153" s="17"/>
      <c r="JT153" s="17"/>
      <c r="JU153" s="19"/>
      <c r="JV153" s="17"/>
      <c r="JW153" s="17"/>
      <c r="JX153" s="19"/>
      <c r="JY153" s="17"/>
      <c r="JZ153" s="17"/>
      <c r="KA153" s="19"/>
      <c r="KB153" s="17"/>
      <c r="KC153" s="17"/>
      <c r="KD153" s="17">
        <v>334.76453999999995</v>
      </c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</row>
    <row r="154" spans="1:304" s="6" customFormat="1" ht="18.75" customHeight="1">
      <c r="A154" s="2" t="s">
        <v>160</v>
      </c>
      <c r="B154" s="23">
        <f>SUM(B155:B162)</f>
        <v>89523.749519999998</v>
      </c>
      <c r="C154" s="23">
        <f>SUM(C155:C162)</f>
        <v>3777.2296099999994</v>
      </c>
      <c r="D154" s="23">
        <f t="shared" si="913"/>
        <v>4.2192486689313098</v>
      </c>
      <c r="E154" s="23">
        <f>SUM(E155:E162)</f>
        <v>0</v>
      </c>
      <c r="F154" s="23">
        <f>SUM(F155:F162)</f>
        <v>0</v>
      </c>
      <c r="G154" s="23"/>
      <c r="H154" s="23">
        <f>SUM(H155:H162)</f>
        <v>0</v>
      </c>
      <c r="I154" s="23">
        <f>SUM(I155:I162)</f>
        <v>0</v>
      </c>
      <c r="J154" s="23">
        <f>SUM(J155:J162)</f>
        <v>0</v>
      </c>
      <c r="K154" s="23"/>
      <c r="L154" s="23">
        <f>SUM(L155:L162)</f>
        <v>0</v>
      </c>
      <c r="M154" s="23">
        <f>SUM(M155:M162)</f>
        <v>0</v>
      </c>
      <c r="N154" s="23"/>
      <c r="O154" s="23">
        <f>SUM(O155:O162)</f>
        <v>0</v>
      </c>
      <c r="P154" s="23">
        <f>SUM(P155:P162)</f>
        <v>0</v>
      </c>
      <c r="Q154" s="23"/>
      <c r="R154" s="23">
        <f>SUM(R155:R162)</f>
        <v>0</v>
      </c>
      <c r="S154" s="23">
        <f>SUM(S155:S162)</f>
        <v>0</v>
      </c>
      <c r="T154" s="23"/>
      <c r="U154" s="23">
        <f>SUM(U155:U162)</f>
        <v>0</v>
      </c>
      <c r="V154" s="23">
        <f>SUM(V155:V162)</f>
        <v>0</v>
      </c>
      <c r="W154" s="23"/>
      <c r="X154" s="23">
        <f>SUM(X155:X162)</f>
        <v>0</v>
      </c>
      <c r="Y154" s="23">
        <f>SUM(Y155:Y162)</f>
        <v>0</v>
      </c>
      <c r="Z154" s="23">
        <f>SUM(Z155:Z162)</f>
        <v>0</v>
      </c>
      <c r="AA154" s="23"/>
      <c r="AB154" s="23">
        <f>SUM(AB155:AB162)</f>
        <v>0</v>
      </c>
      <c r="AC154" s="23">
        <f>SUM(AC155:AC162)</f>
        <v>0</v>
      </c>
      <c r="AD154" s="23"/>
      <c r="AE154" s="23">
        <f>SUM(AE155:AE162)</f>
        <v>0</v>
      </c>
      <c r="AF154" s="23">
        <f>SUM(AF155:AF162)</f>
        <v>0</v>
      </c>
      <c r="AG154" s="23"/>
      <c r="AH154" s="23">
        <f>SUM(AH155:AH162)</f>
        <v>0</v>
      </c>
      <c r="AI154" s="23">
        <f>SUM(AI155:AI162)</f>
        <v>0</v>
      </c>
      <c r="AJ154" s="23">
        <f>SUM(AJ155:AJ162)</f>
        <v>0</v>
      </c>
      <c r="AK154" s="23"/>
      <c r="AL154" s="23">
        <f>SUM(AL155:AL162)</f>
        <v>0</v>
      </c>
      <c r="AM154" s="23">
        <f>SUM(AM155:AM162)</f>
        <v>0</v>
      </c>
      <c r="AN154" s="23"/>
      <c r="AO154" s="23">
        <f>SUM(AO155:AO162)</f>
        <v>0</v>
      </c>
      <c r="AP154" s="23">
        <f>SUM(AP155:AP162)</f>
        <v>0</v>
      </c>
      <c r="AQ154" s="23"/>
      <c r="AR154" s="23">
        <f>SUM(AR155:AR162)</f>
        <v>0</v>
      </c>
      <c r="AS154" s="23">
        <f>SUM(AS155:AS162)</f>
        <v>0</v>
      </c>
      <c r="AT154" s="23">
        <f>SUM(AT155:AT162)</f>
        <v>0</v>
      </c>
      <c r="AU154" s="23"/>
      <c r="AV154" s="23">
        <f>SUM(AV155:AV162)</f>
        <v>0</v>
      </c>
      <c r="AW154" s="23">
        <f>SUM(AW155:AW162)</f>
        <v>0</v>
      </c>
      <c r="AX154" s="23"/>
      <c r="AY154" s="23">
        <f>SUM(AY155:AY162)</f>
        <v>0</v>
      </c>
      <c r="AZ154" s="23">
        <f>SUM(AZ155:AZ162)</f>
        <v>0</v>
      </c>
      <c r="BA154" s="23"/>
      <c r="BB154" s="23">
        <f>SUM(BB155:BB162)</f>
        <v>0</v>
      </c>
      <c r="BC154" s="23">
        <f>SUM(BC155:BC162)</f>
        <v>0</v>
      </c>
      <c r="BD154" s="23">
        <f>SUM(BD155:BD162)</f>
        <v>0</v>
      </c>
      <c r="BE154" s="23"/>
      <c r="BF154" s="23">
        <f>SUM(BF155:BF162)</f>
        <v>0</v>
      </c>
      <c r="BG154" s="23">
        <f>SUM(BG155:BG162)</f>
        <v>0</v>
      </c>
      <c r="BH154" s="23"/>
      <c r="BI154" s="23">
        <f>SUM(BI155:BI162)</f>
        <v>0</v>
      </c>
      <c r="BJ154" s="23">
        <f>SUM(BJ155:BJ162)</f>
        <v>0</v>
      </c>
      <c r="BK154" s="23"/>
      <c r="BL154" s="23">
        <f>SUM(BL155:BL162)</f>
        <v>9588.67713</v>
      </c>
      <c r="BM154" s="23">
        <f>SUM(BM155:BM162)</f>
        <v>9588.67713</v>
      </c>
      <c r="BN154" s="23">
        <f>SUM(BN155:BN162)</f>
        <v>2397.1692699999999</v>
      </c>
      <c r="BO154" s="23">
        <f>BN154/BM154*100</f>
        <v>24.999999869637907</v>
      </c>
      <c r="BP154" s="23">
        <f>SUM(BP155:BP162)</f>
        <v>9396.9035700000004</v>
      </c>
      <c r="BQ154" s="23">
        <f>SUM(BQ155:BQ162)</f>
        <v>0</v>
      </c>
      <c r="BR154" s="23">
        <f>BQ154/BP154*100</f>
        <v>0</v>
      </c>
      <c r="BS154" s="23">
        <f>SUM(BS155:BS162)</f>
        <v>191.77356</v>
      </c>
      <c r="BT154" s="23">
        <f>SUM(BT155:BT162)</f>
        <v>0</v>
      </c>
      <c r="BU154" s="23">
        <f>BT154/BS154*100</f>
        <v>0</v>
      </c>
      <c r="BV154" s="23">
        <f>SUM(BV155:BV162)</f>
        <v>4225.3063099999999</v>
      </c>
      <c r="BW154" s="23">
        <f>SUM(BW155:BW162)</f>
        <v>439.88</v>
      </c>
      <c r="BX154" s="23">
        <f>BW154/BV154*100</f>
        <v>10.410606183957347</v>
      </c>
      <c r="BY154" s="23">
        <f>BY155+BY156+BY157+BY158+BY159+BY160+BY161+BY162</f>
        <v>4225.3063099999999</v>
      </c>
      <c r="BZ154" s="23">
        <f>SUM(BZ155:BZ162)</f>
        <v>439.88</v>
      </c>
      <c r="CA154" s="23">
        <f>BZ154/BY154*100</f>
        <v>10.410606183957347</v>
      </c>
      <c r="CB154" s="23">
        <f>SUM(CB155:CB162)</f>
        <v>0</v>
      </c>
      <c r="CC154" s="23">
        <f>SUM(CC155:CC162)</f>
        <v>0</v>
      </c>
      <c r="CD154" s="23" t="e">
        <f>CC154/CB154*100</f>
        <v>#DIV/0!</v>
      </c>
      <c r="CE154" s="23">
        <f>SUM(CE155:CE162)</f>
        <v>0</v>
      </c>
      <c r="CF154" s="23">
        <f>SUM(CF155:CF162)</f>
        <v>0</v>
      </c>
      <c r="CG154" s="23"/>
      <c r="CH154" s="23">
        <f>SUM(CH155:CH162)</f>
        <v>0</v>
      </c>
      <c r="CI154" s="23">
        <f>SUM(CI155:CI162)</f>
        <v>0</v>
      </c>
      <c r="CJ154" s="23"/>
      <c r="CK154" s="23">
        <f>SUM(CK155:CK162)</f>
        <v>0</v>
      </c>
      <c r="CL154" s="23">
        <f>SUM(CL155:CL162)</f>
        <v>0</v>
      </c>
      <c r="CM154" s="23"/>
      <c r="CN154" s="23">
        <f>SUM(CN155:CN162)</f>
        <v>0</v>
      </c>
      <c r="CO154" s="23">
        <f>SUM(CO155:CO162)</f>
        <v>0</v>
      </c>
      <c r="CP154" s="23">
        <f>SUM(CP155:CP162)</f>
        <v>0</v>
      </c>
      <c r="CQ154" s="23"/>
      <c r="CR154" s="23">
        <f>SUM(CR155:CR162)</f>
        <v>0</v>
      </c>
      <c r="CS154" s="23">
        <f>SUM(CS155:CS162)</f>
        <v>0</v>
      </c>
      <c r="CT154" s="23"/>
      <c r="CU154" s="23">
        <f>SUM(CU155:CU162)</f>
        <v>0</v>
      </c>
      <c r="CV154" s="23">
        <f>SUM(CV155:CV162)</f>
        <v>0</v>
      </c>
      <c r="CW154" s="23"/>
      <c r="CX154" s="23">
        <f>SUM(CX155:CX162)</f>
        <v>0</v>
      </c>
      <c r="CY154" s="23">
        <f>SUM(CY155:CY162)</f>
        <v>0</v>
      </c>
      <c r="CZ154" s="23">
        <f>SUM(CZ155:CZ162)</f>
        <v>0</v>
      </c>
      <c r="DA154" s="23"/>
      <c r="DB154" s="23"/>
      <c r="DC154" s="23"/>
      <c r="DD154" s="23"/>
      <c r="DE154" s="23"/>
      <c r="DF154" s="23"/>
      <c r="DG154" s="23"/>
      <c r="DH154" s="23">
        <f>SUM(DH155:DH162)</f>
        <v>0</v>
      </c>
      <c r="DI154" s="23">
        <f t="shared" si="984"/>
        <v>0</v>
      </c>
      <c r="DJ154" s="23">
        <f t="shared" si="984"/>
        <v>0</v>
      </c>
      <c r="DK154" s="23"/>
      <c r="DL154" s="23">
        <f>SUM(DL155:DL162)</f>
        <v>0</v>
      </c>
      <c r="DM154" s="23">
        <v>0</v>
      </c>
      <c r="DN154" s="23"/>
      <c r="DO154" s="23">
        <f>SUM(DO155:DO162)</f>
        <v>0</v>
      </c>
      <c r="DP154" s="23">
        <f>SUM(DP155:DP162)</f>
        <v>0</v>
      </c>
      <c r="DQ154" s="23"/>
      <c r="DR154" s="23">
        <f>SUM(DR155:DR162)</f>
        <v>0</v>
      </c>
      <c r="DS154" s="23">
        <f>SUM(DS155:DS162)</f>
        <v>0</v>
      </c>
      <c r="DT154" s="23">
        <f>SUM(DT155:DT162)</f>
        <v>0</v>
      </c>
      <c r="DU154" s="23"/>
      <c r="DV154" s="23">
        <f>SUM(DV155:DV162)</f>
        <v>0</v>
      </c>
      <c r="DW154" s="23">
        <f>SUM(DW155:DW162)</f>
        <v>0</v>
      </c>
      <c r="DX154" s="23"/>
      <c r="DY154" s="23">
        <f>SUM(DY155:DY162)</f>
        <v>0</v>
      </c>
      <c r="DZ154" s="23">
        <f>SUM(DZ155:DZ162)</f>
        <v>0</v>
      </c>
      <c r="EA154" s="23"/>
      <c r="EB154" s="23">
        <f>SUM(EB155:EB162)</f>
        <v>0</v>
      </c>
      <c r="EC154" s="23">
        <f>SUM(EC155:EC162)</f>
        <v>0</v>
      </c>
      <c r="ED154" s="23">
        <f>SUM(ED155:ED162)</f>
        <v>0</v>
      </c>
      <c r="EE154" s="23"/>
      <c r="EF154" s="23">
        <f>SUM(EF155:EF162)</f>
        <v>0</v>
      </c>
      <c r="EG154" s="23">
        <f>SUM(EG155:EG162)</f>
        <v>0</v>
      </c>
      <c r="EH154" s="23"/>
      <c r="EI154" s="23">
        <f>SUM(EI155:EI162)</f>
        <v>0</v>
      </c>
      <c r="EJ154" s="23">
        <f>SUM(EJ155:EJ162)</f>
        <v>0</v>
      </c>
      <c r="EK154" s="23"/>
      <c r="EL154" s="23">
        <f>SUM(EL155:EL162)</f>
        <v>0</v>
      </c>
      <c r="EM154" s="23">
        <f>SUM(EM155:EM162)</f>
        <v>0</v>
      </c>
      <c r="EN154" s="23"/>
      <c r="EO154" s="23">
        <f>SUM(EO155:EO162)</f>
        <v>3419.806</v>
      </c>
      <c r="EP154" s="23">
        <f>SUM(EP155:EP162)</f>
        <v>3419.806</v>
      </c>
      <c r="EQ154" s="23">
        <f>SUM(EQ155:EQ162)</f>
        <v>0</v>
      </c>
      <c r="ER154" s="23">
        <f>EQ154/EP154*100</f>
        <v>0</v>
      </c>
      <c r="ES154" s="23">
        <f>ES155+ES156+ES157+ES158+ES159+ES160+ES161+ES162</f>
        <v>3419.806</v>
      </c>
      <c r="ET154" s="23">
        <f>SUM(ET155:ET162)</f>
        <v>0</v>
      </c>
      <c r="EU154" s="23">
        <f>ET154/ES154*100</f>
        <v>0</v>
      </c>
      <c r="EV154" s="23">
        <f>SUM(EV155:EV162)</f>
        <v>0</v>
      </c>
      <c r="EW154" s="23">
        <f>SUM(EW155:EW162)</f>
        <v>0</v>
      </c>
      <c r="EX154" s="23" t="e">
        <f>EW154/EV154*100</f>
        <v>#DIV/0!</v>
      </c>
      <c r="EY154" s="23">
        <f>SUM(EY155:EY162)</f>
        <v>0</v>
      </c>
      <c r="EZ154" s="23">
        <f>SUM(EZ155:EZ162)</f>
        <v>0</v>
      </c>
      <c r="FA154" s="23">
        <f>SUM(FA155:FA162)</f>
        <v>0</v>
      </c>
      <c r="FB154" s="23"/>
      <c r="FC154" s="23">
        <f>SUM(FC155:FC162)</f>
        <v>0</v>
      </c>
      <c r="FD154" s="23">
        <f>SUM(FD155:FD162)</f>
        <v>0</v>
      </c>
      <c r="FE154" s="23"/>
      <c r="FF154" s="23">
        <f>SUM(FF155:FF162)</f>
        <v>0</v>
      </c>
      <c r="FG154" s="23">
        <f>SUM(FG155:FG162)</f>
        <v>0</v>
      </c>
      <c r="FH154" s="23"/>
      <c r="FI154" s="23"/>
      <c r="FJ154" s="23">
        <f>FJ155+FJ156</f>
        <v>0</v>
      </c>
      <c r="FK154" s="23">
        <f>FK155+FK156</f>
        <v>0</v>
      </c>
      <c r="FL154" s="23"/>
      <c r="FM154" s="23">
        <f>FM155+FM156</f>
        <v>0</v>
      </c>
      <c r="FN154" s="23">
        <f>FN155+FN156</f>
        <v>0</v>
      </c>
      <c r="FO154" s="23"/>
      <c r="FP154" s="23">
        <f>FP155+FP156</f>
        <v>0</v>
      </c>
      <c r="FQ154" s="23">
        <f>FQ155+FQ156</f>
        <v>0</v>
      </c>
      <c r="FR154" s="23"/>
      <c r="FS154" s="23">
        <f>SUM(FS155:FS162)</f>
        <v>0</v>
      </c>
      <c r="FT154" s="23">
        <f>SUM(FT155:FT162)</f>
        <v>0</v>
      </c>
      <c r="FU154" s="23">
        <f>SUM(FU155:FU162)</f>
        <v>0</v>
      </c>
      <c r="FV154" s="23"/>
      <c r="FW154" s="23">
        <f>FW155+FW156</f>
        <v>0</v>
      </c>
      <c r="FX154" s="23">
        <f>FX155+FX156</f>
        <v>0</v>
      </c>
      <c r="FY154" s="23"/>
      <c r="FZ154" s="23">
        <f>FZ155+FZ156</f>
        <v>0</v>
      </c>
      <c r="GA154" s="23">
        <f>GA155+GA156</f>
        <v>0</v>
      </c>
      <c r="GB154" s="23"/>
      <c r="GC154" s="23">
        <f>SUM(GC155:GC162)</f>
        <v>0</v>
      </c>
      <c r="GD154" s="23">
        <f>SUM(GD155:GD162)</f>
        <v>0</v>
      </c>
      <c r="GE154" s="23">
        <f>SUM(GE155:GE162)</f>
        <v>0</v>
      </c>
      <c r="GF154" s="23"/>
      <c r="GG154" s="23">
        <f>GG155+GG156</f>
        <v>0</v>
      </c>
      <c r="GH154" s="23">
        <f>GH155+GH156</f>
        <v>0</v>
      </c>
      <c r="GI154" s="23"/>
      <c r="GJ154" s="23">
        <f>GJ155+GJ156</f>
        <v>0</v>
      </c>
      <c r="GK154" s="23">
        <f>GK155+GK156</f>
        <v>0</v>
      </c>
      <c r="GL154" s="23"/>
      <c r="GM154" s="23">
        <f>SUM(GM155:GM162)</f>
        <v>0</v>
      </c>
      <c r="GN154" s="23">
        <f>SUM(GN155:GN162)</f>
        <v>0</v>
      </c>
      <c r="GO154" s="23">
        <f>SUM(GO155:GO162)</f>
        <v>0</v>
      </c>
      <c r="GP154" s="23"/>
      <c r="GQ154" s="23">
        <f>GQ155+GQ156</f>
        <v>0</v>
      </c>
      <c r="GR154" s="23">
        <f>GR155+GR156</f>
        <v>0</v>
      </c>
      <c r="GS154" s="23"/>
      <c r="GT154" s="23">
        <f>GT155+GT156</f>
        <v>0</v>
      </c>
      <c r="GU154" s="23">
        <f>GU155+GU156</f>
        <v>0</v>
      </c>
      <c r="GV154" s="23"/>
      <c r="GW154" s="23">
        <f>SUM(GW155:GW162)</f>
        <v>0</v>
      </c>
      <c r="GX154" s="23">
        <f>SUM(GX155:GX162)</f>
        <v>0</v>
      </c>
      <c r="GY154" s="23">
        <f>SUM(GY155:GY162)</f>
        <v>0</v>
      </c>
      <c r="GZ154" s="23"/>
      <c r="HA154" s="23">
        <f>HA155+HA156</f>
        <v>0</v>
      </c>
      <c r="HB154" s="23">
        <f>HB155+HB156</f>
        <v>0</v>
      </c>
      <c r="HC154" s="23"/>
      <c r="HD154" s="23">
        <f>HD155+HD156</f>
        <v>0</v>
      </c>
      <c r="HE154" s="23">
        <f>HE155+HE156</f>
        <v>0</v>
      </c>
      <c r="HF154" s="23"/>
      <c r="HG154" s="23">
        <f>SUM(HG155:HG162)</f>
        <v>0</v>
      </c>
      <c r="HH154" s="23">
        <f>SUM(HH155:HH162)</f>
        <v>0</v>
      </c>
      <c r="HI154" s="23">
        <f>SUM(HI155:HI162)</f>
        <v>0</v>
      </c>
      <c r="HJ154" s="23"/>
      <c r="HK154" s="23">
        <f>HK155+HK156</f>
        <v>0</v>
      </c>
      <c r="HL154" s="23">
        <f>HL155+HL156</f>
        <v>0</v>
      </c>
      <c r="HM154" s="23"/>
      <c r="HN154" s="23">
        <f>HN155+HN156</f>
        <v>0</v>
      </c>
      <c r="HO154" s="23">
        <f>HO155+HO156</f>
        <v>0</v>
      </c>
      <c r="HP154" s="23"/>
      <c r="HQ154" s="23">
        <f>SUM(HQ155:HQ162)</f>
        <v>67332.399400000009</v>
      </c>
      <c r="HR154" s="23">
        <f>SUM(HR155:HR162)</f>
        <v>67332.399399999995</v>
      </c>
      <c r="HS154" s="23">
        <f>SUM(HS155:HS162)</f>
        <v>0</v>
      </c>
      <c r="HT154" s="23"/>
      <c r="HU154" s="23">
        <f>HU155+HU156</f>
        <v>0</v>
      </c>
      <c r="HV154" s="23">
        <f>HV155+HV156</f>
        <v>0</v>
      </c>
      <c r="HW154" s="23"/>
      <c r="HX154" s="23">
        <f>HX155+HX156</f>
        <v>67332.399399999995</v>
      </c>
      <c r="HY154" s="23">
        <f>HY155+HY156</f>
        <v>0</v>
      </c>
      <c r="HZ154" s="23"/>
      <c r="IA154" s="23">
        <f>SUM(IA155:IA162)</f>
        <v>0</v>
      </c>
      <c r="IB154" s="23">
        <f>SUM(IB155:IB162)</f>
        <v>0</v>
      </c>
      <c r="IC154" s="23">
        <f>SUM(IC155:IC162)</f>
        <v>0</v>
      </c>
      <c r="ID154" s="23"/>
      <c r="IE154" s="23">
        <f>IE155+IE156</f>
        <v>0</v>
      </c>
      <c r="IF154" s="23">
        <f>IF155+IF156</f>
        <v>0</v>
      </c>
      <c r="IG154" s="23"/>
      <c r="IH154" s="23">
        <f>IH155+IH156</f>
        <v>0</v>
      </c>
      <c r="II154" s="23">
        <f>II155+II156</f>
        <v>0</v>
      </c>
      <c r="IJ154" s="23"/>
      <c r="IK154" s="23">
        <f>SUM(IK155:IK162)</f>
        <v>0</v>
      </c>
      <c r="IL154" s="23">
        <f>SUM(IL155:IL162)</f>
        <v>0</v>
      </c>
      <c r="IM154" s="23">
        <f>SUM(IM155:IM162)</f>
        <v>0</v>
      </c>
      <c r="IN154" s="23"/>
      <c r="IO154" s="23">
        <f>IO155+IO156</f>
        <v>0</v>
      </c>
      <c r="IP154" s="23">
        <f>IP155+IP156</f>
        <v>0</v>
      </c>
      <c r="IQ154" s="23"/>
      <c r="IR154" s="23">
        <f>IR155+IR156</f>
        <v>0</v>
      </c>
      <c r="IS154" s="23">
        <f>IS155+IS156</f>
        <v>0</v>
      </c>
      <c r="IT154" s="23"/>
      <c r="IU154" s="23">
        <f>SUM(IU155:IU162)</f>
        <v>0</v>
      </c>
      <c r="IV154" s="23">
        <f>SUM(IV155:IV162)</f>
        <v>0</v>
      </c>
      <c r="IW154" s="23">
        <f>SUM(IW155:IW162)</f>
        <v>0</v>
      </c>
      <c r="IX154" s="23"/>
      <c r="IY154" s="23">
        <f>IY155+IY156</f>
        <v>0</v>
      </c>
      <c r="IZ154" s="23">
        <f>IZ155+IZ156</f>
        <v>0</v>
      </c>
      <c r="JA154" s="23"/>
      <c r="JB154" s="23">
        <f>JB155+JB156</f>
        <v>0</v>
      </c>
      <c r="JC154" s="23">
        <f>JC155+JC156</f>
        <v>0</v>
      </c>
      <c r="JD154" s="23"/>
      <c r="JE154" s="23">
        <f>SUM(JE155:JE162)</f>
        <v>0</v>
      </c>
      <c r="JF154" s="23">
        <f>SUM(JF155:JF162)</f>
        <v>0</v>
      </c>
      <c r="JG154" s="23">
        <f>SUM(JG155:JG162)</f>
        <v>0</v>
      </c>
      <c r="JH154" s="23"/>
      <c r="JI154" s="23">
        <f>SUM(JI155:JI162)</f>
        <v>0</v>
      </c>
      <c r="JJ154" s="23">
        <f>SUM(JJ155:JJ162)</f>
        <v>0</v>
      </c>
      <c r="JK154" s="23"/>
      <c r="JL154" s="23">
        <f>SUM(JL155:JL162)</f>
        <v>0</v>
      </c>
      <c r="JM154" s="23">
        <f>SUM(JM155:JM162)</f>
        <v>0</v>
      </c>
      <c r="JN154" s="23"/>
      <c r="JO154" s="23">
        <f>SUM(JO155:JO162)</f>
        <v>0</v>
      </c>
      <c r="JP154" s="23">
        <f>SUM(JP155:JP162)</f>
        <v>0</v>
      </c>
      <c r="JQ154" s="23"/>
      <c r="JR154" s="23">
        <f>SUM(JR155:JR162)</f>
        <v>1880.3606800000002</v>
      </c>
      <c r="JS154" s="23">
        <f>SUM(JS155:JS162)</f>
        <v>940.18034000000011</v>
      </c>
      <c r="JT154" s="23">
        <f t="shared" ref="JT154:JT162" si="998">JS154/JR154*100</f>
        <v>50</v>
      </c>
      <c r="JU154" s="23">
        <f>SUM(JU155:JU162)</f>
        <v>3077.2</v>
      </c>
      <c r="JV154" s="23">
        <f>SUM(JV155:JV162)</f>
        <v>0</v>
      </c>
      <c r="JW154" s="23">
        <f t="shared" ref="JW154:JW162" si="999">JV154/JU154*100</f>
        <v>0</v>
      </c>
      <c r="JX154" s="23">
        <f>SUM(JX155:JX162)</f>
        <v>0</v>
      </c>
      <c r="JY154" s="23">
        <f>SUM(JY155:JY162)</f>
        <v>0</v>
      </c>
      <c r="JZ154" s="23" t="e">
        <f t="shared" ref="JZ154" si="1000">JY154/JX154*100</f>
        <v>#DIV/0!</v>
      </c>
      <c r="KA154" s="23">
        <f>SUM(KA155:KA162)</f>
        <v>0</v>
      </c>
      <c r="KB154" s="23">
        <f>SUM(KB155:KB162)</f>
        <v>0</v>
      </c>
      <c r="KC154" s="23" t="e">
        <f t="shared" ref="KC154" si="1001">KB154/KA154*100</f>
        <v>#DIV/0!</v>
      </c>
      <c r="KD154" s="23">
        <f>SUM(KD155:KD162)</f>
        <v>0</v>
      </c>
      <c r="KE154" s="23">
        <f>SUM(KE155:KE162)</f>
        <v>0</v>
      </c>
      <c r="KF154" s="23" t="e">
        <f t="shared" ref="KF154" si="1002">KE154/KD154*100</f>
        <v>#DIV/0!</v>
      </c>
      <c r="KG154" s="23">
        <f>SUM(KG155:KG162)</f>
        <v>0</v>
      </c>
      <c r="KH154" s="23">
        <f>SUM(KH155:KH162)</f>
        <v>0</v>
      </c>
      <c r="KI154" s="23" t="e">
        <f t="shared" ref="KI154" si="1003">KH154/KG154*100</f>
        <v>#DIV/0!</v>
      </c>
      <c r="KJ154" s="23">
        <f>SUM(KJ155:KJ162)</f>
        <v>0</v>
      </c>
      <c r="KK154" s="23">
        <f>SUM(KK155:KK162)</f>
        <v>0</v>
      </c>
      <c r="KL154" s="23" t="e">
        <f t="shared" ref="KL154" si="1004">KK154/KJ154*100</f>
        <v>#DIV/0!</v>
      </c>
      <c r="KM154" s="23">
        <f>SUM(KM155:KM162)</f>
        <v>0</v>
      </c>
      <c r="KN154" s="23">
        <f>SUM(KN155:KN162)</f>
        <v>0</v>
      </c>
      <c r="KO154" s="23"/>
      <c r="KP154" s="23">
        <f>SUM(KP155:KP162)</f>
        <v>0</v>
      </c>
      <c r="KQ154" s="23">
        <f>SUM(KQ155:KQ162)</f>
        <v>0</v>
      </c>
      <c r="KR154" s="23"/>
    </row>
    <row r="155" spans="1:304">
      <c r="A155" s="1" t="s">
        <v>11</v>
      </c>
      <c r="B155" s="17">
        <f t="shared" ref="B155:B162" si="1005">H155+R155+U155+X155+AH155+AR155+BB155+BL155+BV155+CE155+CN155+CX155+DH155+DR155+EB155+EO155+E155+EY155+FI155+FS155+GC155+GM155+GW155+HG155+HQ155+IA155+IK155+IU155+JE155+JO155+EL155+JR155+JU155+JX155+KA155+KD155+KG155+KJ155+KM155+KP155</f>
        <v>74408.414539999998</v>
      </c>
      <c r="C155" s="17">
        <f t="shared" ref="C155:C162" si="1006">J155+S155+V155+Z155+AJ155+AT155+BD155+BN155+BW155+CF155+CP155+CZ155+DJ155+DT155+ED155+EQ155+F155+FA155+FK155+FU155+GE155+GO155+GY155+HI155+HS155+IC155+IM155+IW155+JG155+JP155+EM155+JS155+JV155+JY155+KB155+KE155+KH155+KK155+KN155+KQ155</f>
        <v>146.6885</v>
      </c>
      <c r="D155" s="17">
        <f>C155/B155*100</f>
        <v>0.19713966613432429</v>
      </c>
      <c r="E155" s="17"/>
      <c r="F155" s="17"/>
      <c r="G155" s="17"/>
      <c r="H155" s="17"/>
      <c r="I155" s="17">
        <f t="shared" ref="I155:J162" si="1007">L155+O155</f>
        <v>0</v>
      </c>
      <c r="J155" s="17">
        <f t="shared" si="1007"/>
        <v>0</v>
      </c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>
        <f t="shared" ref="Y155:Z162" si="1008">AB155+AE155</f>
        <v>0</v>
      </c>
      <c r="Z155" s="17">
        <f t="shared" si="1008"/>
        <v>0</v>
      </c>
      <c r="AA155" s="17"/>
      <c r="AB155" s="17"/>
      <c r="AC155" s="17"/>
      <c r="AD155" s="17"/>
      <c r="AE155" s="17"/>
      <c r="AF155" s="17"/>
      <c r="AG155" s="17"/>
      <c r="AH155" s="17"/>
      <c r="AI155" s="17">
        <f t="shared" ref="AI155:AJ162" si="1009">AL155+AO155</f>
        <v>0</v>
      </c>
      <c r="AJ155" s="17">
        <f t="shared" si="1009"/>
        <v>0</v>
      </c>
      <c r="AK155" s="17"/>
      <c r="AL155" s="17"/>
      <c r="AM155" s="17"/>
      <c r="AN155" s="17"/>
      <c r="AO155" s="17"/>
      <c r="AP155" s="17"/>
      <c r="AQ155" s="17"/>
      <c r="AR155" s="17"/>
      <c r="AS155" s="17">
        <f t="shared" ref="AS155:AT162" si="1010">AV155+AY155</f>
        <v>0</v>
      </c>
      <c r="AT155" s="17">
        <f t="shared" si="1010"/>
        <v>0</v>
      </c>
      <c r="AU155" s="17"/>
      <c r="AV155" s="17"/>
      <c r="AW155" s="17"/>
      <c r="AX155" s="17"/>
      <c r="AY155" s="17"/>
      <c r="AZ155" s="17"/>
      <c r="BA155" s="17"/>
      <c r="BB155" s="17"/>
      <c r="BC155" s="17">
        <f t="shared" ref="BC155:BD161" si="1011">BF155+BI155</f>
        <v>0</v>
      </c>
      <c r="BD155" s="17">
        <f t="shared" si="1011"/>
        <v>0</v>
      </c>
      <c r="BE155" s="17"/>
      <c r="BF155" s="17"/>
      <c r="BG155" s="17"/>
      <c r="BH155" s="17"/>
      <c r="BI155" s="17"/>
      <c r="BJ155" s="17"/>
      <c r="BK155" s="17"/>
      <c r="BL155" s="17">
        <v>6204.4381299999995</v>
      </c>
      <c r="BM155" s="17">
        <f t="shared" ref="BM155:BM162" si="1012">BP155+BS155</f>
        <v>6204.4381300000005</v>
      </c>
      <c r="BN155" s="17">
        <f>BQ155+BT155</f>
        <v>0</v>
      </c>
      <c r="BO155" s="17">
        <f>BN155/BM155*100</f>
        <v>0</v>
      </c>
      <c r="BP155" s="17">
        <v>6080.3493600000002</v>
      </c>
      <c r="BQ155" s="17"/>
      <c r="BR155" s="17">
        <f>BQ155/BP155*100</f>
        <v>0</v>
      </c>
      <c r="BS155" s="17">
        <v>124.08877</v>
      </c>
      <c r="BT155" s="17"/>
      <c r="BU155" s="17">
        <f>BT155/BS155*100</f>
        <v>0</v>
      </c>
      <c r="BV155" s="17">
        <f t="shared" ref="BV155:BW162" si="1013">BY155+CB155</f>
        <v>0</v>
      </c>
      <c r="BW155" s="17">
        <f t="shared" si="1013"/>
        <v>0</v>
      </c>
      <c r="BX155" s="17" t="e">
        <f>BW155/BV155*100</f>
        <v>#DIV/0!</v>
      </c>
      <c r="BY155" s="17"/>
      <c r="BZ155" s="17"/>
      <c r="CA155" s="17"/>
      <c r="CB155" s="17"/>
      <c r="CC155" s="17"/>
      <c r="CD155" s="17"/>
      <c r="CE155" s="17">
        <f t="shared" ref="CE155:CF162" si="1014">CH155+CK155</f>
        <v>0</v>
      </c>
      <c r="CF155" s="17">
        <f t="shared" si="1014"/>
        <v>0</v>
      </c>
      <c r="CG155" s="17"/>
      <c r="CH155" s="17"/>
      <c r="CI155" s="17"/>
      <c r="CJ155" s="17"/>
      <c r="CK155" s="17"/>
      <c r="CL155" s="17"/>
      <c r="CM155" s="17"/>
      <c r="CN155" s="17"/>
      <c r="CO155" s="17">
        <f t="shared" ref="CO155:CP162" si="1015">CR155+CU155</f>
        <v>0</v>
      </c>
      <c r="CP155" s="17">
        <f t="shared" si="1015"/>
        <v>0</v>
      </c>
      <c r="CQ155" s="17"/>
      <c r="CR155" s="17"/>
      <c r="CS155" s="17"/>
      <c r="CT155" s="17"/>
      <c r="CU155" s="17"/>
      <c r="CV155" s="17"/>
      <c r="CW155" s="17"/>
      <c r="CX155" s="17"/>
      <c r="CY155" s="17">
        <f t="shared" ref="CY155:CZ162" si="1016">DB155+DE155</f>
        <v>0</v>
      </c>
      <c r="CZ155" s="17">
        <f t="shared" si="1016"/>
        <v>0</v>
      </c>
      <c r="DA155" s="17"/>
      <c r="DB155" s="17"/>
      <c r="DC155" s="17"/>
      <c r="DD155" s="17"/>
      <c r="DE155" s="17"/>
      <c r="DF155" s="17"/>
      <c r="DG155" s="17"/>
      <c r="DH155" s="17"/>
      <c r="DI155" s="17">
        <f t="shared" si="984"/>
        <v>0</v>
      </c>
      <c r="DJ155" s="17">
        <f t="shared" si="984"/>
        <v>0</v>
      </c>
      <c r="DK155" s="17"/>
      <c r="DL155" s="17"/>
      <c r="DM155" s="17"/>
      <c r="DN155" s="17"/>
      <c r="DO155" s="17"/>
      <c r="DP155" s="17"/>
      <c r="DQ155" s="17"/>
      <c r="DR155" s="17"/>
      <c r="DS155" s="17">
        <f t="shared" ref="DS155:DT162" si="1017">DV155+DY155</f>
        <v>0</v>
      </c>
      <c r="DT155" s="17">
        <f t="shared" si="1017"/>
        <v>0</v>
      </c>
      <c r="DU155" s="17"/>
      <c r="DV155" s="17"/>
      <c r="DW155" s="17"/>
      <c r="DX155" s="17"/>
      <c r="DY155" s="17"/>
      <c r="DZ155" s="17"/>
      <c r="EA155" s="17"/>
      <c r="EB155" s="17"/>
      <c r="EC155" s="17">
        <f t="shared" ref="EC155:ED162" si="1018">EF155+EI155</f>
        <v>0</v>
      </c>
      <c r="ED155" s="17">
        <f t="shared" si="1018"/>
        <v>0</v>
      </c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>
        <f t="shared" ref="EP155:EQ162" si="1019">ES155+EV155</f>
        <v>0</v>
      </c>
      <c r="EQ155" s="17">
        <f t="shared" si="1019"/>
        <v>0</v>
      </c>
      <c r="ER155" s="17" t="e">
        <f t="shared" ref="ER155:ER162" si="1020">EQ155/EP155*100</f>
        <v>#DIV/0!</v>
      </c>
      <c r="ES155" s="17"/>
      <c r="ET155" s="17"/>
      <c r="EU155" s="17"/>
      <c r="EV155" s="17"/>
      <c r="EW155" s="17"/>
      <c r="EX155" s="17"/>
      <c r="EY155" s="17"/>
      <c r="EZ155" s="17">
        <f t="shared" ref="EZ155:FA162" si="1021">FC155+FF155</f>
        <v>0</v>
      </c>
      <c r="FA155" s="17">
        <f t="shared" si="1021"/>
        <v>0</v>
      </c>
      <c r="FB155" s="17"/>
      <c r="FC155" s="17"/>
      <c r="FD155" s="17"/>
      <c r="FE155" s="17"/>
      <c r="FF155" s="17"/>
      <c r="FG155" s="17"/>
      <c r="FH155" s="17"/>
      <c r="FI155" s="22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>
        <f t="shared" ref="FT155:FU162" si="1022">FW155+FZ155</f>
        <v>0</v>
      </c>
      <c r="FU155" s="17">
        <f t="shared" si="1022"/>
        <v>0</v>
      </c>
      <c r="FV155" s="17"/>
      <c r="FW155" s="17"/>
      <c r="FX155" s="17"/>
      <c r="FY155" s="17"/>
      <c r="FZ155" s="17"/>
      <c r="GA155" s="17"/>
      <c r="GB155" s="17"/>
      <c r="GC155" s="17"/>
      <c r="GD155" s="17">
        <f t="shared" ref="GD155:GE162" si="1023">GG155+GJ155</f>
        <v>0</v>
      </c>
      <c r="GE155" s="17">
        <f t="shared" si="1023"/>
        <v>0</v>
      </c>
      <c r="GF155" s="17"/>
      <c r="GG155" s="17"/>
      <c r="GH155" s="17"/>
      <c r="GI155" s="17"/>
      <c r="GJ155" s="17"/>
      <c r="GK155" s="17"/>
      <c r="GL155" s="17"/>
      <c r="GM155" s="17"/>
      <c r="GN155" s="17">
        <f t="shared" ref="GN155:GO162" si="1024">GQ155+GT155</f>
        <v>0</v>
      </c>
      <c r="GO155" s="17">
        <f t="shared" si="1024"/>
        <v>0</v>
      </c>
      <c r="GP155" s="17"/>
      <c r="GQ155" s="17"/>
      <c r="GR155" s="17"/>
      <c r="GS155" s="17"/>
      <c r="GT155" s="17"/>
      <c r="GU155" s="17"/>
      <c r="GV155" s="17"/>
      <c r="GW155" s="17"/>
      <c r="GX155" s="17">
        <f t="shared" ref="GX155:GY162" si="1025">HA155+HD155</f>
        <v>0</v>
      </c>
      <c r="GY155" s="17">
        <f t="shared" si="1025"/>
        <v>0</v>
      </c>
      <c r="GZ155" s="17"/>
      <c r="HA155" s="17"/>
      <c r="HB155" s="17"/>
      <c r="HC155" s="17"/>
      <c r="HD155" s="17"/>
      <c r="HE155" s="17"/>
      <c r="HF155" s="17"/>
      <c r="HG155" s="17"/>
      <c r="HH155" s="17">
        <f t="shared" ref="HH155:HI162" si="1026">HK155+HN155</f>
        <v>0</v>
      </c>
      <c r="HI155" s="17">
        <f t="shared" si="1026"/>
        <v>0</v>
      </c>
      <c r="HJ155" s="17"/>
      <c r="HK155" s="17"/>
      <c r="HL155" s="17"/>
      <c r="HM155" s="17"/>
      <c r="HN155" s="17"/>
      <c r="HO155" s="17"/>
      <c r="HP155" s="17"/>
      <c r="HQ155" s="17">
        <v>67332.399400000009</v>
      </c>
      <c r="HR155" s="17">
        <f t="shared" ref="HR155:HS162" si="1027">HU155+HX155</f>
        <v>67332.399399999995</v>
      </c>
      <c r="HS155" s="17">
        <f t="shared" si="1027"/>
        <v>0</v>
      </c>
      <c r="HT155" s="17"/>
      <c r="HU155" s="17"/>
      <c r="HV155" s="17"/>
      <c r="HW155" s="17"/>
      <c r="HX155" s="17">
        <v>67332.399399999995</v>
      </c>
      <c r="HY155" s="17"/>
      <c r="HZ155" s="17"/>
      <c r="IA155" s="17"/>
      <c r="IB155" s="17">
        <f t="shared" ref="IB155:IC162" si="1028">IE155+IH155</f>
        <v>0</v>
      </c>
      <c r="IC155" s="17">
        <f t="shared" si="1028"/>
        <v>0</v>
      </c>
      <c r="ID155" s="17"/>
      <c r="IE155" s="17"/>
      <c r="IF155" s="17"/>
      <c r="IG155" s="17"/>
      <c r="IH155" s="17"/>
      <c r="II155" s="17"/>
      <c r="IJ155" s="17"/>
      <c r="IK155" s="17"/>
      <c r="IL155" s="17">
        <f t="shared" ref="IL155:IM162" si="1029">IO155+IR155</f>
        <v>0</v>
      </c>
      <c r="IM155" s="17">
        <f t="shared" si="1029"/>
        <v>0</v>
      </c>
      <c r="IN155" s="17"/>
      <c r="IO155" s="17"/>
      <c r="IP155" s="17"/>
      <c r="IQ155" s="17"/>
      <c r="IR155" s="17"/>
      <c r="IS155" s="17"/>
      <c r="IT155" s="17"/>
      <c r="IU155" s="17"/>
      <c r="IV155" s="17">
        <f t="shared" ref="IV155:IW162" si="1030">IY155+JB155</f>
        <v>0</v>
      </c>
      <c r="IW155" s="17">
        <f t="shared" si="1030"/>
        <v>0</v>
      </c>
      <c r="IX155" s="17"/>
      <c r="IY155" s="17"/>
      <c r="IZ155" s="17"/>
      <c r="JA155" s="17"/>
      <c r="JB155" s="17"/>
      <c r="JC155" s="17"/>
      <c r="JD155" s="17"/>
      <c r="JE155" s="17"/>
      <c r="JF155" s="17">
        <f t="shared" ref="JF155:JG162" si="1031">JI155+JL155</f>
        <v>0</v>
      </c>
      <c r="JG155" s="17">
        <f t="shared" si="1031"/>
        <v>0</v>
      </c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>
        <v>293.37700999999998</v>
      </c>
      <c r="JS155" s="17">
        <v>146.6885</v>
      </c>
      <c r="JT155" s="17">
        <f>JS155/JR155*100</f>
        <v>49.999998295708316</v>
      </c>
      <c r="JU155" s="17">
        <v>578.20000000000005</v>
      </c>
      <c r="JV155" s="17"/>
      <c r="JW155" s="17">
        <f>JV155/JU155*100</f>
        <v>0</v>
      </c>
      <c r="JX155" s="17"/>
      <c r="JY155" s="17"/>
      <c r="JZ155" s="17" t="e">
        <f>JY155/JX155*100</f>
        <v>#DIV/0!</v>
      </c>
      <c r="KA155" s="17"/>
      <c r="KB155" s="17"/>
      <c r="KC155" s="17" t="e">
        <f>KB155/KA155*100</f>
        <v>#DIV/0!</v>
      </c>
      <c r="KD155" s="17"/>
      <c r="KE155" s="17"/>
      <c r="KF155" s="17" t="e">
        <f>KE155/KD155*100</f>
        <v>#DIV/0!</v>
      </c>
      <c r="KG155" s="17"/>
      <c r="KH155" s="17"/>
      <c r="KI155" s="17" t="e">
        <f>KH155/KG155*100</f>
        <v>#DIV/0!</v>
      </c>
      <c r="KJ155" s="17"/>
      <c r="KK155" s="17"/>
      <c r="KL155" s="17" t="e">
        <f>KK155/KJ155*100</f>
        <v>#DIV/0!</v>
      </c>
      <c r="KM155" s="17"/>
      <c r="KN155" s="17"/>
      <c r="KO155" s="17"/>
      <c r="KP155" s="17"/>
      <c r="KQ155" s="17"/>
      <c r="KR155" s="17"/>
    </row>
    <row r="156" spans="1:304" ht="19.5" customHeight="1">
      <c r="A156" s="1" t="s">
        <v>35</v>
      </c>
      <c r="B156" s="17">
        <f t="shared" si="1005"/>
        <v>2770.5984900000003</v>
      </c>
      <c r="C156" s="17">
        <f t="shared" si="1006"/>
        <v>778.02114000000006</v>
      </c>
      <c r="D156" s="17">
        <f t="shared" si="913"/>
        <v>28.081338483657369</v>
      </c>
      <c r="E156" s="17"/>
      <c r="F156" s="17"/>
      <c r="G156" s="17"/>
      <c r="H156" s="17"/>
      <c r="I156" s="17">
        <f t="shared" si="1007"/>
        <v>0</v>
      </c>
      <c r="J156" s="17">
        <f t="shared" si="1007"/>
        <v>0</v>
      </c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>
        <f t="shared" si="1008"/>
        <v>0</v>
      </c>
      <c r="Z156" s="17">
        <f t="shared" si="1008"/>
        <v>0</v>
      </c>
      <c r="AA156" s="17"/>
      <c r="AB156" s="17"/>
      <c r="AC156" s="17"/>
      <c r="AD156" s="17"/>
      <c r="AE156" s="17"/>
      <c r="AF156" s="17"/>
      <c r="AG156" s="17"/>
      <c r="AH156" s="17"/>
      <c r="AI156" s="17">
        <f t="shared" si="1009"/>
        <v>0</v>
      </c>
      <c r="AJ156" s="17">
        <f t="shared" si="1009"/>
        <v>0</v>
      </c>
      <c r="AK156" s="17"/>
      <c r="AL156" s="17"/>
      <c r="AM156" s="17"/>
      <c r="AN156" s="17"/>
      <c r="AO156" s="17"/>
      <c r="AP156" s="17"/>
      <c r="AQ156" s="17"/>
      <c r="AR156" s="17"/>
      <c r="AS156" s="17">
        <f t="shared" si="1010"/>
        <v>0</v>
      </c>
      <c r="AT156" s="17">
        <f t="shared" si="1010"/>
        <v>0</v>
      </c>
      <c r="AU156" s="17"/>
      <c r="AV156" s="17"/>
      <c r="AW156" s="17"/>
      <c r="AX156" s="17"/>
      <c r="AY156" s="17"/>
      <c r="AZ156" s="17"/>
      <c r="BA156" s="17"/>
      <c r="BB156" s="17"/>
      <c r="BC156" s="17">
        <f t="shared" si="1011"/>
        <v>0</v>
      </c>
      <c r="BD156" s="17">
        <f t="shared" si="1011"/>
        <v>0</v>
      </c>
      <c r="BE156" s="17"/>
      <c r="BF156" s="17"/>
      <c r="BG156" s="17"/>
      <c r="BH156" s="17"/>
      <c r="BI156" s="17"/>
      <c r="BJ156" s="17"/>
      <c r="BK156" s="17"/>
      <c r="BL156" s="17">
        <v>705.04979000000003</v>
      </c>
      <c r="BM156" s="17">
        <f t="shared" si="1012"/>
        <v>705.04979000000003</v>
      </c>
      <c r="BN156" s="17">
        <v>705.04979000000003</v>
      </c>
      <c r="BO156" s="17">
        <f>BN156/BM156*100</f>
        <v>100</v>
      </c>
      <c r="BP156" s="17">
        <v>690.94879000000003</v>
      </c>
      <c r="BQ156" s="17"/>
      <c r="BR156" s="17">
        <f>BQ156/BP156*100</f>
        <v>0</v>
      </c>
      <c r="BS156" s="17">
        <v>14.101000000000001</v>
      </c>
      <c r="BT156" s="17"/>
      <c r="BU156" s="17">
        <f>BT156/BS156*100</f>
        <v>0</v>
      </c>
      <c r="BV156" s="17">
        <f t="shared" si="1013"/>
        <v>0</v>
      </c>
      <c r="BW156" s="17">
        <f t="shared" si="1013"/>
        <v>0</v>
      </c>
      <c r="BX156" s="17" t="e">
        <f>BW156/BV156*100</f>
        <v>#DIV/0!</v>
      </c>
      <c r="BY156" s="17"/>
      <c r="BZ156" s="17"/>
      <c r="CA156" s="17" t="e">
        <f>BZ156/BY156*100</f>
        <v>#DIV/0!</v>
      </c>
      <c r="CB156" s="17"/>
      <c r="CC156" s="17"/>
      <c r="CD156" s="17"/>
      <c r="CE156" s="17">
        <f t="shared" si="1014"/>
        <v>0</v>
      </c>
      <c r="CF156" s="17">
        <f t="shared" si="1014"/>
        <v>0</v>
      </c>
      <c r="CG156" s="17"/>
      <c r="CH156" s="17"/>
      <c r="CI156" s="17"/>
      <c r="CJ156" s="17"/>
      <c r="CK156" s="17"/>
      <c r="CL156" s="17"/>
      <c r="CM156" s="17"/>
      <c r="CN156" s="17"/>
      <c r="CO156" s="17">
        <f t="shared" si="1015"/>
        <v>0</v>
      </c>
      <c r="CP156" s="17">
        <f t="shared" si="1015"/>
        <v>0</v>
      </c>
      <c r="CQ156" s="17"/>
      <c r="CR156" s="17"/>
      <c r="CS156" s="17"/>
      <c r="CT156" s="17"/>
      <c r="CU156" s="17"/>
      <c r="CV156" s="17"/>
      <c r="CW156" s="17"/>
      <c r="CX156" s="17"/>
      <c r="CY156" s="17">
        <f t="shared" si="1016"/>
        <v>0</v>
      </c>
      <c r="CZ156" s="17">
        <f t="shared" si="1016"/>
        <v>0</v>
      </c>
      <c r="DA156" s="17"/>
      <c r="DB156" s="17"/>
      <c r="DC156" s="17"/>
      <c r="DD156" s="17"/>
      <c r="DE156" s="17"/>
      <c r="DF156" s="17"/>
      <c r="DG156" s="17"/>
      <c r="DH156" s="17"/>
      <c r="DI156" s="17">
        <f t="shared" si="984"/>
        <v>0</v>
      </c>
      <c r="DJ156" s="17">
        <f t="shared" si="984"/>
        <v>0</v>
      </c>
      <c r="DK156" s="17"/>
      <c r="DL156" s="17"/>
      <c r="DM156" s="17"/>
      <c r="DN156" s="17"/>
      <c r="DO156" s="17"/>
      <c r="DP156" s="17"/>
      <c r="DQ156" s="17"/>
      <c r="DR156" s="17"/>
      <c r="DS156" s="17">
        <f t="shared" si="1017"/>
        <v>0</v>
      </c>
      <c r="DT156" s="17">
        <f t="shared" si="1017"/>
        <v>0</v>
      </c>
      <c r="DU156" s="17"/>
      <c r="DV156" s="17"/>
      <c r="DW156" s="17"/>
      <c r="DX156" s="17"/>
      <c r="DY156" s="17"/>
      <c r="DZ156" s="17"/>
      <c r="EA156" s="17"/>
      <c r="EB156" s="17"/>
      <c r="EC156" s="17">
        <f t="shared" si="1018"/>
        <v>0</v>
      </c>
      <c r="ED156" s="17">
        <f t="shared" si="1018"/>
        <v>0</v>
      </c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>
        <v>1419.806</v>
      </c>
      <c r="EP156" s="17">
        <f t="shared" si="1019"/>
        <v>1419.806</v>
      </c>
      <c r="EQ156" s="17">
        <f t="shared" si="1019"/>
        <v>0</v>
      </c>
      <c r="ER156" s="17">
        <f t="shared" si="1020"/>
        <v>0</v>
      </c>
      <c r="ES156" s="17">
        <v>1419.806</v>
      </c>
      <c r="ET156" s="17"/>
      <c r="EU156" s="17">
        <f t="shared" ref="EU156:EU162" si="1032">ET156/ES156*100</f>
        <v>0</v>
      </c>
      <c r="EV156" s="17"/>
      <c r="EW156" s="17"/>
      <c r="EX156" s="17"/>
      <c r="EY156" s="17"/>
      <c r="EZ156" s="17">
        <f t="shared" si="1021"/>
        <v>0</v>
      </c>
      <c r="FA156" s="17">
        <f t="shared" si="1021"/>
        <v>0</v>
      </c>
      <c r="FB156" s="17"/>
      <c r="FC156" s="17"/>
      <c r="FD156" s="17"/>
      <c r="FE156" s="17"/>
      <c r="FF156" s="17"/>
      <c r="FG156" s="17"/>
      <c r="FH156" s="17"/>
      <c r="FI156" s="22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>
        <f t="shared" si="1022"/>
        <v>0</v>
      </c>
      <c r="FU156" s="17">
        <f t="shared" si="1022"/>
        <v>0</v>
      </c>
      <c r="FV156" s="17"/>
      <c r="FW156" s="17"/>
      <c r="FX156" s="17"/>
      <c r="FY156" s="17"/>
      <c r="FZ156" s="17"/>
      <c r="GA156" s="17"/>
      <c r="GB156" s="17"/>
      <c r="GC156" s="17"/>
      <c r="GD156" s="17">
        <f t="shared" si="1023"/>
        <v>0</v>
      </c>
      <c r="GE156" s="17">
        <f t="shared" si="1023"/>
        <v>0</v>
      </c>
      <c r="GF156" s="17"/>
      <c r="GG156" s="17"/>
      <c r="GH156" s="17"/>
      <c r="GI156" s="17"/>
      <c r="GJ156" s="17"/>
      <c r="GK156" s="17"/>
      <c r="GL156" s="17"/>
      <c r="GM156" s="17"/>
      <c r="GN156" s="17">
        <f t="shared" si="1024"/>
        <v>0</v>
      </c>
      <c r="GO156" s="17">
        <f t="shared" si="1024"/>
        <v>0</v>
      </c>
      <c r="GP156" s="17"/>
      <c r="GQ156" s="17"/>
      <c r="GR156" s="17"/>
      <c r="GS156" s="17"/>
      <c r="GT156" s="17"/>
      <c r="GU156" s="17"/>
      <c r="GV156" s="17"/>
      <c r="GW156" s="17"/>
      <c r="GX156" s="17">
        <f t="shared" si="1025"/>
        <v>0</v>
      </c>
      <c r="GY156" s="17">
        <f t="shared" si="1025"/>
        <v>0</v>
      </c>
      <c r="GZ156" s="17"/>
      <c r="HA156" s="17"/>
      <c r="HB156" s="17"/>
      <c r="HC156" s="17"/>
      <c r="HD156" s="17"/>
      <c r="HE156" s="17"/>
      <c r="HF156" s="17"/>
      <c r="HG156" s="17"/>
      <c r="HH156" s="17">
        <f t="shared" si="1026"/>
        <v>0</v>
      </c>
      <c r="HI156" s="17">
        <f t="shared" si="1026"/>
        <v>0</v>
      </c>
      <c r="HJ156" s="17"/>
      <c r="HK156" s="17"/>
      <c r="HL156" s="17"/>
      <c r="HM156" s="17"/>
      <c r="HN156" s="17"/>
      <c r="HO156" s="17"/>
      <c r="HP156" s="17"/>
      <c r="HQ156" s="17"/>
      <c r="HR156" s="17">
        <f t="shared" si="1027"/>
        <v>0</v>
      </c>
      <c r="HS156" s="17">
        <f t="shared" si="1027"/>
        <v>0</v>
      </c>
      <c r="HT156" s="17"/>
      <c r="HU156" s="17"/>
      <c r="HV156" s="17"/>
      <c r="HW156" s="17"/>
      <c r="HX156" s="17"/>
      <c r="HY156" s="17"/>
      <c r="HZ156" s="17"/>
      <c r="IA156" s="17"/>
      <c r="IB156" s="17">
        <f t="shared" si="1028"/>
        <v>0</v>
      </c>
      <c r="IC156" s="17">
        <f t="shared" si="1028"/>
        <v>0</v>
      </c>
      <c r="ID156" s="17"/>
      <c r="IE156" s="17"/>
      <c r="IF156" s="17"/>
      <c r="IG156" s="17"/>
      <c r="IH156" s="17"/>
      <c r="II156" s="17"/>
      <c r="IJ156" s="17"/>
      <c r="IK156" s="17"/>
      <c r="IL156" s="17">
        <f t="shared" si="1029"/>
        <v>0</v>
      </c>
      <c r="IM156" s="17">
        <f t="shared" si="1029"/>
        <v>0</v>
      </c>
      <c r="IN156" s="17"/>
      <c r="IO156" s="17"/>
      <c r="IP156" s="17"/>
      <c r="IQ156" s="17"/>
      <c r="IR156" s="17"/>
      <c r="IS156" s="17"/>
      <c r="IT156" s="17"/>
      <c r="IU156" s="17"/>
      <c r="IV156" s="17">
        <f t="shared" si="1030"/>
        <v>0</v>
      </c>
      <c r="IW156" s="17">
        <f t="shared" si="1030"/>
        <v>0</v>
      </c>
      <c r="IX156" s="17"/>
      <c r="IY156" s="17"/>
      <c r="IZ156" s="17"/>
      <c r="JA156" s="17"/>
      <c r="JB156" s="17"/>
      <c r="JC156" s="17"/>
      <c r="JD156" s="17"/>
      <c r="JE156" s="17"/>
      <c r="JF156" s="17">
        <f t="shared" si="1031"/>
        <v>0</v>
      </c>
      <c r="JG156" s="17">
        <f t="shared" si="1031"/>
        <v>0</v>
      </c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>
        <v>145.9427</v>
      </c>
      <c r="JS156" s="17">
        <v>72.971350000000001</v>
      </c>
      <c r="JT156" s="17">
        <f t="shared" si="998"/>
        <v>50</v>
      </c>
      <c r="JU156" s="17">
        <v>499.8</v>
      </c>
      <c r="JV156" s="17"/>
      <c r="JW156" s="17">
        <f t="shared" si="999"/>
        <v>0</v>
      </c>
      <c r="JX156" s="17"/>
      <c r="JY156" s="17"/>
      <c r="JZ156" s="17" t="e">
        <f t="shared" ref="JZ156" si="1033">JY156/JX156*100</f>
        <v>#DIV/0!</v>
      </c>
      <c r="KA156" s="17"/>
      <c r="KB156" s="17"/>
      <c r="KC156" s="17" t="e">
        <f t="shared" ref="KC156" si="1034">KB156/KA156*100</f>
        <v>#DIV/0!</v>
      </c>
      <c r="KD156" s="17"/>
      <c r="KE156" s="17"/>
      <c r="KF156" s="17" t="e">
        <f t="shared" ref="KF156" si="1035">KE156/KD156*100</f>
        <v>#DIV/0!</v>
      </c>
      <c r="KG156" s="17"/>
      <c r="KH156" s="17"/>
      <c r="KI156" s="17" t="e">
        <f t="shared" ref="KI156" si="1036">KH156/KG156*100</f>
        <v>#DIV/0!</v>
      </c>
      <c r="KJ156" s="17"/>
      <c r="KK156" s="17"/>
      <c r="KL156" s="17" t="e">
        <f t="shared" ref="KL156" si="1037">KK156/KJ156*100</f>
        <v>#DIV/0!</v>
      </c>
      <c r="KM156" s="17"/>
      <c r="KN156" s="17"/>
      <c r="KO156" s="17"/>
      <c r="KP156" s="17"/>
      <c r="KQ156" s="17"/>
      <c r="KR156" s="17"/>
    </row>
    <row r="157" spans="1:304">
      <c r="A157" s="1" t="s">
        <v>38</v>
      </c>
      <c r="B157" s="17">
        <f t="shared" si="1005"/>
        <v>2012.67282</v>
      </c>
      <c r="C157" s="17">
        <f t="shared" si="1006"/>
        <v>1086.0567599999999</v>
      </c>
      <c r="D157" s="17">
        <f t="shared" si="913"/>
        <v>53.96091949013352</v>
      </c>
      <c r="E157" s="17"/>
      <c r="F157" s="17"/>
      <c r="G157" s="17"/>
      <c r="H157" s="17"/>
      <c r="I157" s="17">
        <f t="shared" si="1007"/>
        <v>0</v>
      </c>
      <c r="J157" s="17">
        <f t="shared" si="1007"/>
        <v>0</v>
      </c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>
        <f t="shared" si="1008"/>
        <v>0</v>
      </c>
      <c r="Z157" s="17">
        <f t="shared" si="1008"/>
        <v>0</v>
      </c>
      <c r="AA157" s="17"/>
      <c r="AB157" s="17"/>
      <c r="AC157" s="17"/>
      <c r="AD157" s="17"/>
      <c r="AE157" s="17"/>
      <c r="AF157" s="17"/>
      <c r="AG157" s="17"/>
      <c r="AH157" s="17"/>
      <c r="AI157" s="17">
        <f t="shared" si="1009"/>
        <v>0</v>
      </c>
      <c r="AJ157" s="17">
        <f t="shared" si="1009"/>
        <v>0</v>
      </c>
      <c r="AK157" s="17"/>
      <c r="AL157" s="17"/>
      <c r="AM157" s="17"/>
      <c r="AN157" s="17"/>
      <c r="AO157" s="17"/>
      <c r="AP157" s="17"/>
      <c r="AQ157" s="17"/>
      <c r="AR157" s="17"/>
      <c r="AS157" s="17">
        <f t="shared" si="1010"/>
        <v>0</v>
      </c>
      <c r="AT157" s="17">
        <f t="shared" si="1010"/>
        <v>0</v>
      </c>
      <c r="AU157" s="17"/>
      <c r="AV157" s="17"/>
      <c r="AW157" s="17"/>
      <c r="AX157" s="17"/>
      <c r="AY157" s="17"/>
      <c r="AZ157" s="17"/>
      <c r="BA157" s="17"/>
      <c r="BB157" s="17"/>
      <c r="BC157" s="17">
        <f t="shared" si="1011"/>
        <v>0</v>
      </c>
      <c r="BD157" s="17">
        <f t="shared" si="1011"/>
        <v>0</v>
      </c>
      <c r="BE157" s="17"/>
      <c r="BF157" s="17"/>
      <c r="BG157" s="17"/>
      <c r="BH157" s="17"/>
      <c r="BI157" s="17"/>
      <c r="BJ157" s="17"/>
      <c r="BK157" s="17"/>
      <c r="BL157" s="17">
        <v>940.06637000000001</v>
      </c>
      <c r="BM157" s="17">
        <f t="shared" si="1012"/>
        <v>940.06637000000001</v>
      </c>
      <c r="BN157" s="17">
        <v>940.06637000000001</v>
      </c>
      <c r="BO157" s="17">
        <f>BN157/BM157*100</f>
        <v>100</v>
      </c>
      <c r="BP157" s="17">
        <v>921.26504</v>
      </c>
      <c r="BQ157" s="17"/>
      <c r="BR157" s="17">
        <f>BQ157/BP157*100</f>
        <v>0</v>
      </c>
      <c r="BS157" s="17">
        <v>18.80133</v>
      </c>
      <c r="BT157" s="17"/>
      <c r="BU157" s="17">
        <f>BT157/BS157*100</f>
        <v>0</v>
      </c>
      <c r="BV157" s="17">
        <f t="shared" si="1013"/>
        <v>780.62567000000001</v>
      </c>
      <c r="BW157" s="17">
        <f t="shared" si="1013"/>
        <v>0</v>
      </c>
      <c r="BX157" s="17">
        <f>BW157/BV157*100</f>
        <v>0</v>
      </c>
      <c r="BY157" s="17">
        <v>780.62567000000001</v>
      </c>
      <c r="BZ157" s="17"/>
      <c r="CA157" s="17">
        <f>BZ157/BY157*100</f>
        <v>0</v>
      </c>
      <c r="CB157" s="17"/>
      <c r="CC157" s="17"/>
      <c r="CD157" s="17"/>
      <c r="CE157" s="17">
        <f t="shared" si="1014"/>
        <v>0</v>
      </c>
      <c r="CF157" s="17">
        <f t="shared" si="1014"/>
        <v>0</v>
      </c>
      <c r="CG157" s="17"/>
      <c r="CH157" s="17"/>
      <c r="CI157" s="17"/>
      <c r="CJ157" s="17"/>
      <c r="CK157" s="17"/>
      <c r="CL157" s="17"/>
      <c r="CM157" s="17"/>
      <c r="CN157" s="17"/>
      <c r="CO157" s="17">
        <f t="shared" si="1015"/>
        <v>0</v>
      </c>
      <c r="CP157" s="17">
        <f t="shared" si="1015"/>
        <v>0</v>
      </c>
      <c r="CQ157" s="17"/>
      <c r="CR157" s="17"/>
      <c r="CS157" s="17"/>
      <c r="CT157" s="17"/>
      <c r="CU157" s="17"/>
      <c r="CV157" s="17"/>
      <c r="CW157" s="17"/>
      <c r="CX157" s="17"/>
      <c r="CY157" s="17">
        <f t="shared" si="1016"/>
        <v>0</v>
      </c>
      <c r="CZ157" s="17">
        <f t="shared" si="1016"/>
        <v>0</v>
      </c>
      <c r="DA157" s="17"/>
      <c r="DB157" s="17"/>
      <c r="DC157" s="17"/>
      <c r="DD157" s="17"/>
      <c r="DE157" s="17"/>
      <c r="DF157" s="17"/>
      <c r="DG157" s="17"/>
      <c r="DH157" s="17"/>
      <c r="DI157" s="17">
        <f t="shared" si="984"/>
        <v>0</v>
      </c>
      <c r="DJ157" s="17">
        <f t="shared" si="984"/>
        <v>0</v>
      </c>
      <c r="DK157" s="17"/>
      <c r="DL157" s="17"/>
      <c r="DM157" s="17"/>
      <c r="DN157" s="17"/>
      <c r="DO157" s="17"/>
      <c r="DP157" s="17"/>
      <c r="DQ157" s="17"/>
      <c r="DR157" s="17"/>
      <c r="DS157" s="17">
        <f t="shared" si="1017"/>
        <v>0</v>
      </c>
      <c r="DT157" s="17">
        <f t="shared" si="1017"/>
        <v>0</v>
      </c>
      <c r="DU157" s="17"/>
      <c r="DV157" s="17"/>
      <c r="DW157" s="17"/>
      <c r="DX157" s="17"/>
      <c r="DY157" s="17"/>
      <c r="DZ157" s="17"/>
      <c r="EA157" s="17"/>
      <c r="EB157" s="17"/>
      <c r="EC157" s="17">
        <f t="shared" si="1018"/>
        <v>0</v>
      </c>
      <c r="ED157" s="17">
        <f t="shared" si="1018"/>
        <v>0</v>
      </c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>
        <f t="shared" si="1019"/>
        <v>0</v>
      </c>
      <c r="EQ157" s="17">
        <f t="shared" si="1019"/>
        <v>0</v>
      </c>
      <c r="ER157" s="17" t="e">
        <f t="shared" si="1020"/>
        <v>#DIV/0!</v>
      </c>
      <c r="ES157" s="17"/>
      <c r="ET157" s="17"/>
      <c r="EU157" s="17" t="e">
        <f t="shared" si="1032"/>
        <v>#DIV/0!</v>
      </c>
      <c r="EV157" s="17"/>
      <c r="EW157" s="17"/>
      <c r="EX157" s="17"/>
      <c r="EY157" s="17"/>
      <c r="EZ157" s="17">
        <f t="shared" si="1021"/>
        <v>0</v>
      </c>
      <c r="FA157" s="17">
        <f t="shared" si="1021"/>
        <v>0</v>
      </c>
      <c r="FB157" s="17"/>
      <c r="FC157" s="17"/>
      <c r="FD157" s="17"/>
      <c r="FE157" s="17"/>
      <c r="FF157" s="17"/>
      <c r="FG157" s="17"/>
      <c r="FH157" s="17"/>
      <c r="FI157" s="22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>
        <f t="shared" si="1022"/>
        <v>0</v>
      </c>
      <c r="FU157" s="17">
        <f t="shared" si="1022"/>
        <v>0</v>
      </c>
      <c r="FV157" s="17"/>
      <c r="FW157" s="17"/>
      <c r="FX157" s="17"/>
      <c r="FY157" s="17"/>
      <c r="FZ157" s="17"/>
      <c r="GA157" s="17"/>
      <c r="GB157" s="17"/>
      <c r="GC157" s="17"/>
      <c r="GD157" s="17">
        <f t="shared" si="1023"/>
        <v>0</v>
      </c>
      <c r="GE157" s="17">
        <f t="shared" si="1023"/>
        <v>0</v>
      </c>
      <c r="GF157" s="17"/>
      <c r="GG157" s="17"/>
      <c r="GH157" s="17"/>
      <c r="GI157" s="17"/>
      <c r="GJ157" s="17"/>
      <c r="GK157" s="17"/>
      <c r="GL157" s="17"/>
      <c r="GM157" s="17"/>
      <c r="GN157" s="17">
        <f t="shared" si="1024"/>
        <v>0</v>
      </c>
      <c r="GO157" s="17">
        <f t="shared" si="1024"/>
        <v>0</v>
      </c>
      <c r="GP157" s="17"/>
      <c r="GQ157" s="17"/>
      <c r="GR157" s="17"/>
      <c r="GS157" s="17"/>
      <c r="GT157" s="17"/>
      <c r="GU157" s="17"/>
      <c r="GV157" s="17"/>
      <c r="GW157" s="17"/>
      <c r="GX157" s="17">
        <f t="shared" si="1025"/>
        <v>0</v>
      </c>
      <c r="GY157" s="17">
        <f t="shared" si="1025"/>
        <v>0</v>
      </c>
      <c r="GZ157" s="17"/>
      <c r="HA157" s="17"/>
      <c r="HB157" s="17"/>
      <c r="HC157" s="17"/>
      <c r="HD157" s="17"/>
      <c r="HE157" s="17"/>
      <c r="HF157" s="17"/>
      <c r="HG157" s="17"/>
      <c r="HH157" s="17">
        <f t="shared" si="1026"/>
        <v>0</v>
      </c>
      <c r="HI157" s="17">
        <f t="shared" si="1026"/>
        <v>0</v>
      </c>
      <c r="HJ157" s="17"/>
      <c r="HK157" s="17"/>
      <c r="HL157" s="17"/>
      <c r="HM157" s="17"/>
      <c r="HN157" s="17"/>
      <c r="HO157" s="17"/>
      <c r="HP157" s="17"/>
      <c r="HQ157" s="17"/>
      <c r="HR157" s="17">
        <f t="shared" si="1027"/>
        <v>0</v>
      </c>
      <c r="HS157" s="17">
        <f t="shared" si="1027"/>
        <v>0</v>
      </c>
      <c r="HT157" s="17"/>
      <c r="HU157" s="17"/>
      <c r="HV157" s="17"/>
      <c r="HW157" s="17"/>
      <c r="HX157" s="17"/>
      <c r="HY157" s="17"/>
      <c r="HZ157" s="17"/>
      <c r="IA157" s="17"/>
      <c r="IB157" s="17">
        <f t="shared" si="1028"/>
        <v>0</v>
      </c>
      <c r="IC157" s="17">
        <f t="shared" si="1028"/>
        <v>0</v>
      </c>
      <c r="ID157" s="17"/>
      <c r="IE157" s="17"/>
      <c r="IF157" s="17"/>
      <c r="IG157" s="17"/>
      <c r="IH157" s="17"/>
      <c r="II157" s="17"/>
      <c r="IJ157" s="17"/>
      <c r="IK157" s="17"/>
      <c r="IL157" s="17">
        <f t="shared" si="1029"/>
        <v>0</v>
      </c>
      <c r="IM157" s="17">
        <f t="shared" si="1029"/>
        <v>0</v>
      </c>
      <c r="IN157" s="17"/>
      <c r="IO157" s="17"/>
      <c r="IP157" s="17"/>
      <c r="IQ157" s="17"/>
      <c r="IR157" s="17"/>
      <c r="IS157" s="17"/>
      <c r="IT157" s="17"/>
      <c r="IU157" s="17"/>
      <c r="IV157" s="17">
        <f t="shared" si="1030"/>
        <v>0</v>
      </c>
      <c r="IW157" s="17">
        <f t="shared" si="1030"/>
        <v>0</v>
      </c>
      <c r="IX157" s="17"/>
      <c r="IY157" s="17"/>
      <c r="IZ157" s="17"/>
      <c r="JA157" s="17"/>
      <c r="JB157" s="17"/>
      <c r="JC157" s="17"/>
      <c r="JD157" s="17"/>
      <c r="JE157" s="17"/>
      <c r="JF157" s="17">
        <f t="shared" si="1031"/>
        <v>0</v>
      </c>
      <c r="JG157" s="17">
        <f t="shared" si="1031"/>
        <v>0</v>
      </c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>
        <v>291.98078000000004</v>
      </c>
      <c r="JS157" s="17">
        <v>145.99038999999999</v>
      </c>
      <c r="JT157" s="17">
        <f t="shared" si="998"/>
        <v>49.999999999999986</v>
      </c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</row>
    <row r="158" spans="1:304" ht="18.75" customHeight="1">
      <c r="A158" s="1" t="s">
        <v>59</v>
      </c>
      <c r="B158" s="17">
        <f t="shared" si="1005"/>
        <v>2324.8370999999997</v>
      </c>
      <c r="C158" s="17">
        <f t="shared" si="1006"/>
        <v>292.00220000000002</v>
      </c>
      <c r="D158" s="17">
        <f t="shared" si="913"/>
        <v>12.560114426942</v>
      </c>
      <c r="E158" s="17"/>
      <c r="F158" s="17"/>
      <c r="G158" s="17"/>
      <c r="H158" s="17"/>
      <c r="I158" s="17">
        <f t="shared" si="1007"/>
        <v>0</v>
      </c>
      <c r="J158" s="17">
        <f t="shared" si="1007"/>
        <v>0</v>
      </c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>
        <f t="shared" si="1008"/>
        <v>0</v>
      </c>
      <c r="Z158" s="17">
        <f t="shared" si="1008"/>
        <v>0</v>
      </c>
      <c r="AA158" s="17"/>
      <c r="AB158" s="17"/>
      <c r="AC158" s="17"/>
      <c r="AD158" s="17"/>
      <c r="AE158" s="17"/>
      <c r="AF158" s="17"/>
      <c r="AG158" s="17"/>
      <c r="AH158" s="17"/>
      <c r="AI158" s="17">
        <f t="shared" si="1009"/>
        <v>0</v>
      </c>
      <c r="AJ158" s="17">
        <f t="shared" si="1009"/>
        <v>0</v>
      </c>
      <c r="AK158" s="17"/>
      <c r="AL158" s="17"/>
      <c r="AM158" s="17"/>
      <c r="AN158" s="17"/>
      <c r="AO158" s="17"/>
      <c r="AP158" s="17"/>
      <c r="AQ158" s="17"/>
      <c r="AR158" s="17"/>
      <c r="AS158" s="17">
        <f t="shared" si="1010"/>
        <v>0</v>
      </c>
      <c r="AT158" s="17">
        <f t="shared" si="1010"/>
        <v>0</v>
      </c>
      <c r="AU158" s="17"/>
      <c r="AV158" s="17"/>
      <c r="AW158" s="17"/>
      <c r="AX158" s="17"/>
      <c r="AY158" s="17"/>
      <c r="AZ158" s="17"/>
      <c r="BA158" s="17"/>
      <c r="BB158" s="17"/>
      <c r="BC158" s="17">
        <f t="shared" si="1011"/>
        <v>0</v>
      </c>
      <c r="BD158" s="17">
        <f t="shared" si="1011"/>
        <v>0</v>
      </c>
      <c r="BE158" s="17"/>
      <c r="BF158" s="17"/>
      <c r="BG158" s="17"/>
      <c r="BH158" s="17"/>
      <c r="BI158" s="17"/>
      <c r="BJ158" s="17"/>
      <c r="BK158" s="17"/>
      <c r="BL158" s="17"/>
      <c r="BM158" s="17">
        <f t="shared" si="1012"/>
        <v>0</v>
      </c>
      <c r="BN158" s="17"/>
      <c r="BO158" s="17"/>
      <c r="BP158" s="17"/>
      <c r="BQ158" s="17"/>
      <c r="BR158" s="17"/>
      <c r="BS158" s="17"/>
      <c r="BT158" s="17"/>
      <c r="BU158" s="17"/>
      <c r="BV158" s="17">
        <f t="shared" si="1013"/>
        <v>1201.8326999999999</v>
      </c>
      <c r="BW158" s="17">
        <f t="shared" si="1013"/>
        <v>0</v>
      </c>
      <c r="BX158" s="17">
        <f>BW158/BV158*100</f>
        <v>0</v>
      </c>
      <c r="BY158" s="17">
        <v>1201.8326999999999</v>
      </c>
      <c r="BZ158" s="17"/>
      <c r="CA158" s="17">
        <f>BZ158/BY158*100</f>
        <v>0</v>
      </c>
      <c r="CB158" s="17"/>
      <c r="CC158" s="17"/>
      <c r="CD158" s="17"/>
      <c r="CE158" s="17">
        <f t="shared" si="1014"/>
        <v>0</v>
      </c>
      <c r="CF158" s="17">
        <f t="shared" si="1014"/>
        <v>0</v>
      </c>
      <c r="CG158" s="17"/>
      <c r="CH158" s="17"/>
      <c r="CI158" s="17"/>
      <c r="CJ158" s="17"/>
      <c r="CK158" s="17"/>
      <c r="CL158" s="17"/>
      <c r="CM158" s="17"/>
      <c r="CN158" s="17"/>
      <c r="CO158" s="17">
        <f t="shared" si="1015"/>
        <v>0</v>
      </c>
      <c r="CP158" s="17">
        <f t="shared" si="1015"/>
        <v>0</v>
      </c>
      <c r="CQ158" s="17"/>
      <c r="CR158" s="17"/>
      <c r="CS158" s="17"/>
      <c r="CT158" s="17"/>
      <c r="CU158" s="17"/>
      <c r="CV158" s="17"/>
      <c r="CW158" s="17"/>
      <c r="CX158" s="17"/>
      <c r="CY158" s="17">
        <f t="shared" si="1016"/>
        <v>0</v>
      </c>
      <c r="CZ158" s="17">
        <f t="shared" si="1016"/>
        <v>0</v>
      </c>
      <c r="DA158" s="17"/>
      <c r="DB158" s="17"/>
      <c r="DC158" s="17"/>
      <c r="DD158" s="17"/>
      <c r="DE158" s="17"/>
      <c r="DF158" s="17"/>
      <c r="DG158" s="17"/>
      <c r="DH158" s="17"/>
      <c r="DI158" s="17">
        <f t="shared" si="984"/>
        <v>0</v>
      </c>
      <c r="DJ158" s="17">
        <f t="shared" si="984"/>
        <v>0</v>
      </c>
      <c r="DK158" s="17"/>
      <c r="DL158" s="17"/>
      <c r="DM158" s="17"/>
      <c r="DN158" s="17"/>
      <c r="DO158" s="17"/>
      <c r="DP158" s="17"/>
      <c r="DQ158" s="17"/>
      <c r="DR158" s="17"/>
      <c r="DS158" s="17">
        <f t="shared" si="1017"/>
        <v>0</v>
      </c>
      <c r="DT158" s="17">
        <f t="shared" si="1017"/>
        <v>0</v>
      </c>
      <c r="DU158" s="17"/>
      <c r="DV158" s="17"/>
      <c r="DW158" s="17"/>
      <c r="DX158" s="17"/>
      <c r="DY158" s="17"/>
      <c r="DZ158" s="17"/>
      <c r="EA158" s="17"/>
      <c r="EB158" s="17"/>
      <c r="EC158" s="17">
        <f t="shared" si="1018"/>
        <v>0</v>
      </c>
      <c r="ED158" s="17">
        <f t="shared" si="1018"/>
        <v>0</v>
      </c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>
        <f t="shared" si="1019"/>
        <v>0</v>
      </c>
      <c r="EQ158" s="17">
        <f t="shared" si="1019"/>
        <v>0</v>
      </c>
      <c r="ER158" s="17" t="e">
        <f t="shared" si="1020"/>
        <v>#DIV/0!</v>
      </c>
      <c r="ES158" s="17"/>
      <c r="ET158" s="17"/>
      <c r="EU158" s="17" t="e">
        <f t="shared" si="1032"/>
        <v>#DIV/0!</v>
      </c>
      <c r="EV158" s="17"/>
      <c r="EW158" s="17"/>
      <c r="EX158" s="17"/>
      <c r="EY158" s="17"/>
      <c r="EZ158" s="17">
        <f t="shared" si="1021"/>
        <v>0</v>
      </c>
      <c r="FA158" s="17">
        <f t="shared" si="1021"/>
        <v>0</v>
      </c>
      <c r="FB158" s="17"/>
      <c r="FC158" s="17"/>
      <c r="FD158" s="17"/>
      <c r="FE158" s="17"/>
      <c r="FF158" s="17"/>
      <c r="FG158" s="17"/>
      <c r="FH158" s="17"/>
      <c r="FI158" s="22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>
        <f t="shared" si="1022"/>
        <v>0</v>
      </c>
      <c r="FU158" s="17">
        <f t="shared" si="1022"/>
        <v>0</v>
      </c>
      <c r="FV158" s="17"/>
      <c r="FW158" s="17"/>
      <c r="FX158" s="17"/>
      <c r="FY158" s="17"/>
      <c r="FZ158" s="17"/>
      <c r="GA158" s="17"/>
      <c r="GB158" s="17"/>
      <c r="GC158" s="17"/>
      <c r="GD158" s="17">
        <f t="shared" si="1023"/>
        <v>0</v>
      </c>
      <c r="GE158" s="17">
        <f t="shared" si="1023"/>
        <v>0</v>
      </c>
      <c r="GF158" s="17"/>
      <c r="GG158" s="17"/>
      <c r="GH158" s="17"/>
      <c r="GI158" s="17"/>
      <c r="GJ158" s="17"/>
      <c r="GK158" s="17"/>
      <c r="GL158" s="17"/>
      <c r="GM158" s="17"/>
      <c r="GN158" s="17">
        <f t="shared" si="1024"/>
        <v>0</v>
      </c>
      <c r="GO158" s="17">
        <f t="shared" si="1024"/>
        <v>0</v>
      </c>
      <c r="GP158" s="17"/>
      <c r="GQ158" s="17"/>
      <c r="GR158" s="17"/>
      <c r="GS158" s="17"/>
      <c r="GT158" s="17"/>
      <c r="GU158" s="17"/>
      <c r="GV158" s="17"/>
      <c r="GW158" s="17"/>
      <c r="GX158" s="17">
        <f t="shared" si="1025"/>
        <v>0</v>
      </c>
      <c r="GY158" s="17">
        <f t="shared" si="1025"/>
        <v>0</v>
      </c>
      <c r="GZ158" s="17"/>
      <c r="HA158" s="17"/>
      <c r="HB158" s="17"/>
      <c r="HC158" s="17"/>
      <c r="HD158" s="17"/>
      <c r="HE158" s="17"/>
      <c r="HF158" s="17"/>
      <c r="HG158" s="17"/>
      <c r="HH158" s="17">
        <f t="shared" si="1026"/>
        <v>0</v>
      </c>
      <c r="HI158" s="17">
        <f t="shared" si="1026"/>
        <v>0</v>
      </c>
      <c r="HJ158" s="17"/>
      <c r="HK158" s="17"/>
      <c r="HL158" s="17"/>
      <c r="HM158" s="17"/>
      <c r="HN158" s="17"/>
      <c r="HO158" s="17"/>
      <c r="HP158" s="17"/>
      <c r="HQ158" s="17"/>
      <c r="HR158" s="17">
        <f t="shared" si="1027"/>
        <v>0</v>
      </c>
      <c r="HS158" s="17">
        <f t="shared" si="1027"/>
        <v>0</v>
      </c>
      <c r="HT158" s="17"/>
      <c r="HU158" s="17"/>
      <c r="HV158" s="17"/>
      <c r="HW158" s="17"/>
      <c r="HX158" s="17"/>
      <c r="HY158" s="17"/>
      <c r="HZ158" s="17"/>
      <c r="IA158" s="17"/>
      <c r="IB158" s="17">
        <f t="shared" si="1028"/>
        <v>0</v>
      </c>
      <c r="IC158" s="17">
        <f t="shared" si="1028"/>
        <v>0</v>
      </c>
      <c r="ID158" s="17"/>
      <c r="IE158" s="17"/>
      <c r="IF158" s="17"/>
      <c r="IG158" s="17"/>
      <c r="IH158" s="17"/>
      <c r="II158" s="17"/>
      <c r="IJ158" s="17"/>
      <c r="IK158" s="17"/>
      <c r="IL158" s="17">
        <f t="shared" si="1029"/>
        <v>0</v>
      </c>
      <c r="IM158" s="17">
        <f t="shared" si="1029"/>
        <v>0</v>
      </c>
      <c r="IN158" s="17"/>
      <c r="IO158" s="17"/>
      <c r="IP158" s="17"/>
      <c r="IQ158" s="17"/>
      <c r="IR158" s="17"/>
      <c r="IS158" s="17"/>
      <c r="IT158" s="17"/>
      <c r="IU158" s="17"/>
      <c r="IV158" s="17">
        <f t="shared" si="1030"/>
        <v>0</v>
      </c>
      <c r="IW158" s="17">
        <f t="shared" si="1030"/>
        <v>0</v>
      </c>
      <c r="IX158" s="17"/>
      <c r="IY158" s="17"/>
      <c r="IZ158" s="17"/>
      <c r="JA158" s="17"/>
      <c r="JB158" s="17"/>
      <c r="JC158" s="17"/>
      <c r="JD158" s="17"/>
      <c r="JE158" s="17"/>
      <c r="JF158" s="17">
        <f t="shared" si="1031"/>
        <v>0</v>
      </c>
      <c r="JG158" s="17">
        <f t="shared" si="1031"/>
        <v>0</v>
      </c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>
        <v>584.00440000000003</v>
      </c>
      <c r="JS158" s="17">
        <v>292.00220000000002</v>
      </c>
      <c r="JT158" s="17">
        <f t="shared" si="998"/>
        <v>50</v>
      </c>
      <c r="JU158" s="17">
        <v>539</v>
      </c>
      <c r="JV158" s="17"/>
      <c r="JW158" s="17">
        <f t="shared" si="999"/>
        <v>0</v>
      </c>
      <c r="JX158" s="17"/>
      <c r="JY158" s="17"/>
      <c r="JZ158" s="17" t="e">
        <f t="shared" ref="JZ158:JZ160" si="1038">JY158/JX158*100</f>
        <v>#DIV/0!</v>
      </c>
      <c r="KA158" s="17"/>
      <c r="KB158" s="17"/>
      <c r="KC158" s="17" t="e">
        <f t="shared" ref="KC158:KC160" si="1039">KB158/KA158*100</f>
        <v>#DIV/0!</v>
      </c>
      <c r="KD158" s="17"/>
      <c r="KE158" s="17"/>
      <c r="KF158" s="17" t="e">
        <f t="shared" ref="KF158:KF160" si="1040">KE158/KD158*100</f>
        <v>#DIV/0!</v>
      </c>
      <c r="KG158" s="17"/>
      <c r="KH158" s="17"/>
      <c r="KI158" s="17" t="e">
        <f t="shared" ref="KI158:KI160" si="1041">KH158/KG158*100</f>
        <v>#DIV/0!</v>
      </c>
      <c r="KJ158" s="17"/>
      <c r="KK158" s="17"/>
      <c r="KL158" s="17" t="e">
        <f t="shared" ref="KL158:KL160" si="1042">KK158/KJ158*100</f>
        <v>#DIV/0!</v>
      </c>
      <c r="KM158" s="17"/>
      <c r="KN158" s="17"/>
      <c r="KO158" s="17"/>
      <c r="KP158" s="17"/>
      <c r="KQ158" s="17"/>
      <c r="KR158" s="17"/>
    </row>
    <row r="159" spans="1:304">
      <c r="A159" s="1" t="s">
        <v>50</v>
      </c>
      <c r="B159" s="17">
        <f t="shared" si="1005"/>
        <v>4267.7497299999995</v>
      </c>
      <c r="C159" s="17">
        <f t="shared" si="1006"/>
        <v>0</v>
      </c>
      <c r="D159" s="17">
        <f t="shared" si="913"/>
        <v>0</v>
      </c>
      <c r="E159" s="17"/>
      <c r="F159" s="17"/>
      <c r="G159" s="17"/>
      <c r="H159" s="17"/>
      <c r="I159" s="17">
        <f t="shared" si="1007"/>
        <v>0</v>
      </c>
      <c r="J159" s="17">
        <f t="shared" si="1007"/>
        <v>0</v>
      </c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>
        <f t="shared" si="1008"/>
        <v>0</v>
      </c>
      <c r="Z159" s="17">
        <f t="shared" si="1008"/>
        <v>0</v>
      </c>
      <c r="AA159" s="17"/>
      <c r="AB159" s="17"/>
      <c r="AC159" s="17"/>
      <c r="AD159" s="17"/>
      <c r="AE159" s="17"/>
      <c r="AF159" s="17"/>
      <c r="AG159" s="17"/>
      <c r="AH159" s="17"/>
      <c r="AI159" s="17">
        <f t="shared" si="1009"/>
        <v>0</v>
      </c>
      <c r="AJ159" s="17">
        <f t="shared" si="1009"/>
        <v>0</v>
      </c>
      <c r="AK159" s="17"/>
      <c r="AL159" s="17"/>
      <c r="AM159" s="17"/>
      <c r="AN159" s="17"/>
      <c r="AO159" s="17"/>
      <c r="AP159" s="17"/>
      <c r="AQ159" s="17"/>
      <c r="AR159" s="17"/>
      <c r="AS159" s="17">
        <f t="shared" si="1010"/>
        <v>0</v>
      </c>
      <c r="AT159" s="17">
        <f t="shared" si="1010"/>
        <v>0</v>
      </c>
      <c r="AU159" s="17"/>
      <c r="AV159" s="17"/>
      <c r="AW159" s="17"/>
      <c r="AX159" s="17"/>
      <c r="AY159" s="17"/>
      <c r="AZ159" s="17"/>
      <c r="BA159" s="17"/>
      <c r="BB159" s="17"/>
      <c r="BC159" s="17">
        <f t="shared" si="1011"/>
        <v>0</v>
      </c>
      <c r="BD159" s="17">
        <f t="shared" si="1011"/>
        <v>0</v>
      </c>
      <c r="BE159" s="17"/>
      <c r="BF159" s="17"/>
      <c r="BG159" s="17"/>
      <c r="BH159" s="17"/>
      <c r="BI159" s="17"/>
      <c r="BJ159" s="17"/>
      <c r="BK159" s="17"/>
      <c r="BL159" s="17">
        <v>987.06972999999994</v>
      </c>
      <c r="BM159" s="17">
        <f t="shared" si="1012"/>
        <v>987.06973000000005</v>
      </c>
      <c r="BN159" s="17">
        <f>BQ159+BT159</f>
        <v>0</v>
      </c>
      <c r="BO159" s="17">
        <f>BN159/BM159*100</f>
        <v>0</v>
      </c>
      <c r="BP159" s="17">
        <v>967.32833000000005</v>
      </c>
      <c r="BQ159" s="17"/>
      <c r="BR159" s="17">
        <f>BQ159/BP159*100</f>
        <v>0</v>
      </c>
      <c r="BS159" s="17">
        <v>19.741399999999999</v>
      </c>
      <c r="BT159" s="17"/>
      <c r="BU159" s="17">
        <f>BT159/BS159*100</f>
        <v>0</v>
      </c>
      <c r="BV159" s="17">
        <f t="shared" si="1013"/>
        <v>800.48</v>
      </c>
      <c r="BW159" s="17">
        <f t="shared" si="1013"/>
        <v>0</v>
      </c>
      <c r="BX159" s="17"/>
      <c r="BY159" s="17">
        <v>800.48</v>
      </c>
      <c r="BZ159" s="17"/>
      <c r="CA159" s="17"/>
      <c r="CB159" s="17"/>
      <c r="CC159" s="17"/>
      <c r="CD159" s="17"/>
      <c r="CE159" s="17">
        <f t="shared" si="1014"/>
        <v>0</v>
      </c>
      <c r="CF159" s="17">
        <f t="shared" si="1014"/>
        <v>0</v>
      </c>
      <c r="CG159" s="17"/>
      <c r="CH159" s="17"/>
      <c r="CI159" s="17"/>
      <c r="CJ159" s="17"/>
      <c r="CK159" s="17"/>
      <c r="CL159" s="17"/>
      <c r="CM159" s="17"/>
      <c r="CN159" s="17"/>
      <c r="CO159" s="17">
        <f t="shared" si="1015"/>
        <v>0</v>
      </c>
      <c r="CP159" s="17">
        <f t="shared" si="1015"/>
        <v>0</v>
      </c>
      <c r="CQ159" s="17"/>
      <c r="CR159" s="17"/>
      <c r="CS159" s="17"/>
      <c r="CT159" s="17"/>
      <c r="CU159" s="17"/>
      <c r="CV159" s="17"/>
      <c r="CW159" s="17"/>
      <c r="CX159" s="17"/>
      <c r="CY159" s="17">
        <f t="shared" si="1016"/>
        <v>0</v>
      </c>
      <c r="CZ159" s="17">
        <f t="shared" si="1016"/>
        <v>0</v>
      </c>
      <c r="DA159" s="17"/>
      <c r="DB159" s="17"/>
      <c r="DC159" s="17"/>
      <c r="DD159" s="17"/>
      <c r="DE159" s="17"/>
      <c r="DF159" s="17"/>
      <c r="DG159" s="17"/>
      <c r="DH159" s="17"/>
      <c r="DI159" s="17">
        <f t="shared" ref="DI159:DJ162" si="1043">DL159+DO159</f>
        <v>0</v>
      </c>
      <c r="DJ159" s="17">
        <f t="shared" si="1043"/>
        <v>0</v>
      </c>
      <c r="DK159" s="17"/>
      <c r="DL159" s="17"/>
      <c r="DM159" s="17"/>
      <c r="DN159" s="17"/>
      <c r="DO159" s="17"/>
      <c r="DP159" s="17"/>
      <c r="DQ159" s="17"/>
      <c r="DR159" s="17"/>
      <c r="DS159" s="17">
        <f t="shared" si="1017"/>
        <v>0</v>
      </c>
      <c r="DT159" s="17">
        <f t="shared" si="1017"/>
        <v>0</v>
      </c>
      <c r="DU159" s="17"/>
      <c r="DV159" s="17"/>
      <c r="DW159" s="17"/>
      <c r="DX159" s="17"/>
      <c r="DY159" s="17"/>
      <c r="DZ159" s="17"/>
      <c r="EA159" s="17"/>
      <c r="EB159" s="17"/>
      <c r="EC159" s="17">
        <f t="shared" si="1018"/>
        <v>0</v>
      </c>
      <c r="ED159" s="17">
        <f t="shared" si="1018"/>
        <v>0</v>
      </c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>
        <v>2000</v>
      </c>
      <c r="EP159" s="17">
        <f t="shared" si="1019"/>
        <v>2000</v>
      </c>
      <c r="EQ159" s="17">
        <f t="shared" si="1019"/>
        <v>0</v>
      </c>
      <c r="ER159" s="17">
        <f t="shared" si="1020"/>
        <v>0</v>
      </c>
      <c r="ES159" s="17">
        <v>2000</v>
      </c>
      <c r="ET159" s="17"/>
      <c r="EU159" s="17">
        <f t="shared" si="1032"/>
        <v>0</v>
      </c>
      <c r="EV159" s="17"/>
      <c r="EW159" s="17"/>
      <c r="EX159" s="17"/>
      <c r="EY159" s="17"/>
      <c r="EZ159" s="17">
        <f t="shared" si="1021"/>
        <v>0</v>
      </c>
      <c r="FA159" s="17">
        <f t="shared" si="1021"/>
        <v>0</v>
      </c>
      <c r="FB159" s="17"/>
      <c r="FC159" s="17"/>
      <c r="FD159" s="17"/>
      <c r="FE159" s="17"/>
      <c r="FF159" s="17"/>
      <c r="FG159" s="17"/>
      <c r="FH159" s="17"/>
      <c r="FI159" s="22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>
        <f t="shared" si="1022"/>
        <v>0</v>
      </c>
      <c r="FU159" s="17">
        <f t="shared" si="1022"/>
        <v>0</v>
      </c>
      <c r="FV159" s="17"/>
      <c r="FW159" s="17"/>
      <c r="FX159" s="17"/>
      <c r="FY159" s="17"/>
      <c r="FZ159" s="17"/>
      <c r="GA159" s="17"/>
      <c r="GB159" s="17"/>
      <c r="GC159" s="17"/>
      <c r="GD159" s="17">
        <f t="shared" si="1023"/>
        <v>0</v>
      </c>
      <c r="GE159" s="17">
        <f t="shared" si="1023"/>
        <v>0</v>
      </c>
      <c r="GF159" s="17"/>
      <c r="GG159" s="17"/>
      <c r="GH159" s="17"/>
      <c r="GI159" s="17"/>
      <c r="GJ159" s="17"/>
      <c r="GK159" s="17"/>
      <c r="GL159" s="17"/>
      <c r="GM159" s="17"/>
      <c r="GN159" s="17">
        <f t="shared" si="1024"/>
        <v>0</v>
      </c>
      <c r="GO159" s="17">
        <f t="shared" si="1024"/>
        <v>0</v>
      </c>
      <c r="GP159" s="17"/>
      <c r="GQ159" s="17"/>
      <c r="GR159" s="17"/>
      <c r="GS159" s="17"/>
      <c r="GT159" s="17"/>
      <c r="GU159" s="17"/>
      <c r="GV159" s="17"/>
      <c r="GW159" s="17"/>
      <c r="GX159" s="17">
        <f t="shared" si="1025"/>
        <v>0</v>
      </c>
      <c r="GY159" s="17">
        <f t="shared" si="1025"/>
        <v>0</v>
      </c>
      <c r="GZ159" s="17"/>
      <c r="HA159" s="17"/>
      <c r="HB159" s="17"/>
      <c r="HC159" s="17"/>
      <c r="HD159" s="17"/>
      <c r="HE159" s="17"/>
      <c r="HF159" s="17"/>
      <c r="HG159" s="17"/>
      <c r="HH159" s="17">
        <f t="shared" si="1026"/>
        <v>0</v>
      </c>
      <c r="HI159" s="17">
        <f t="shared" si="1026"/>
        <v>0</v>
      </c>
      <c r="HJ159" s="17"/>
      <c r="HK159" s="17"/>
      <c r="HL159" s="17"/>
      <c r="HM159" s="17"/>
      <c r="HN159" s="17"/>
      <c r="HO159" s="17"/>
      <c r="HP159" s="17"/>
      <c r="HQ159" s="17"/>
      <c r="HR159" s="17">
        <f t="shared" si="1027"/>
        <v>0</v>
      </c>
      <c r="HS159" s="17">
        <f t="shared" si="1027"/>
        <v>0</v>
      </c>
      <c r="HT159" s="17"/>
      <c r="HU159" s="17"/>
      <c r="HV159" s="17"/>
      <c r="HW159" s="17"/>
      <c r="HX159" s="17"/>
      <c r="HY159" s="17"/>
      <c r="HZ159" s="17"/>
      <c r="IA159" s="17"/>
      <c r="IB159" s="17">
        <f t="shared" si="1028"/>
        <v>0</v>
      </c>
      <c r="IC159" s="17">
        <f t="shared" si="1028"/>
        <v>0</v>
      </c>
      <c r="ID159" s="17"/>
      <c r="IE159" s="17"/>
      <c r="IF159" s="17"/>
      <c r="IG159" s="17"/>
      <c r="IH159" s="17"/>
      <c r="II159" s="17"/>
      <c r="IJ159" s="17"/>
      <c r="IK159" s="17"/>
      <c r="IL159" s="17">
        <f t="shared" si="1029"/>
        <v>0</v>
      </c>
      <c r="IM159" s="17">
        <f t="shared" si="1029"/>
        <v>0</v>
      </c>
      <c r="IN159" s="17"/>
      <c r="IO159" s="17"/>
      <c r="IP159" s="17"/>
      <c r="IQ159" s="17"/>
      <c r="IR159" s="17"/>
      <c r="IS159" s="17"/>
      <c r="IT159" s="17"/>
      <c r="IU159" s="17"/>
      <c r="IV159" s="17">
        <f t="shared" si="1030"/>
        <v>0</v>
      </c>
      <c r="IW159" s="17">
        <f t="shared" si="1030"/>
        <v>0</v>
      </c>
      <c r="IX159" s="17"/>
      <c r="IY159" s="17"/>
      <c r="IZ159" s="17"/>
      <c r="JA159" s="17"/>
      <c r="JB159" s="17"/>
      <c r="JC159" s="17"/>
      <c r="JD159" s="17"/>
      <c r="JE159" s="17"/>
      <c r="JF159" s="17">
        <f t="shared" si="1031"/>
        <v>0</v>
      </c>
      <c r="JG159" s="17">
        <f t="shared" si="1031"/>
        <v>0</v>
      </c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>
        <v>480.2</v>
      </c>
      <c r="JV159" s="17"/>
      <c r="JW159" s="17">
        <f t="shared" si="999"/>
        <v>0</v>
      </c>
      <c r="JX159" s="17"/>
      <c r="JY159" s="17"/>
      <c r="JZ159" s="17" t="e">
        <f t="shared" si="1038"/>
        <v>#DIV/0!</v>
      </c>
      <c r="KA159" s="17"/>
      <c r="KB159" s="17"/>
      <c r="KC159" s="17" t="e">
        <f t="shared" si="1039"/>
        <v>#DIV/0!</v>
      </c>
      <c r="KD159" s="17"/>
      <c r="KE159" s="17"/>
      <c r="KF159" s="17" t="e">
        <f t="shared" si="1040"/>
        <v>#DIV/0!</v>
      </c>
      <c r="KG159" s="17"/>
      <c r="KH159" s="17"/>
      <c r="KI159" s="17" t="e">
        <f t="shared" si="1041"/>
        <v>#DIV/0!</v>
      </c>
      <c r="KJ159" s="17"/>
      <c r="KK159" s="17"/>
      <c r="KL159" s="17" t="e">
        <f t="shared" si="1042"/>
        <v>#DIV/0!</v>
      </c>
      <c r="KM159" s="17"/>
      <c r="KN159" s="17"/>
      <c r="KO159" s="17"/>
      <c r="KP159" s="17"/>
      <c r="KQ159" s="17"/>
      <c r="KR159" s="17"/>
    </row>
    <row r="160" spans="1:304" ht="18.75" customHeight="1">
      <c r="A160" s="1" t="s">
        <v>67</v>
      </c>
      <c r="B160" s="17">
        <f t="shared" si="1005"/>
        <v>1483.6418100000001</v>
      </c>
      <c r="C160" s="17">
        <f t="shared" si="1006"/>
        <v>0.47693999999999998</v>
      </c>
      <c r="D160" s="17">
        <f t="shared" si="913"/>
        <v>3.2146573167818715E-2</v>
      </c>
      <c r="E160" s="17"/>
      <c r="F160" s="17"/>
      <c r="G160" s="17"/>
      <c r="H160" s="17"/>
      <c r="I160" s="17">
        <f t="shared" si="1007"/>
        <v>0</v>
      </c>
      <c r="J160" s="17">
        <f t="shared" si="1007"/>
        <v>0</v>
      </c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>
        <f t="shared" si="1008"/>
        <v>0</v>
      </c>
      <c r="Z160" s="17">
        <f t="shared" si="1008"/>
        <v>0</v>
      </c>
      <c r="AA160" s="17"/>
      <c r="AB160" s="17"/>
      <c r="AC160" s="17"/>
      <c r="AD160" s="17"/>
      <c r="AE160" s="17"/>
      <c r="AF160" s="17"/>
      <c r="AG160" s="17"/>
      <c r="AH160" s="17"/>
      <c r="AI160" s="17">
        <f t="shared" si="1009"/>
        <v>0</v>
      </c>
      <c r="AJ160" s="17">
        <f t="shared" si="1009"/>
        <v>0</v>
      </c>
      <c r="AK160" s="17"/>
      <c r="AL160" s="17"/>
      <c r="AM160" s="17"/>
      <c r="AN160" s="17"/>
      <c r="AO160" s="17"/>
      <c r="AP160" s="17"/>
      <c r="AQ160" s="17"/>
      <c r="AR160" s="17"/>
      <c r="AS160" s="17">
        <f t="shared" si="1010"/>
        <v>0</v>
      </c>
      <c r="AT160" s="17">
        <f t="shared" si="1010"/>
        <v>0</v>
      </c>
      <c r="AU160" s="17"/>
      <c r="AV160" s="17"/>
      <c r="AW160" s="17"/>
      <c r="AX160" s="17"/>
      <c r="AY160" s="17"/>
      <c r="AZ160" s="17"/>
      <c r="BA160" s="17"/>
      <c r="BB160" s="17"/>
      <c r="BC160" s="17">
        <f t="shared" si="1011"/>
        <v>0</v>
      </c>
      <c r="BD160" s="17">
        <f t="shared" si="1011"/>
        <v>0</v>
      </c>
      <c r="BE160" s="17"/>
      <c r="BF160" s="17"/>
      <c r="BG160" s="17"/>
      <c r="BH160" s="17"/>
      <c r="BI160" s="17"/>
      <c r="BJ160" s="17"/>
      <c r="BK160" s="17"/>
      <c r="BL160" s="17"/>
      <c r="BM160" s="17">
        <f t="shared" si="1012"/>
        <v>0</v>
      </c>
      <c r="BN160" s="17"/>
      <c r="BO160" s="17"/>
      <c r="BP160" s="17"/>
      <c r="BQ160" s="17"/>
      <c r="BR160" s="17"/>
      <c r="BS160" s="17"/>
      <c r="BT160" s="17"/>
      <c r="BU160" s="17"/>
      <c r="BV160" s="17">
        <f t="shared" si="1013"/>
        <v>1002.48794</v>
      </c>
      <c r="BW160" s="17">
        <f t="shared" si="1013"/>
        <v>0</v>
      </c>
      <c r="BX160" s="17">
        <f>BW160/BV160*100</f>
        <v>0</v>
      </c>
      <c r="BY160" s="17">
        <v>1002.48794</v>
      </c>
      <c r="BZ160" s="17"/>
      <c r="CA160" s="17">
        <f t="shared" ref="CA160" si="1044">BZ160/BY160*100</f>
        <v>0</v>
      </c>
      <c r="CB160" s="17"/>
      <c r="CC160" s="17"/>
      <c r="CD160" s="17" t="e">
        <f>CC160/CB160*100</f>
        <v>#DIV/0!</v>
      </c>
      <c r="CE160" s="17">
        <f t="shared" si="1014"/>
        <v>0</v>
      </c>
      <c r="CF160" s="17">
        <f t="shared" si="1014"/>
        <v>0</v>
      </c>
      <c r="CG160" s="17"/>
      <c r="CH160" s="17"/>
      <c r="CI160" s="17"/>
      <c r="CJ160" s="17"/>
      <c r="CK160" s="17"/>
      <c r="CL160" s="17"/>
      <c r="CM160" s="17"/>
      <c r="CN160" s="17"/>
      <c r="CO160" s="17">
        <f t="shared" si="1015"/>
        <v>0</v>
      </c>
      <c r="CP160" s="17">
        <f t="shared" si="1015"/>
        <v>0</v>
      </c>
      <c r="CQ160" s="17"/>
      <c r="CR160" s="17"/>
      <c r="CS160" s="17"/>
      <c r="CT160" s="17"/>
      <c r="CU160" s="17"/>
      <c r="CV160" s="17"/>
      <c r="CW160" s="17"/>
      <c r="CX160" s="17"/>
      <c r="CY160" s="17">
        <f t="shared" si="1016"/>
        <v>0</v>
      </c>
      <c r="CZ160" s="17">
        <f t="shared" si="1016"/>
        <v>0</v>
      </c>
      <c r="DA160" s="17"/>
      <c r="DB160" s="17"/>
      <c r="DC160" s="17"/>
      <c r="DD160" s="17"/>
      <c r="DE160" s="17"/>
      <c r="DF160" s="17"/>
      <c r="DG160" s="17"/>
      <c r="DH160" s="17"/>
      <c r="DI160" s="17">
        <f t="shared" si="1043"/>
        <v>0</v>
      </c>
      <c r="DJ160" s="17">
        <f t="shared" si="1043"/>
        <v>0</v>
      </c>
      <c r="DK160" s="17"/>
      <c r="DL160" s="17"/>
      <c r="DM160" s="17"/>
      <c r="DN160" s="17"/>
      <c r="DO160" s="17"/>
      <c r="DP160" s="17"/>
      <c r="DQ160" s="17"/>
      <c r="DR160" s="17"/>
      <c r="DS160" s="17">
        <f t="shared" si="1017"/>
        <v>0</v>
      </c>
      <c r="DT160" s="17">
        <f t="shared" si="1017"/>
        <v>0</v>
      </c>
      <c r="DU160" s="17"/>
      <c r="DV160" s="17"/>
      <c r="DW160" s="17"/>
      <c r="DX160" s="17"/>
      <c r="DY160" s="17"/>
      <c r="DZ160" s="17"/>
      <c r="EA160" s="17"/>
      <c r="EB160" s="17"/>
      <c r="EC160" s="17">
        <f t="shared" si="1018"/>
        <v>0</v>
      </c>
      <c r="ED160" s="17">
        <f t="shared" si="1018"/>
        <v>0</v>
      </c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>
        <f t="shared" si="1019"/>
        <v>0</v>
      </c>
      <c r="EQ160" s="17">
        <f t="shared" si="1019"/>
        <v>0</v>
      </c>
      <c r="ER160" s="17" t="e">
        <f t="shared" si="1020"/>
        <v>#DIV/0!</v>
      </c>
      <c r="ES160" s="17"/>
      <c r="ET160" s="17"/>
      <c r="EU160" s="17" t="e">
        <f t="shared" si="1032"/>
        <v>#DIV/0!</v>
      </c>
      <c r="EV160" s="17"/>
      <c r="EW160" s="17"/>
      <c r="EX160" s="17" t="e">
        <f>EW160/EV160*100</f>
        <v>#DIV/0!</v>
      </c>
      <c r="EY160" s="17"/>
      <c r="EZ160" s="17">
        <f t="shared" si="1021"/>
        <v>0</v>
      </c>
      <c r="FA160" s="17">
        <f t="shared" si="1021"/>
        <v>0</v>
      </c>
      <c r="FB160" s="17"/>
      <c r="FC160" s="17"/>
      <c r="FD160" s="17"/>
      <c r="FE160" s="17"/>
      <c r="FF160" s="17"/>
      <c r="FG160" s="17"/>
      <c r="FH160" s="17"/>
      <c r="FI160" s="22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>
        <f t="shared" si="1022"/>
        <v>0</v>
      </c>
      <c r="FU160" s="17">
        <f t="shared" si="1022"/>
        <v>0</v>
      </c>
      <c r="FV160" s="17"/>
      <c r="FW160" s="17"/>
      <c r="FX160" s="17"/>
      <c r="FY160" s="17"/>
      <c r="FZ160" s="17"/>
      <c r="GA160" s="17"/>
      <c r="GB160" s="17"/>
      <c r="GC160" s="17"/>
      <c r="GD160" s="17">
        <f t="shared" si="1023"/>
        <v>0</v>
      </c>
      <c r="GE160" s="17">
        <f t="shared" si="1023"/>
        <v>0</v>
      </c>
      <c r="GF160" s="17"/>
      <c r="GG160" s="17"/>
      <c r="GH160" s="17"/>
      <c r="GI160" s="17"/>
      <c r="GJ160" s="17"/>
      <c r="GK160" s="17"/>
      <c r="GL160" s="17"/>
      <c r="GM160" s="17"/>
      <c r="GN160" s="17">
        <f t="shared" si="1024"/>
        <v>0</v>
      </c>
      <c r="GO160" s="17">
        <f t="shared" si="1024"/>
        <v>0</v>
      </c>
      <c r="GP160" s="17"/>
      <c r="GQ160" s="17"/>
      <c r="GR160" s="17"/>
      <c r="GS160" s="17"/>
      <c r="GT160" s="17"/>
      <c r="GU160" s="17"/>
      <c r="GV160" s="17"/>
      <c r="GW160" s="17"/>
      <c r="GX160" s="17">
        <f t="shared" si="1025"/>
        <v>0</v>
      </c>
      <c r="GY160" s="17">
        <f t="shared" si="1025"/>
        <v>0</v>
      </c>
      <c r="GZ160" s="17"/>
      <c r="HA160" s="17"/>
      <c r="HB160" s="17"/>
      <c r="HC160" s="17"/>
      <c r="HD160" s="17"/>
      <c r="HE160" s="17"/>
      <c r="HF160" s="17"/>
      <c r="HG160" s="17"/>
      <c r="HH160" s="17">
        <f t="shared" si="1026"/>
        <v>0</v>
      </c>
      <c r="HI160" s="17">
        <f t="shared" si="1026"/>
        <v>0</v>
      </c>
      <c r="HJ160" s="17"/>
      <c r="HK160" s="17"/>
      <c r="HL160" s="17"/>
      <c r="HM160" s="17"/>
      <c r="HN160" s="17"/>
      <c r="HO160" s="17"/>
      <c r="HP160" s="17"/>
      <c r="HQ160" s="17"/>
      <c r="HR160" s="17">
        <f t="shared" si="1027"/>
        <v>0</v>
      </c>
      <c r="HS160" s="17">
        <f t="shared" si="1027"/>
        <v>0</v>
      </c>
      <c r="HT160" s="17"/>
      <c r="HU160" s="17"/>
      <c r="HV160" s="17"/>
      <c r="HW160" s="17"/>
      <c r="HX160" s="17"/>
      <c r="HY160" s="17"/>
      <c r="HZ160" s="17"/>
      <c r="IA160" s="17"/>
      <c r="IB160" s="17">
        <f t="shared" si="1028"/>
        <v>0</v>
      </c>
      <c r="IC160" s="17">
        <f t="shared" si="1028"/>
        <v>0</v>
      </c>
      <c r="ID160" s="17"/>
      <c r="IE160" s="17"/>
      <c r="IF160" s="17"/>
      <c r="IG160" s="17"/>
      <c r="IH160" s="17"/>
      <c r="II160" s="17"/>
      <c r="IJ160" s="17"/>
      <c r="IK160" s="17"/>
      <c r="IL160" s="17">
        <f t="shared" si="1029"/>
        <v>0</v>
      </c>
      <c r="IM160" s="17">
        <f t="shared" si="1029"/>
        <v>0</v>
      </c>
      <c r="IN160" s="17"/>
      <c r="IO160" s="17"/>
      <c r="IP160" s="17"/>
      <c r="IQ160" s="17"/>
      <c r="IR160" s="17"/>
      <c r="IS160" s="17"/>
      <c r="IT160" s="17"/>
      <c r="IU160" s="17"/>
      <c r="IV160" s="17">
        <f t="shared" si="1030"/>
        <v>0</v>
      </c>
      <c r="IW160" s="17">
        <f t="shared" si="1030"/>
        <v>0</v>
      </c>
      <c r="IX160" s="17"/>
      <c r="IY160" s="17"/>
      <c r="IZ160" s="17"/>
      <c r="JA160" s="17"/>
      <c r="JB160" s="17"/>
      <c r="JC160" s="17"/>
      <c r="JD160" s="17"/>
      <c r="JE160" s="17"/>
      <c r="JF160" s="17">
        <f t="shared" si="1031"/>
        <v>0</v>
      </c>
      <c r="JG160" s="17">
        <f t="shared" si="1031"/>
        <v>0</v>
      </c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>
        <v>0.95387</v>
      </c>
      <c r="JS160" s="17">
        <v>0.47693999999999998</v>
      </c>
      <c r="JT160" s="17">
        <f t="shared" si="998"/>
        <v>50.000524180443875</v>
      </c>
      <c r="JU160" s="17">
        <v>480.2</v>
      </c>
      <c r="JV160" s="17"/>
      <c r="JW160" s="17">
        <f t="shared" si="999"/>
        <v>0</v>
      </c>
      <c r="JX160" s="17"/>
      <c r="JY160" s="17"/>
      <c r="JZ160" s="17" t="e">
        <f t="shared" si="1038"/>
        <v>#DIV/0!</v>
      </c>
      <c r="KA160" s="17"/>
      <c r="KB160" s="17"/>
      <c r="KC160" s="17" t="e">
        <f t="shared" si="1039"/>
        <v>#DIV/0!</v>
      </c>
      <c r="KD160" s="17"/>
      <c r="KE160" s="17"/>
      <c r="KF160" s="17" t="e">
        <f t="shared" si="1040"/>
        <v>#DIV/0!</v>
      </c>
      <c r="KG160" s="17"/>
      <c r="KH160" s="17"/>
      <c r="KI160" s="17" t="e">
        <f t="shared" si="1041"/>
        <v>#DIV/0!</v>
      </c>
      <c r="KJ160" s="17"/>
      <c r="KK160" s="17"/>
      <c r="KL160" s="17" t="e">
        <f t="shared" si="1042"/>
        <v>#DIV/0!</v>
      </c>
      <c r="KM160" s="17"/>
      <c r="KN160" s="17"/>
      <c r="KO160" s="17"/>
      <c r="KP160" s="17"/>
      <c r="KQ160" s="17"/>
      <c r="KR160" s="17"/>
    </row>
    <row r="161" spans="1:305">
      <c r="A161" s="1" t="s">
        <v>51</v>
      </c>
      <c r="B161" s="17">
        <f t="shared" si="1005"/>
        <v>752.05310999999995</v>
      </c>
      <c r="C161" s="17">
        <f t="shared" si="1006"/>
        <v>752.05310999999995</v>
      </c>
      <c r="D161" s="17">
        <f t="shared" si="913"/>
        <v>100</v>
      </c>
      <c r="E161" s="17"/>
      <c r="F161" s="17"/>
      <c r="G161" s="17"/>
      <c r="H161" s="17"/>
      <c r="I161" s="17">
        <f t="shared" si="1007"/>
        <v>0</v>
      </c>
      <c r="J161" s="17">
        <f t="shared" si="1007"/>
        <v>0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>
        <f t="shared" si="1008"/>
        <v>0</v>
      </c>
      <c r="Z161" s="17">
        <f t="shared" si="1008"/>
        <v>0</v>
      </c>
      <c r="AA161" s="17"/>
      <c r="AB161" s="17"/>
      <c r="AC161" s="17"/>
      <c r="AD161" s="17"/>
      <c r="AE161" s="17"/>
      <c r="AF161" s="17"/>
      <c r="AG161" s="17"/>
      <c r="AH161" s="17"/>
      <c r="AI161" s="17">
        <f t="shared" si="1009"/>
        <v>0</v>
      </c>
      <c r="AJ161" s="17">
        <f t="shared" si="1009"/>
        <v>0</v>
      </c>
      <c r="AK161" s="17"/>
      <c r="AL161" s="17"/>
      <c r="AM161" s="17"/>
      <c r="AN161" s="17"/>
      <c r="AO161" s="17"/>
      <c r="AP161" s="17"/>
      <c r="AQ161" s="17"/>
      <c r="AR161" s="17"/>
      <c r="AS161" s="17">
        <f t="shared" si="1010"/>
        <v>0</v>
      </c>
      <c r="AT161" s="17">
        <f t="shared" si="1010"/>
        <v>0</v>
      </c>
      <c r="AU161" s="17"/>
      <c r="AV161" s="17"/>
      <c r="AW161" s="17"/>
      <c r="AX161" s="17"/>
      <c r="AY161" s="17"/>
      <c r="AZ161" s="17"/>
      <c r="BA161" s="17"/>
      <c r="BB161" s="17"/>
      <c r="BC161" s="17">
        <f t="shared" si="1011"/>
        <v>0</v>
      </c>
      <c r="BD161" s="17">
        <f t="shared" si="1011"/>
        <v>0</v>
      </c>
      <c r="BE161" s="17"/>
      <c r="BF161" s="17"/>
      <c r="BG161" s="17"/>
      <c r="BH161" s="17"/>
      <c r="BI161" s="17"/>
      <c r="BJ161" s="17"/>
      <c r="BK161" s="17"/>
      <c r="BL161" s="17">
        <v>752.05310999999995</v>
      </c>
      <c r="BM161" s="17">
        <f t="shared" si="1012"/>
        <v>752.05311000000006</v>
      </c>
      <c r="BN161" s="17">
        <v>752.05310999999995</v>
      </c>
      <c r="BO161" s="17">
        <f>BN161/BM161*100</f>
        <v>99.999999999999986</v>
      </c>
      <c r="BP161" s="17">
        <v>737.01205000000004</v>
      </c>
      <c r="BQ161" s="17"/>
      <c r="BR161" s="17">
        <f>BQ161/BP161*100</f>
        <v>0</v>
      </c>
      <c r="BS161" s="17">
        <v>15.04106</v>
      </c>
      <c r="BT161" s="17"/>
      <c r="BU161" s="17">
        <f>BT161/BS161*100</f>
        <v>0</v>
      </c>
      <c r="BV161" s="17">
        <f t="shared" si="1013"/>
        <v>0</v>
      </c>
      <c r="BW161" s="17">
        <f t="shared" si="1013"/>
        <v>0</v>
      </c>
      <c r="BX161" s="17"/>
      <c r="BY161" s="17"/>
      <c r="BZ161" s="17"/>
      <c r="CA161" s="17"/>
      <c r="CB161" s="17"/>
      <c r="CC161" s="17"/>
      <c r="CD161" s="17"/>
      <c r="CE161" s="17">
        <f t="shared" si="1014"/>
        <v>0</v>
      </c>
      <c r="CF161" s="17">
        <f t="shared" si="1014"/>
        <v>0</v>
      </c>
      <c r="CG161" s="17"/>
      <c r="CH161" s="17"/>
      <c r="CI161" s="17"/>
      <c r="CJ161" s="17"/>
      <c r="CK161" s="17"/>
      <c r="CL161" s="17"/>
      <c r="CM161" s="17"/>
      <c r="CN161" s="17"/>
      <c r="CO161" s="17">
        <f t="shared" si="1015"/>
        <v>0</v>
      </c>
      <c r="CP161" s="17">
        <f t="shared" si="1015"/>
        <v>0</v>
      </c>
      <c r="CQ161" s="17"/>
      <c r="CR161" s="17"/>
      <c r="CS161" s="17"/>
      <c r="CT161" s="17"/>
      <c r="CU161" s="17"/>
      <c r="CV161" s="17"/>
      <c r="CW161" s="17"/>
      <c r="CX161" s="17"/>
      <c r="CY161" s="17">
        <f t="shared" si="1016"/>
        <v>0</v>
      </c>
      <c r="CZ161" s="17">
        <f t="shared" si="1016"/>
        <v>0</v>
      </c>
      <c r="DA161" s="17"/>
      <c r="DB161" s="17"/>
      <c r="DC161" s="17"/>
      <c r="DD161" s="17"/>
      <c r="DE161" s="17"/>
      <c r="DF161" s="17"/>
      <c r="DG161" s="17"/>
      <c r="DH161" s="17"/>
      <c r="DI161" s="17">
        <f t="shared" si="1043"/>
        <v>0</v>
      </c>
      <c r="DJ161" s="17">
        <f t="shared" si="1043"/>
        <v>0</v>
      </c>
      <c r="DK161" s="17"/>
      <c r="DL161" s="17"/>
      <c r="DM161" s="17"/>
      <c r="DN161" s="17"/>
      <c r="DO161" s="17"/>
      <c r="DP161" s="17"/>
      <c r="DQ161" s="17"/>
      <c r="DR161" s="17"/>
      <c r="DS161" s="17">
        <f t="shared" si="1017"/>
        <v>0</v>
      </c>
      <c r="DT161" s="17">
        <f t="shared" si="1017"/>
        <v>0</v>
      </c>
      <c r="DU161" s="17"/>
      <c r="DV161" s="17"/>
      <c r="DW161" s="17"/>
      <c r="DX161" s="17"/>
      <c r="DY161" s="17"/>
      <c r="DZ161" s="17"/>
      <c r="EA161" s="17"/>
      <c r="EB161" s="17"/>
      <c r="EC161" s="17">
        <f t="shared" si="1018"/>
        <v>0</v>
      </c>
      <c r="ED161" s="17">
        <f t="shared" si="1018"/>
        <v>0</v>
      </c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>
        <f t="shared" si="1019"/>
        <v>0</v>
      </c>
      <c r="EQ161" s="17">
        <f t="shared" si="1019"/>
        <v>0</v>
      </c>
      <c r="ER161" s="17" t="e">
        <f t="shared" si="1020"/>
        <v>#DIV/0!</v>
      </c>
      <c r="ES161" s="17"/>
      <c r="ET161" s="17"/>
      <c r="EU161" s="17" t="e">
        <f t="shared" si="1032"/>
        <v>#DIV/0!</v>
      </c>
      <c r="EV161" s="17"/>
      <c r="EW161" s="17"/>
      <c r="EX161" s="17"/>
      <c r="EY161" s="17"/>
      <c r="EZ161" s="17">
        <f t="shared" si="1021"/>
        <v>0</v>
      </c>
      <c r="FA161" s="17">
        <f t="shared" si="1021"/>
        <v>0</v>
      </c>
      <c r="FB161" s="17"/>
      <c r="FC161" s="17"/>
      <c r="FD161" s="17"/>
      <c r="FE161" s="17"/>
      <c r="FF161" s="17"/>
      <c r="FG161" s="17"/>
      <c r="FH161" s="17"/>
      <c r="FI161" s="22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>
        <f t="shared" si="1022"/>
        <v>0</v>
      </c>
      <c r="FU161" s="17">
        <f t="shared" si="1022"/>
        <v>0</v>
      </c>
      <c r="FV161" s="17"/>
      <c r="FW161" s="17"/>
      <c r="FX161" s="17"/>
      <c r="FY161" s="17"/>
      <c r="FZ161" s="17"/>
      <c r="GA161" s="17"/>
      <c r="GB161" s="17"/>
      <c r="GC161" s="17"/>
      <c r="GD161" s="17">
        <f t="shared" si="1023"/>
        <v>0</v>
      </c>
      <c r="GE161" s="17">
        <f t="shared" si="1023"/>
        <v>0</v>
      </c>
      <c r="GF161" s="17"/>
      <c r="GG161" s="17"/>
      <c r="GH161" s="17"/>
      <c r="GI161" s="17"/>
      <c r="GJ161" s="17"/>
      <c r="GK161" s="17"/>
      <c r="GL161" s="17"/>
      <c r="GM161" s="17"/>
      <c r="GN161" s="17">
        <f t="shared" si="1024"/>
        <v>0</v>
      </c>
      <c r="GO161" s="17">
        <f t="shared" si="1024"/>
        <v>0</v>
      </c>
      <c r="GP161" s="17"/>
      <c r="GQ161" s="17"/>
      <c r="GR161" s="17"/>
      <c r="GS161" s="17"/>
      <c r="GT161" s="17"/>
      <c r="GU161" s="17"/>
      <c r="GV161" s="17"/>
      <c r="GW161" s="17"/>
      <c r="GX161" s="17">
        <f t="shared" si="1025"/>
        <v>0</v>
      </c>
      <c r="GY161" s="17">
        <f t="shared" si="1025"/>
        <v>0</v>
      </c>
      <c r="GZ161" s="17"/>
      <c r="HA161" s="17"/>
      <c r="HB161" s="17"/>
      <c r="HC161" s="17"/>
      <c r="HD161" s="17"/>
      <c r="HE161" s="17"/>
      <c r="HF161" s="17"/>
      <c r="HG161" s="17"/>
      <c r="HH161" s="17">
        <f t="shared" si="1026"/>
        <v>0</v>
      </c>
      <c r="HI161" s="17">
        <f t="shared" si="1026"/>
        <v>0</v>
      </c>
      <c r="HJ161" s="17"/>
      <c r="HK161" s="17"/>
      <c r="HL161" s="17"/>
      <c r="HM161" s="17"/>
      <c r="HN161" s="17"/>
      <c r="HO161" s="17"/>
      <c r="HP161" s="17"/>
      <c r="HQ161" s="17"/>
      <c r="HR161" s="17">
        <f t="shared" si="1027"/>
        <v>0</v>
      </c>
      <c r="HS161" s="17">
        <f t="shared" si="1027"/>
        <v>0</v>
      </c>
      <c r="HT161" s="17"/>
      <c r="HU161" s="17"/>
      <c r="HV161" s="17"/>
      <c r="HW161" s="17"/>
      <c r="HX161" s="17"/>
      <c r="HY161" s="17"/>
      <c r="HZ161" s="17"/>
      <c r="IA161" s="17"/>
      <c r="IB161" s="17">
        <f t="shared" si="1028"/>
        <v>0</v>
      </c>
      <c r="IC161" s="17">
        <f t="shared" si="1028"/>
        <v>0</v>
      </c>
      <c r="ID161" s="17"/>
      <c r="IE161" s="17"/>
      <c r="IF161" s="17"/>
      <c r="IG161" s="17"/>
      <c r="IH161" s="17"/>
      <c r="II161" s="17"/>
      <c r="IJ161" s="17"/>
      <c r="IK161" s="17"/>
      <c r="IL161" s="17">
        <f t="shared" si="1029"/>
        <v>0</v>
      </c>
      <c r="IM161" s="17">
        <f t="shared" si="1029"/>
        <v>0</v>
      </c>
      <c r="IN161" s="17"/>
      <c r="IO161" s="17"/>
      <c r="IP161" s="17"/>
      <c r="IQ161" s="17"/>
      <c r="IR161" s="17"/>
      <c r="IS161" s="17"/>
      <c r="IT161" s="17"/>
      <c r="IU161" s="17"/>
      <c r="IV161" s="17">
        <f t="shared" si="1030"/>
        <v>0</v>
      </c>
      <c r="IW161" s="17">
        <f t="shared" si="1030"/>
        <v>0</v>
      </c>
      <c r="IX161" s="17"/>
      <c r="IY161" s="17"/>
      <c r="IZ161" s="17"/>
      <c r="JA161" s="17"/>
      <c r="JB161" s="17"/>
      <c r="JC161" s="17"/>
      <c r="JD161" s="17"/>
      <c r="JE161" s="17"/>
      <c r="JF161" s="17">
        <f t="shared" si="1031"/>
        <v>0</v>
      </c>
      <c r="JG161" s="17">
        <f t="shared" si="1031"/>
        <v>0</v>
      </c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</row>
    <row r="162" spans="1:305" ht="18.75" customHeight="1">
      <c r="A162" s="1" t="s">
        <v>70</v>
      </c>
      <c r="B162" s="17">
        <f t="shared" si="1005"/>
        <v>1503.7819200000001</v>
      </c>
      <c r="C162" s="17">
        <f t="shared" si="1006"/>
        <v>721.93095999999991</v>
      </c>
      <c r="D162" s="17">
        <f t="shared" si="913"/>
        <v>48.007689838430814</v>
      </c>
      <c r="E162" s="17"/>
      <c r="F162" s="17"/>
      <c r="G162" s="17"/>
      <c r="H162" s="17"/>
      <c r="I162" s="17">
        <f t="shared" si="1007"/>
        <v>0</v>
      </c>
      <c r="J162" s="17">
        <f t="shared" si="1007"/>
        <v>0</v>
      </c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>
        <f t="shared" si="1008"/>
        <v>0</v>
      </c>
      <c r="Z162" s="17">
        <f t="shared" si="1008"/>
        <v>0</v>
      </c>
      <c r="AA162" s="17"/>
      <c r="AB162" s="17"/>
      <c r="AC162" s="17"/>
      <c r="AD162" s="17"/>
      <c r="AE162" s="17"/>
      <c r="AF162" s="17"/>
      <c r="AG162" s="17"/>
      <c r="AH162" s="17"/>
      <c r="AI162" s="17">
        <f t="shared" si="1009"/>
        <v>0</v>
      </c>
      <c r="AJ162" s="17">
        <f t="shared" si="1009"/>
        <v>0</v>
      </c>
      <c r="AK162" s="17"/>
      <c r="AL162" s="17"/>
      <c r="AM162" s="17"/>
      <c r="AN162" s="17"/>
      <c r="AO162" s="17"/>
      <c r="AP162" s="17"/>
      <c r="AQ162" s="17"/>
      <c r="AR162" s="17"/>
      <c r="AS162" s="17">
        <f t="shared" si="1010"/>
        <v>0</v>
      </c>
      <c r="AT162" s="17">
        <f t="shared" si="1010"/>
        <v>0</v>
      </c>
      <c r="AU162" s="17"/>
      <c r="AV162" s="17"/>
      <c r="AW162" s="17"/>
      <c r="AX162" s="17"/>
      <c r="AY162" s="17"/>
      <c r="AZ162" s="17"/>
      <c r="BA162" s="17"/>
      <c r="BB162" s="17"/>
      <c r="BC162" s="17">
        <f>BF162+BI162</f>
        <v>0</v>
      </c>
      <c r="BD162" s="17">
        <f>BG162+BJ162</f>
        <v>0</v>
      </c>
      <c r="BE162" s="17"/>
      <c r="BF162" s="17"/>
      <c r="BG162" s="17"/>
      <c r="BH162" s="17"/>
      <c r="BI162" s="17"/>
      <c r="BJ162" s="17"/>
      <c r="BK162" s="17"/>
      <c r="BL162" s="17"/>
      <c r="BM162" s="17">
        <f t="shared" si="1012"/>
        <v>0</v>
      </c>
      <c r="BN162" s="17"/>
      <c r="BO162" s="17"/>
      <c r="BP162" s="17"/>
      <c r="BQ162" s="17"/>
      <c r="BR162" s="17"/>
      <c r="BS162" s="17"/>
      <c r="BT162" s="17"/>
      <c r="BU162" s="17"/>
      <c r="BV162" s="17">
        <f t="shared" si="1013"/>
        <v>439.88</v>
      </c>
      <c r="BW162" s="17">
        <f t="shared" si="1013"/>
        <v>439.88</v>
      </c>
      <c r="BX162" s="17"/>
      <c r="BY162" s="17">
        <v>439.88</v>
      </c>
      <c r="BZ162" s="17">
        <v>439.88</v>
      </c>
      <c r="CA162" s="17">
        <f t="shared" ref="CA162" si="1045">BZ162/BY162*100</f>
        <v>100</v>
      </c>
      <c r="CB162" s="17"/>
      <c r="CC162" s="17"/>
      <c r="CD162" s="17"/>
      <c r="CE162" s="17">
        <f t="shared" si="1014"/>
        <v>0</v>
      </c>
      <c r="CF162" s="17">
        <f t="shared" si="1014"/>
        <v>0</v>
      </c>
      <c r="CG162" s="17"/>
      <c r="CH162" s="17"/>
      <c r="CI162" s="17"/>
      <c r="CJ162" s="17"/>
      <c r="CK162" s="17"/>
      <c r="CL162" s="17"/>
      <c r="CM162" s="17"/>
      <c r="CN162" s="17"/>
      <c r="CO162" s="17">
        <f t="shared" si="1015"/>
        <v>0</v>
      </c>
      <c r="CP162" s="17">
        <f t="shared" si="1015"/>
        <v>0</v>
      </c>
      <c r="CQ162" s="17"/>
      <c r="CR162" s="17"/>
      <c r="CS162" s="17"/>
      <c r="CT162" s="17"/>
      <c r="CU162" s="17"/>
      <c r="CV162" s="17"/>
      <c r="CW162" s="17"/>
      <c r="CX162" s="17"/>
      <c r="CY162" s="17">
        <f t="shared" si="1016"/>
        <v>0</v>
      </c>
      <c r="CZ162" s="17">
        <f t="shared" si="1016"/>
        <v>0</v>
      </c>
      <c r="DA162" s="17"/>
      <c r="DB162" s="17"/>
      <c r="DC162" s="17"/>
      <c r="DD162" s="17"/>
      <c r="DE162" s="17"/>
      <c r="DF162" s="17"/>
      <c r="DG162" s="17"/>
      <c r="DH162" s="17"/>
      <c r="DI162" s="17">
        <f t="shared" si="1043"/>
        <v>0</v>
      </c>
      <c r="DJ162" s="17">
        <f t="shared" si="1043"/>
        <v>0</v>
      </c>
      <c r="DK162" s="17"/>
      <c r="DL162" s="17"/>
      <c r="DM162" s="17"/>
      <c r="DN162" s="17"/>
      <c r="DO162" s="17"/>
      <c r="DP162" s="17"/>
      <c r="DQ162" s="17"/>
      <c r="DR162" s="17"/>
      <c r="DS162" s="17">
        <f t="shared" si="1017"/>
        <v>0</v>
      </c>
      <c r="DT162" s="17">
        <f t="shared" si="1017"/>
        <v>0</v>
      </c>
      <c r="DU162" s="17"/>
      <c r="DV162" s="17"/>
      <c r="DW162" s="17"/>
      <c r="DX162" s="17"/>
      <c r="DY162" s="17"/>
      <c r="DZ162" s="17"/>
      <c r="EA162" s="17"/>
      <c r="EB162" s="17"/>
      <c r="EC162" s="17">
        <f t="shared" si="1018"/>
        <v>0</v>
      </c>
      <c r="ED162" s="17">
        <f t="shared" si="1018"/>
        <v>0</v>
      </c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>
        <f t="shared" si="1019"/>
        <v>0</v>
      </c>
      <c r="EQ162" s="17">
        <f t="shared" si="1019"/>
        <v>0</v>
      </c>
      <c r="ER162" s="17" t="e">
        <f t="shared" si="1020"/>
        <v>#DIV/0!</v>
      </c>
      <c r="ES162" s="17"/>
      <c r="ET162" s="17"/>
      <c r="EU162" s="17" t="e">
        <f t="shared" si="1032"/>
        <v>#DIV/0!</v>
      </c>
      <c r="EV162" s="17"/>
      <c r="EW162" s="17"/>
      <c r="EX162" s="17"/>
      <c r="EY162" s="17"/>
      <c r="EZ162" s="17">
        <f t="shared" si="1021"/>
        <v>0</v>
      </c>
      <c r="FA162" s="17">
        <f t="shared" si="1021"/>
        <v>0</v>
      </c>
      <c r="FB162" s="17"/>
      <c r="FC162" s="17"/>
      <c r="FD162" s="17"/>
      <c r="FE162" s="17"/>
      <c r="FF162" s="17"/>
      <c r="FG162" s="17"/>
      <c r="FH162" s="17"/>
      <c r="FI162" s="22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>
        <f t="shared" si="1022"/>
        <v>0</v>
      </c>
      <c r="FU162" s="17">
        <f t="shared" si="1022"/>
        <v>0</v>
      </c>
      <c r="FV162" s="17"/>
      <c r="FW162" s="17"/>
      <c r="FX162" s="17"/>
      <c r="FY162" s="17"/>
      <c r="FZ162" s="17"/>
      <c r="GA162" s="17"/>
      <c r="GB162" s="17"/>
      <c r="GC162" s="17"/>
      <c r="GD162" s="17">
        <f t="shared" si="1023"/>
        <v>0</v>
      </c>
      <c r="GE162" s="17">
        <f t="shared" si="1023"/>
        <v>0</v>
      </c>
      <c r="GF162" s="17"/>
      <c r="GG162" s="17"/>
      <c r="GH162" s="17"/>
      <c r="GI162" s="17"/>
      <c r="GJ162" s="17"/>
      <c r="GK162" s="17"/>
      <c r="GL162" s="17"/>
      <c r="GM162" s="17"/>
      <c r="GN162" s="17">
        <f t="shared" si="1024"/>
        <v>0</v>
      </c>
      <c r="GO162" s="17">
        <f t="shared" si="1024"/>
        <v>0</v>
      </c>
      <c r="GP162" s="17"/>
      <c r="GQ162" s="17"/>
      <c r="GR162" s="17"/>
      <c r="GS162" s="17"/>
      <c r="GT162" s="17"/>
      <c r="GU162" s="17"/>
      <c r="GV162" s="17"/>
      <c r="GW162" s="17"/>
      <c r="GX162" s="17">
        <f t="shared" si="1025"/>
        <v>0</v>
      </c>
      <c r="GY162" s="17">
        <f t="shared" si="1025"/>
        <v>0</v>
      </c>
      <c r="GZ162" s="17"/>
      <c r="HA162" s="17"/>
      <c r="HB162" s="17"/>
      <c r="HC162" s="17"/>
      <c r="HD162" s="17"/>
      <c r="HE162" s="17"/>
      <c r="HF162" s="17"/>
      <c r="HG162" s="17"/>
      <c r="HH162" s="17">
        <f t="shared" si="1026"/>
        <v>0</v>
      </c>
      <c r="HI162" s="17">
        <f t="shared" si="1026"/>
        <v>0</v>
      </c>
      <c r="HJ162" s="17"/>
      <c r="HK162" s="17"/>
      <c r="HL162" s="17"/>
      <c r="HM162" s="17"/>
      <c r="HN162" s="17"/>
      <c r="HO162" s="17"/>
      <c r="HP162" s="17"/>
      <c r="HQ162" s="17"/>
      <c r="HR162" s="17">
        <f t="shared" si="1027"/>
        <v>0</v>
      </c>
      <c r="HS162" s="17">
        <f t="shared" si="1027"/>
        <v>0</v>
      </c>
      <c r="HT162" s="17"/>
      <c r="HU162" s="17"/>
      <c r="HV162" s="17"/>
      <c r="HW162" s="17"/>
      <c r="HX162" s="17"/>
      <c r="HY162" s="17"/>
      <c r="HZ162" s="17"/>
      <c r="IA162" s="17"/>
      <c r="IB162" s="17">
        <f t="shared" si="1028"/>
        <v>0</v>
      </c>
      <c r="IC162" s="17">
        <f t="shared" si="1028"/>
        <v>0</v>
      </c>
      <c r="ID162" s="17"/>
      <c r="IE162" s="17"/>
      <c r="IF162" s="17"/>
      <c r="IG162" s="17"/>
      <c r="IH162" s="17"/>
      <c r="II162" s="17"/>
      <c r="IJ162" s="17"/>
      <c r="IK162" s="17"/>
      <c r="IL162" s="17">
        <f t="shared" si="1029"/>
        <v>0</v>
      </c>
      <c r="IM162" s="17">
        <f t="shared" si="1029"/>
        <v>0</v>
      </c>
      <c r="IN162" s="17"/>
      <c r="IO162" s="17"/>
      <c r="IP162" s="17"/>
      <c r="IQ162" s="17"/>
      <c r="IR162" s="17"/>
      <c r="IS162" s="17"/>
      <c r="IT162" s="17"/>
      <c r="IU162" s="17"/>
      <c r="IV162" s="17">
        <f t="shared" si="1030"/>
        <v>0</v>
      </c>
      <c r="IW162" s="17">
        <f t="shared" si="1030"/>
        <v>0</v>
      </c>
      <c r="IX162" s="17"/>
      <c r="IY162" s="17"/>
      <c r="IZ162" s="17"/>
      <c r="JA162" s="17"/>
      <c r="JB162" s="17"/>
      <c r="JC162" s="17"/>
      <c r="JD162" s="17"/>
      <c r="JE162" s="17"/>
      <c r="JF162" s="17">
        <f t="shared" si="1031"/>
        <v>0</v>
      </c>
      <c r="JG162" s="17">
        <f t="shared" si="1031"/>
        <v>0</v>
      </c>
      <c r="JH162" s="17"/>
      <c r="JI162" s="17"/>
      <c r="JJ162" s="17"/>
      <c r="JK162" s="17"/>
      <c r="JL162" s="17"/>
      <c r="JM162" s="17"/>
      <c r="JN162" s="17"/>
      <c r="JO162" s="17"/>
      <c r="JP162" s="17"/>
      <c r="JQ162" s="17"/>
      <c r="JR162" s="17">
        <v>564.10192000000006</v>
      </c>
      <c r="JS162" s="17">
        <v>282.05095999999998</v>
      </c>
      <c r="JT162" s="17">
        <f t="shared" si="998"/>
        <v>49.999999999999986</v>
      </c>
      <c r="JU162" s="17">
        <v>499.8</v>
      </c>
      <c r="JV162" s="17"/>
      <c r="JW162" s="17">
        <f t="shared" si="999"/>
        <v>0</v>
      </c>
      <c r="JX162" s="17"/>
      <c r="JY162" s="17"/>
      <c r="JZ162" s="17" t="e">
        <f t="shared" ref="JZ162" si="1046">JY162/JX162*100</f>
        <v>#DIV/0!</v>
      </c>
      <c r="KA162" s="17"/>
      <c r="KB162" s="17"/>
      <c r="KC162" s="17" t="e">
        <f t="shared" ref="KC162" si="1047">KB162/KA162*100</f>
        <v>#DIV/0!</v>
      </c>
      <c r="KD162" s="17"/>
      <c r="KE162" s="17"/>
      <c r="KF162" s="17" t="e">
        <f t="shared" ref="KF162" si="1048">KE162/KD162*100</f>
        <v>#DIV/0!</v>
      </c>
      <c r="KG162" s="17"/>
      <c r="KH162" s="17"/>
      <c r="KI162" s="17" t="e">
        <f t="shared" ref="KI162" si="1049">KH162/KG162*100</f>
        <v>#DIV/0!</v>
      </c>
      <c r="KJ162" s="17"/>
      <c r="KK162" s="17"/>
      <c r="KL162" s="17" t="e">
        <f t="shared" ref="KL162" si="1050">KK162/KJ162*100</f>
        <v>#DIV/0!</v>
      </c>
      <c r="KM162" s="17"/>
      <c r="KN162" s="17"/>
      <c r="KO162" s="17"/>
      <c r="KP162" s="17"/>
      <c r="KQ162" s="17"/>
      <c r="KR162" s="17"/>
    </row>
    <row r="163" spans="1:305" s="6" customFormat="1">
      <c r="A163" s="2" t="s">
        <v>141</v>
      </c>
      <c r="B163" s="23">
        <f>B165+B164</f>
        <v>113841.95346</v>
      </c>
      <c r="C163" s="23">
        <f>C165+C164</f>
        <v>29815.273549999998</v>
      </c>
      <c r="D163" s="23">
        <f t="shared" ref="D163:D168" si="1051">C163/B163*100</f>
        <v>26.190057921376074</v>
      </c>
      <c r="E163" s="23">
        <f>E164+E165</f>
        <v>6976.7</v>
      </c>
      <c r="F163" s="23">
        <f>F164+F165</f>
        <v>3540</v>
      </c>
      <c r="G163" s="23">
        <f>F163/E163*100</f>
        <v>50.740321355368593</v>
      </c>
      <c r="H163" s="23">
        <f>H164+H165</f>
        <v>497.75734999999997</v>
      </c>
      <c r="I163" s="23">
        <f>I164+I165</f>
        <v>497.75735000000003</v>
      </c>
      <c r="J163" s="23">
        <f>J164+J165</f>
        <v>497.75735000000003</v>
      </c>
      <c r="K163" s="23">
        <f>J163/I163*100</f>
        <v>100</v>
      </c>
      <c r="L163" s="23">
        <f>L164+L165</f>
        <v>492.77978000000002</v>
      </c>
      <c r="M163" s="23">
        <f>M164+M165</f>
        <v>492.77978000000002</v>
      </c>
      <c r="N163" s="23">
        <f>M163/L163*100</f>
        <v>100</v>
      </c>
      <c r="O163" s="23">
        <f>O164+O165</f>
        <v>4.9775700000000001</v>
      </c>
      <c r="P163" s="23">
        <f>P164+P165</f>
        <v>4.9775700000000001</v>
      </c>
      <c r="Q163" s="23">
        <f>P163/O163*100</f>
        <v>100</v>
      </c>
      <c r="R163" s="23">
        <f>R164+R165</f>
        <v>259.8</v>
      </c>
      <c r="S163" s="23">
        <f>S164+S165</f>
        <v>259.8</v>
      </c>
      <c r="T163" s="23">
        <f>S163/R163*100</f>
        <v>100</v>
      </c>
      <c r="U163" s="23">
        <f>U164+U165</f>
        <v>0</v>
      </c>
      <c r="V163" s="23">
        <f>V164+V165</f>
        <v>0</v>
      </c>
      <c r="W163" s="23" t="e">
        <f>V163/U163*100</f>
        <v>#DIV/0!</v>
      </c>
      <c r="X163" s="23">
        <f>X164+X165</f>
        <v>0</v>
      </c>
      <c r="Y163" s="23">
        <f>Y164+Y165</f>
        <v>0</v>
      </c>
      <c r="Z163" s="23">
        <f>Z164+Z165</f>
        <v>0</v>
      </c>
      <c r="AA163" s="23" t="e">
        <f>Z163/Y163*100</f>
        <v>#DIV/0!</v>
      </c>
      <c r="AB163" s="23">
        <f>AB164+AB165</f>
        <v>0</v>
      </c>
      <c r="AC163" s="23">
        <f>AC164+AC165</f>
        <v>0</v>
      </c>
      <c r="AD163" s="23" t="e">
        <f>AC163/AB163*100</f>
        <v>#DIV/0!</v>
      </c>
      <c r="AE163" s="23">
        <f>AE164+AE165</f>
        <v>0</v>
      </c>
      <c r="AF163" s="23">
        <f>AF164+AF165</f>
        <v>0</v>
      </c>
      <c r="AG163" s="23" t="e">
        <f>AF163/AE163*100</f>
        <v>#DIV/0!</v>
      </c>
      <c r="AH163" s="23">
        <f>AH164+AH165</f>
        <v>0</v>
      </c>
      <c r="AI163" s="23">
        <f>AI164+AI165</f>
        <v>0</v>
      </c>
      <c r="AJ163" s="23">
        <f>AJ164+AJ165</f>
        <v>0</v>
      </c>
      <c r="AK163" s="23"/>
      <c r="AL163" s="23">
        <f>AL164+AL165</f>
        <v>0</v>
      </c>
      <c r="AM163" s="23">
        <f>AM164+AM165</f>
        <v>0</v>
      </c>
      <c r="AN163" s="23"/>
      <c r="AO163" s="23">
        <f>AO164+AO165</f>
        <v>0</v>
      </c>
      <c r="AP163" s="23">
        <f>AP164+AP165</f>
        <v>0</v>
      </c>
      <c r="AQ163" s="23"/>
      <c r="AR163" s="23">
        <f>AR164+AR165</f>
        <v>0</v>
      </c>
      <c r="AS163" s="23">
        <f>AS164+AS165</f>
        <v>0</v>
      </c>
      <c r="AT163" s="23">
        <f>AT164+AT165</f>
        <v>0</v>
      </c>
      <c r="AU163" s="23"/>
      <c r="AV163" s="23">
        <f>AV164+AV165</f>
        <v>0</v>
      </c>
      <c r="AW163" s="23">
        <f>AW164+AW165</f>
        <v>0</v>
      </c>
      <c r="AX163" s="23"/>
      <c r="AY163" s="23">
        <f>AY164+AY165</f>
        <v>0</v>
      </c>
      <c r="AZ163" s="23">
        <f>AZ164+AZ165</f>
        <v>0</v>
      </c>
      <c r="BA163" s="23"/>
      <c r="BB163" s="23">
        <f>BB164+BB165</f>
        <v>0</v>
      </c>
      <c r="BC163" s="23">
        <f>BC164+BC165</f>
        <v>0</v>
      </c>
      <c r="BD163" s="23">
        <f>BD164+BD165</f>
        <v>0</v>
      </c>
      <c r="BE163" s="23"/>
      <c r="BF163" s="23">
        <f>BF164+BF165</f>
        <v>0</v>
      </c>
      <c r="BG163" s="23">
        <f>BG164+BG165</f>
        <v>0</v>
      </c>
      <c r="BH163" s="23"/>
      <c r="BI163" s="23">
        <f>BI164+BI165</f>
        <v>0</v>
      </c>
      <c r="BJ163" s="23">
        <f>BJ164+BJ165</f>
        <v>0</v>
      </c>
      <c r="BK163" s="23"/>
      <c r="BL163" s="23">
        <f>BL164+BL165</f>
        <v>1269.0895800000001</v>
      </c>
      <c r="BM163" s="23">
        <f>BM164+BM165</f>
        <v>1269.0895799999998</v>
      </c>
      <c r="BN163" s="23">
        <f>BN164+BN165</f>
        <v>0</v>
      </c>
      <c r="BO163" s="23">
        <f>BN163/BM163*100</f>
        <v>0</v>
      </c>
      <c r="BP163" s="23">
        <f>BP164+BP165</f>
        <v>1243.7077899999999</v>
      </c>
      <c r="BQ163" s="23">
        <f>BQ164+BQ165</f>
        <v>0</v>
      </c>
      <c r="BR163" s="23">
        <f>BQ163/BP163*100</f>
        <v>0</v>
      </c>
      <c r="BS163" s="23">
        <f>BS164+BS165</f>
        <v>25.381789999999999</v>
      </c>
      <c r="BT163" s="23">
        <f>BT164+BT165</f>
        <v>0</v>
      </c>
      <c r="BU163" s="23">
        <f>BT163/BS163*100</f>
        <v>0</v>
      </c>
      <c r="BV163" s="23">
        <f>BV164+BV165</f>
        <v>976.73172</v>
      </c>
      <c r="BW163" s="23">
        <f>BW164+BW165</f>
        <v>883.45771999999999</v>
      </c>
      <c r="BX163" s="23">
        <f>BW163/BV163*100</f>
        <v>90.450397167402315</v>
      </c>
      <c r="BY163" s="23">
        <f>BY164+BY165</f>
        <v>976.73172</v>
      </c>
      <c r="BZ163" s="23">
        <f>BZ164+BZ165</f>
        <v>883.45771999999999</v>
      </c>
      <c r="CA163" s="23">
        <f>BZ163/BY163*100</f>
        <v>90.450397167402315</v>
      </c>
      <c r="CB163" s="23">
        <f>CB164+CB165</f>
        <v>0</v>
      </c>
      <c r="CC163" s="23">
        <f>CC164+CC165</f>
        <v>0</v>
      </c>
      <c r="CD163" s="23"/>
      <c r="CE163" s="23">
        <f>CE164+CE165</f>
        <v>0</v>
      </c>
      <c r="CF163" s="23">
        <f>CF164+CF165</f>
        <v>0</v>
      </c>
      <c r="CG163" s="23"/>
      <c r="CH163" s="23">
        <f>CH164+CH165</f>
        <v>0</v>
      </c>
      <c r="CI163" s="23">
        <f>CI164+CI165</f>
        <v>0</v>
      </c>
      <c r="CJ163" s="23"/>
      <c r="CK163" s="23">
        <f>CK164+CK165</f>
        <v>0</v>
      </c>
      <c r="CL163" s="23">
        <f>CL164+CL165</f>
        <v>0</v>
      </c>
      <c r="CM163" s="23"/>
      <c r="CN163" s="23">
        <f>CN164+CN165</f>
        <v>0</v>
      </c>
      <c r="CO163" s="23">
        <f>CO164+CO165</f>
        <v>0</v>
      </c>
      <c r="CP163" s="23">
        <f>CP164+CP165</f>
        <v>0</v>
      </c>
      <c r="CQ163" s="23"/>
      <c r="CR163" s="23">
        <f>CR164+CR165</f>
        <v>0</v>
      </c>
      <c r="CS163" s="23">
        <f>CS164+CS165</f>
        <v>0</v>
      </c>
      <c r="CT163" s="23"/>
      <c r="CU163" s="23">
        <f>CU164+CU165</f>
        <v>0</v>
      </c>
      <c r="CV163" s="23">
        <f>CV164+CV165</f>
        <v>0</v>
      </c>
      <c r="CW163" s="23"/>
      <c r="CX163" s="23">
        <f>CX164+CX165</f>
        <v>15131.327019999999</v>
      </c>
      <c r="CY163" s="23">
        <f>CY164+CY165</f>
        <v>15131.327020000001</v>
      </c>
      <c r="CZ163" s="23">
        <f>CZ164+CZ165</f>
        <v>535.40512999999999</v>
      </c>
      <c r="DA163" s="23"/>
      <c r="DB163" s="23">
        <f>SUM(DB164:DB172)</f>
        <v>14828.7</v>
      </c>
      <c r="DC163" s="23">
        <f>SUM(DC164:DC172)</f>
        <v>524.69629999999995</v>
      </c>
      <c r="DD163" s="23">
        <f>DC163/DB163*100</f>
        <v>3.5383836749006989</v>
      </c>
      <c r="DE163" s="23">
        <f>SUM(DE164:DE172)</f>
        <v>302.62702000000002</v>
      </c>
      <c r="DF163" s="23">
        <f>SUM(DF164:DF172)</f>
        <v>10.708830000000001</v>
      </c>
      <c r="DG163" s="23">
        <f>DF163/DE163*100</f>
        <v>3.5386232200944909</v>
      </c>
      <c r="DH163" s="23">
        <f>DH164+DH165</f>
        <v>0</v>
      </c>
      <c r="DI163" s="23">
        <f>DI164+DI165</f>
        <v>0</v>
      </c>
      <c r="DJ163" s="23">
        <f>DJ164+DJ165</f>
        <v>0</v>
      </c>
      <c r="DK163" s="23"/>
      <c r="DL163" s="23">
        <f>DL164+DL165</f>
        <v>0</v>
      </c>
      <c r="DM163" s="23">
        <v>0</v>
      </c>
      <c r="DN163" s="23"/>
      <c r="DO163" s="23">
        <f>DO164+DO165</f>
        <v>0</v>
      </c>
      <c r="DP163" s="23">
        <f>DP164+DP165</f>
        <v>0</v>
      </c>
      <c r="DQ163" s="23"/>
      <c r="DR163" s="23">
        <f>DR164+DR165</f>
        <v>0</v>
      </c>
      <c r="DS163" s="23">
        <f>DS164+DS165</f>
        <v>0</v>
      </c>
      <c r="DT163" s="23">
        <f>DT164+DT165</f>
        <v>0</v>
      </c>
      <c r="DU163" s="23"/>
      <c r="DV163" s="23">
        <f>DV164+DV165</f>
        <v>0</v>
      </c>
      <c r="DW163" s="23">
        <f>DW164+DW165</f>
        <v>0</v>
      </c>
      <c r="DX163" s="23"/>
      <c r="DY163" s="23">
        <f>DY164+DY165</f>
        <v>0</v>
      </c>
      <c r="DZ163" s="23">
        <f>DZ164+DZ165</f>
        <v>0</v>
      </c>
      <c r="EA163" s="23"/>
      <c r="EB163" s="23">
        <f>EB164+EB165</f>
        <v>0</v>
      </c>
      <c r="EC163" s="23">
        <f>EC164+EC165</f>
        <v>0</v>
      </c>
      <c r="ED163" s="23">
        <f>ED164+ED165</f>
        <v>0</v>
      </c>
      <c r="EE163" s="23"/>
      <c r="EF163" s="23">
        <f>EF164+EF165</f>
        <v>0</v>
      </c>
      <c r="EG163" s="23">
        <f>EG164+EG165</f>
        <v>0</v>
      </c>
      <c r="EH163" s="23"/>
      <c r="EI163" s="23">
        <f>EI164+EI165</f>
        <v>0</v>
      </c>
      <c r="EJ163" s="23">
        <f>EJ164+EJ165</f>
        <v>0</v>
      </c>
      <c r="EK163" s="23"/>
      <c r="EL163" s="23">
        <f>EL164+EL165</f>
        <v>0</v>
      </c>
      <c r="EM163" s="23">
        <f>EM164+EM165</f>
        <v>0</v>
      </c>
      <c r="EN163" s="23"/>
      <c r="EO163" s="23">
        <f>EO164+EO165</f>
        <v>2226.16</v>
      </c>
      <c r="EP163" s="23">
        <f>EP164+EP165</f>
        <v>2226.16</v>
      </c>
      <c r="EQ163" s="23">
        <f>EQ164+EQ165</f>
        <v>0</v>
      </c>
      <c r="ER163" s="23">
        <f t="shared" ref="ER163" si="1052">EQ163/EP163*100</f>
        <v>0</v>
      </c>
      <c r="ES163" s="23">
        <f>ES164+ES165</f>
        <v>2226.16</v>
      </c>
      <c r="ET163" s="23">
        <f>ET164+ET165</f>
        <v>0</v>
      </c>
      <c r="EU163" s="23">
        <f>ET163/ES163*100</f>
        <v>0</v>
      </c>
      <c r="EV163" s="23">
        <f>EV164+EV165</f>
        <v>0</v>
      </c>
      <c r="EW163" s="23">
        <f>EW164+EW165</f>
        <v>0</v>
      </c>
      <c r="EX163" s="23"/>
      <c r="EY163" s="23">
        <f>EY164+EY165</f>
        <v>0</v>
      </c>
      <c r="EZ163" s="23">
        <f>EZ164+EZ165</f>
        <v>0</v>
      </c>
      <c r="FA163" s="23">
        <f>FA164+FA165</f>
        <v>0</v>
      </c>
      <c r="FB163" s="23"/>
      <c r="FC163" s="23">
        <f>FC164+FC165</f>
        <v>0</v>
      </c>
      <c r="FD163" s="23">
        <f>FD164+FD165</f>
        <v>0</v>
      </c>
      <c r="FE163" s="23" t="e">
        <f>FD163/FC163*100</f>
        <v>#DIV/0!</v>
      </c>
      <c r="FF163" s="23">
        <f>FF164+FF165</f>
        <v>0</v>
      </c>
      <c r="FG163" s="23">
        <f>FG164+FG165</f>
        <v>0</v>
      </c>
      <c r="FH163" s="23" t="e">
        <f>FG163/FF163*100</f>
        <v>#DIV/0!</v>
      </c>
      <c r="FI163" s="23">
        <f>FI164+FI165</f>
        <v>81.961129999999997</v>
      </c>
      <c r="FJ163" s="23">
        <f>FJ164+FJ165</f>
        <v>81.961129999999997</v>
      </c>
      <c r="FK163" s="23">
        <f>FK164+FK165</f>
        <v>81.961129999999997</v>
      </c>
      <c r="FL163" s="23"/>
      <c r="FM163" s="23">
        <f>FM164+FM165</f>
        <v>80.631309999999999</v>
      </c>
      <c r="FN163" s="23">
        <f>FN164+FN165</f>
        <v>80.631309999999999</v>
      </c>
      <c r="FO163" s="23">
        <f>FN163/FM163*100</f>
        <v>100</v>
      </c>
      <c r="FP163" s="23">
        <f>FP164+FP165</f>
        <v>1.32982</v>
      </c>
      <c r="FQ163" s="23">
        <f>FQ164+FQ165</f>
        <v>1.32982</v>
      </c>
      <c r="FR163" s="23">
        <f>FQ163/FP163*100</f>
        <v>100</v>
      </c>
      <c r="FS163" s="23">
        <f>FS164+FS165</f>
        <v>0</v>
      </c>
      <c r="FT163" s="23">
        <f>FT164+FT165</f>
        <v>0</v>
      </c>
      <c r="FU163" s="23">
        <f>FU164+FU165</f>
        <v>0</v>
      </c>
      <c r="FV163" s="23"/>
      <c r="FW163" s="23">
        <f>FW164+FW165</f>
        <v>0</v>
      </c>
      <c r="FX163" s="23">
        <f>FX164+FX165</f>
        <v>0</v>
      </c>
      <c r="FY163" s="23"/>
      <c r="FZ163" s="23">
        <f>FZ164+FZ165</f>
        <v>0</v>
      </c>
      <c r="GA163" s="23">
        <f>GA164+GA165</f>
        <v>0</v>
      </c>
      <c r="GB163" s="23"/>
      <c r="GC163" s="23">
        <f>GC164+GC165</f>
        <v>0</v>
      </c>
      <c r="GD163" s="23">
        <f>GD164+GD165</f>
        <v>0</v>
      </c>
      <c r="GE163" s="23">
        <f>GE164+GE165</f>
        <v>0</v>
      </c>
      <c r="GF163" s="23"/>
      <c r="GG163" s="23">
        <f>GG164+GG165</f>
        <v>0</v>
      </c>
      <c r="GH163" s="23">
        <f>GH164+GH165</f>
        <v>0</v>
      </c>
      <c r="GI163" s="23"/>
      <c r="GJ163" s="23">
        <f>GJ164+GJ165</f>
        <v>0</v>
      </c>
      <c r="GK163" s="23">
        <f>GK164+GK165</f>
        <v>0</v>
      </c>
      <c r="GL163" s="23"/>
      <c r="GM163" s="23">
        <f>GM164+GM165</f>
        <v>3305.57404</v>
      </c>
      <c r="GN163" s="23">
        <f>GN164+GN165</f>
        <v>3305.57404</v>
      </c>
      <c r="GO163" s="23">
        <f>GO164+GO165</f>
        <v>1699.7615899999998</v>
      </c>
      <c r="GP163" s="23">
        <f>GO163/GM163*100</f>
        <v>51.421071482035231</v>
      </c>
      <c r="GQ163" s="23">
        <f>GQ164+GQ165</f>
        <v>3272.5183000000002</v>
      </c>
      <c r="GR163" s="23">
        <f>GR164+GR165</f>
        <v>1682.7639899999999</v>
      </c>
      <c r="GS163" s="23">
        <f>GR163/GQ163*100</f>
        <v>51.421071961614388</v>
      </c>
      <c r="GT163" s="23">
        <f>GT164+GT165</f>
        <v>33.05574</v>
      </c>
      <c r="GU163" s="23">
        <f>GU164+GU165</f>
        <v>16.997599999999998</v>
      </c>
      <c r="GV163" s="23">
        <f>GU163/GT163*100</f>
        <v>51.421024003697994</v>
      </c>
      <c r="GW163" s="23">
        <f>GW164+GW165</f>
        <v>0</v>
      </c>
      <c r="GX163" s="23">
        <f>GX164+GX165</f>
        <v>0</v>
      </c>
      <c r="GY163" s="23">
        <f>GY164+GY165</f>
        <v>0</v>
      </c>
      <c r="GZ163" s="23"/>
      <c r="HA163" s="23">
        <f>HA164+HA165</f>
        <v>0</v>
      </c>
      <c r="HB163" s="23">
        <f>HB164+HB165</f>
        <v>0</v>
      </c>
      <c r="HC163" s="23"/>
      <c r="HD163" s="23">
        <f>HD164+HD165</f>
        <v>0</v>
      </c>
      <c r="HE163" s="23">
        <f>HE164+HE165</f>
        <v>0</v>
      </c>
      <c r="HF163" s="23"/>
      <c r="HG163" s="23">
        <f>HG164+HG165</f>
        <v>63397.474750000001</v>
      </c>
      <c r="HH163" s="23">
        <f>HH164+HH165</f>
        <v>63397.474750000001</v>
      </c>
      <c r="HI163" s="23">
        <f>HI164+HI165</f>
        <v>14263.895990000001</v>
      </c>
      <c r="HJ163" s="23"/>
      <c r="HK163" s="23">
        <f>HK164+HK165</f>
        <v>62763.5</v>
      </c>
      <c r="HL163" s="23">
        <f>HL164+HL165</f>
        <v>14121.257030000001</v>
      </c>
      <c r="HM163" s="23">
        <f>HL163/HK163*100</f>
        <v>22.499154811315496</v>
      </c>
      <c r="HN163" s="23">
        <f>HN164+HN165</f>
        <v>633.97474999999997</v>
      </c>
      <c r="HO163" s="23">
        <f>HO164+HO165</f>
        <v>142.63896</v>
      </c>
      <c r="HP163" s="23">
        <f>HO163/HN163*100</f>
        <v>22.499154737629535</v>
      </c>
      <c r="HQ163" s="23">
        <f>HQ164+HQ165</f>
        <v>0</v>
      </c>
      <c r="HR163" s="23">
        <f>HR164+HR165</f>
        <v>0</v>
      </c>
      <c r="HS163" s="23">
        <f>HS164+HS165</f>
        <v>0</v>
      </c>
      <c r="HT163" s="23"/>
      <c r="HU163" s="23">
        <f>HU164+HU165</f>
        <v>0</v>
      </c>
      <c r="HV163" s="23">
        <f>HV164+HV165</f>
        <v>0</v>
      </c>
      <c r="HW163" s="23"/>
      <c r="HX163" s="23">
        <f>HX164+HX165</f>
        <v>0</v>
      </c>
      <c r="HY163" s="23">
        <f>HY164+HY165</f>
        <v>0</v>
      </c>
      <c r="HZ163" s="23"/>
      <c r="IA163" s="23">
        <f>IA164+IA165</f>
        <v>2605.1020400000002</v>
      </c>
      <c r="IB163" s="23">
        <f>IB164+IB165</f>
        <v>2605.1020400000002</v>
      </c>
      <c r="IC163" s="23">
        <f>IC164+IC165</f>
        <v>70.175139999999999</v>
      </c>
      <c r="ID163" s="23">
        <f t="shared" ref="ID163:ID164" si="1053">IC163/IB163*100</f>
        <v>2.6937578230141033</v>
      </c>
      <c r="IE163" s="23">
        <f>IE164+IE165</f>
        <v>2553</v>
      </c>
      <c r="IF163" s="23">
        <f>IF164+IF165</f>
        <v>68.771649999999994</v>
      </c>
      <c r="IG163" s="23">
        <f t="shared" ref="IG163:IG164" si="1054">IF163/IE163*100</f>
        <v>2.6937583235409321</v>
      </c>
      <c r="IH163" s="23">
        <f>IH164+IH165</f>
        <v>52.102040000000002</v>
      </c>
      <c r="II163" s="23">
        <f>II164+II165</f>
        <v>1.4034899999999999</v>
      </c>
      <c r="IJ163" s="23">
        <f t="shared" ref="IJ163:IJ164" si="1055">II163/IH163*100</f>
        <v>2.6937332971991115</v>
      </c>
      <c r="IK163" s="23">
        <f>IK164+IK165</f>
        <v>501.02040999999997</v>
      </c>
      <c r="IL163" s="23">
        <f>IL164+IL165</f>
        <v>501.02041000000003</v>
      </c>
      <c r="IM163" s="23">
        <f>IM164+IM165</f>
        <v>501.02041000000003</v>
      </c>
      <c r="IN163" s="23">
        <f t="shared" ref="IN163:IN164" si="1056">IM163/IL163*100</f>
        <v>100</v>
      </c>
      <c r="IO163" s="23">
        <f>IO164+IO165</f>
        <v>491</v>
      </c>
      <c r="IP163" s="23">
        <f>IP164+IP165</f>
        <v>491</v>
      </c>
      <c r="IQ163" s="23">
        <f t="shared" ref="IQ163:IQ164" si="1057">IP163/IO163*100</f>
        <v>100</v>
      </c>
      <c r="IR163" s="23">
        <f>IR164+IR165</f>
        <v>10.02041</v>
      </c>
      <c r="IS163" s="23">
        <f>IS164+IS165</f>
        <v>10.02041</v>
      </c>
      <c r="IT163" s="23">
        <f t="shared" ref="IT163:IT164" si="1058">IS163/IR163*100</f>
        <v>100</v>
      </c>
      <c r="IU163" s="23">
        <f>IU164+IU165</f>
        <v>6393.7481299999999</v>
      </c>
      <c r="IV163" s="23">
        <f>IV164+IV165</f>
        <v>6393.7481299999999</v>
      </c>
      <c r="IW163" s="23">
        <f>IW164+IW165</f>
        <v>1369.62231</v>
      </c>
      <c r="IX163" s="23">
        <f t="shared" ref="IX163:IX164" si="1059">IW163/IV163*100</f>
        <v>21.421274065733336</v>
      </c>
      <c r="IY163" s="23">
        <f>IY164+IY165</f>
        <v>6265.8731699999998</v>
      </c>
      <c r="IZ163" s="23">
        <f>IZ164+IZ165</f>
        <v>1342.2298599999999</v>
      </c>
      <c r="JA163" s="23">
        <f t="shared" ref="JA163:JA164" si="1060">IZ163/IY163*100</f>
        <v>21.421273996198682</v>
      </c>
      <c r="JB163" s="23">
        <f>JB164+JB165</f>
        <v>127.87496</v>
      </c>
      <c r="JC163" s="23">
        <f>JC164+JC165</f>
        <v>27.39245</v>
      </c>
      <c r="JD163" s="23">
        <f t="shared" ref="JD163:JD164" si="1061">JC163/JB163*100</f>
        <v>21.421277472931369</v>
      </c>
      <c r="JE163" s="23">
        <f>JE164+JE165</f>
        <v>9590.7142899999999</v>
      </c>
      <c r="JF163" s="23">
        <f>JF164+JF165</f>
        <v>9590.7142899999999</v>
      </c>
      <c r="JG163" s="23">
        <f>JG164+JG165</f>
        <v>6112.4167800000005</v>
      </c>
      <c r="JH163" s="23">
        <f t="shared" ref="JH163:JH164" si="1062">JG163/JF163*100</f>
        <v>63.732654265107925</v>
      </c>
      <c r="JI163" s="23">
        <f>JI164+JI165</f>
        <v>9398.9</v>
      </c>
      <c r="JJ163" s="23">
        <f>JJ164+JJ165</f>
        <v>5990.1727700000001</v>
      </c>
      <c r="JK163" s="23">
        <f t="shared" ref="JK163:JK164" si="1063">JJ163/JI163*100</f>
        <v>63.732700315994428</v>
      </c>
      <c r="JL163" s="23">
        <f>JL164+JL165</f>
        <v>191.81429</v>
      </c>
      <c r="JM163" s="23">
        <f>JM164+JM165</f>
        <v>122.24401</v>
      </c>
      <c r="JN163" s="23">
        <f t="shared" ref="JN163:JN164" si="1064">JM163/JL163*100</f>
        <v>63.730397771719716</v>
      </c>
      <c r="JO163" s="23">
        <f>JO164+JO165</f>
        <v>0</v>
      </c>
      <c r="JP163" s="23">
        <f>JP164+JP165</f>
        <v>0</v>
      </c>
      <c r="JQ163" s="23"/>
      <c r="JR163" s="23">
        <f>JR164+JR165</f>
        <v>0</v>
      </c>
      <c r="JS163" s="23">
        <f>JS164+JS165</f>
        <v>0</v>
      </c>
      <c r="JT163" s="23" t="e">
        <f t="shared" ref="JT163" si="1065">JS163/JR163*100</f>
        <v>#DIV/0!</v>
      </c>
      <c r="JU163" s="23">
        <f>JU164+JU165</f>
        <v>628.79300000000001</v>
      </c>
      <c r="JV163" s="23">
        <f>JV164+JV165</f>
        <v>0</v>
      </c>
      <c r="JW163" s="23">
        <f t="shared" ref="JW163" si="1066">JV163/JU163*100</f>
        <v>0</v>
      </c>
      <c r="JX163" s="23">
        <f>JX164+JX165</f>
        <v>0</v>
      </c>
      <c r="JY163" s="23">
        <f>JY164+JY165</f>
        <v>0</v>
      </c>
      <c r="JZ163" s="23" t="e">
        <f t="shared" ref="JZ163" si="1067">JY163/JX163*100</f>
        <v>#DIV/0!</v>
      </c>
      <c r="KA163" s="23">
        <f>KA164+KA165</f>
        <v>0</v>
      </c>
      <c r="KB163" s="23">
        <f>KB164+KB165</f>
        <v>0</v>
      </c>
      <c r="KC163" s="23" t="e">
        <f t="shared" ref="KC163" si="1068">KB163/KA163*100</f>
        <v>#DIV/0!</v>
      </c>
      <c r="KD163" s="23">
        <f>KD164+KD165</f>
        <v>0</v>
      </c>
      <c r="KE163" s="23">
        <f>KE164+KE165</f>
        <v>0</v>
      </c>
      <c r="KF163" s="23" t="e">
        <f t="shared" ref="KF163" si="1069">KE163/KD163*100</f>
        <v>#DIV/0!</v>
      </c>
      <c r="KG163" s="23">
        <f>KG164+KG165</f>
        <v>0</v>
      </c>
      <c r="KH163" s="23">
        <f>KH164+KH165</f>
        <v>0</v>
      </c>
      <c r="KI163" s="23" t="e">
        <f t="shared" ref="KI163" si="1070">KH163/KG163*100</f>
        <v>#DIV/0!</v>
      </c>
      <c r="KJ163" s="23">
        <f>KJ164+KJ165</f>
        <v>0</v>
      </c>
      <c r="KK163" s="23">
        <f>KK164+KK165</f>
        <v>0</v>
      </c>
      <c r="KL163" s="23" t="e">
        <f t="shared" ref="KL163" si="1071">KK163/KJ163*100</f>
        <v>#DIV/0!</v>
      </c>
      <c r="KM163" s="23">
        <f>KM164+KM165</f>
        <v>0</v>
      </c>
      <c r="KN163" s="23">
        <f>KN164+KN165</f>
        <v>0</v>
      </c>
      <c r="KO163" s="23"/>
      <c r="KP163" s="23">
        <f>KP164+KP165</f>
        <v>0</v>
      </c>
      <c r="KQ163" s="23">
        <f>KQ164+KQ165</f>
        <v>0</v>
      </c>
      <c r="KR163" s="23"/>
    </row>
    <row r="164" spans="1:305">
      <c r="A164" s="1" t="s">
        <v>142</v>
      </c>
      <c r="B164" s="17">
        <f>H164+R164+U164+X164+AH164+AR164+BB164+BL164+BV164+CE164+CN164+CX164+DH164+DR164+EB164+EO164+E164+EY164+FI164+FS164+GC164+GM164+GW164+HG164+HQ164+IA164+IK164+IU164+JE164+JO164+EL164+JR164+JU164+JX164+KA164+KD164+KG164+KJ164+KM164+KP164</f>
        <v>108741.17916</v>
      </c>
      <c r="C164" s="17">
        <f>J164+S164+V164+Z164+AJ164+AT164+BD164+BN164+BW164+CF164+CP164+CZ164+DJ164+DT164+ED164+EQ164+F164+FA164+FK164+FU164+GE164+GO164+GY164+HI164+HS164+IC164+IM164+IW164+JG164+JP164+EM164+JS164+JV164+JY164+KB164+KE164+KH164+KK164+KN164+KQ164</f>
        <v>28931.81583</v>
      </c>
      <c r="D164" s="17">
        <f t="shared" si="1051"/>
        <v>26.606126633434972</v>
      </c>
      <c r="E164" s="19">
        <v>6976.7</v>
      </c>
      <c r="F164" s="17">
        <v>3540</v>
      </c>
      <c r="G164" s="17">
        <f>F164/E164*100</f>
        <v>50.740321355368593</v>
      </c>
      <c r="H164" s="17">
        <v>497.75734999999997</v>
      </c>
      <c r="I164" s="17">
        <f>L164+O164</f>
        <v>497.75735000000003</v>
      </c>
      <c r="J164" s="17">
        <f>M164+P164</f>
        <v>497.75735000000003</v>
      </c>
      <c r="K164" s="17">
        <f>J164/I164*100</f>
        <v>100</v>
      </c>
      <c r="L164" s="17">
        <v>492.77978000000002</v>
      </c>
      <c r="M164" s="17">
        <v>492.77978000000002</v>
      </c>
      <c r="N164" s="17">
        <f>M164/L164*100</f>
        <v>100</v>
      </c>
      <c r="O164" s="17">
        <v>4.9775700000000001</v>
      </c>
      <c r="P164" s="17">
        <v>4.9775700000000001</v>
      </c>
      <c r="Q164" s="17">
        <f>P164/O164*100</f>
        <v>100</v>
      </c>
      <c r="R164" s="17">
        <v>259.8</v>
      </c>
      <c r="S164" s="17">
        <v>259.8</v>
      </c>
      <c r="T164" s="17">
        <f>S164/R164*100</f>
        <v>100</v>
      </c>
      <c r="U164" s="17"/>
      <c r="V164" s="17"/>
      <c r="W164" s="17"/>
      <c r="X164" s="17"/>
      <c r="Y164" s="17">
        <f>AB164+AE164</f>
        <v>0</v>
      </c>
      <c r="Z164" s="17">
        <f>AC164+AF164</f>
        <v>0</v>
      </c>
      <c r="AA164" s="17" t="e">
        <f>Z164/Y164*100</f>
        <v>#DIV/0!</v>
      </c>
      <c r="AB164" s="17"/>
      <c r="AC164" s="17"/>
      <c r="AD164" s="17" t="e">
        <f>AC164/AB164*100</f>
        <v>#DIV/0!</v>
      </c>
      <c r="AE164" s="17">
        <v>0</v>
      </c>
      <c r="AF164" s="17"/>
      <c r="AG164" s="17" t="e">
        <f>AF164/AE164*100</f>
        <v>#DIV/0!</v>
      </c>
      <c r="AH164" s="17"/>
      <c r="AI164" s="17">
        <f>AL164+AO164</f>
        <v>0</v>
      </c>
      <c r="AJ164" s="17">
        <f>AM164+AP164</f>
        <v>0</v>
      </c>
      <c r="AK164" s="17"/>
      <c r="AL164" s="17"/>
      <c r="AM164" s="17"/>
      <c r="AN164" s="17"/>
      <c r="AO164" s="17"/>
      <c r="AP164" s="17"/>
      <c r="AQ164" s="17"/>
      <c r="AR164" s="17"/>
      <c r="AS164" s="17">
        <f>AV164+AY164</f>
        <v>0</v>
      </c>
      <c r="AT164" s="17">
        <f>AW164+AZ164</f>
        <v>0</v>
      </c>
      <c r="AU164" s="17"/>
      <c r="AV164" s="17"/>
      <c r="AW164" s="17"/>
      <c r="AX164" s="17"/>
      <c r="AY164" s="17"/>
      <c r="AZ164" s="17"/>
      <c r="BA164" s="17"/>
      <c r="BB164" s="17"/>
      <c r="BC164" s="17">
        <f>BF164+BI164</f>
        <v>0</v>
      </c>
      <c r="BD164" s="17">
        <f>BG164+BJ164</f>
        <v>0</v>
      </c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>
        <f t="shared" ref="BV164:BW164" si="1072">BY164+CB164</f>
        <v>0</v>
      </c>
      <c r="BW164" s="17">
        <f t="shared" si="1072"/>
        <v>0</v>
      </c>
      <c r="BX164" s="17"/>
      <c r="BY164" s="17"/>
      <c r="BZ164" s="17"/>
      <c r="CA164" s="17"/>
      <c r="CB164" s="17"/>
      <c r="CC164" s="17"/>
      <c r="CD164" s="17"/>
      <c r="CE164" s="17">
        <f>CH164+CK164</f>
        <v>0</v>
      </c>
      <c r="CF164" s="17">
        <f>CI164+CL164</f>
        <v>0</v>
      </c>
      <c r="CG164" s="17"/>
      <c r="CH164" s="17"/>
      <c r="CI164" s="17"/>
      <c r="CJ164" s="17"/>
      <c r="CK164" s="17"/>
      <c r="CL164" s="17"/>
      <c r="CM164" s="17"/>
      <c r="CN164" s="17"/>
      <c r="CO164" s="17">
        <f>CR164+CU164</f>
        <v>0</v>
      </c>
      <c r="CP164" s="17">
        <f>CS164+CV164</f>
        <v>0</v>
      </c>
      <c r="CQ164" s="17"/>
      <c r="CR164" s="17"/>
      <c r="CS164" s="17"/>
      <c r="CT164" s="17"/>
      <c r="CU164" s="17"/>
      <c r="CV164" s="17"/>
      <c r="CW164" s="17"/>
      <c r="CX164" s="17">
        <v>15131.327019999999</v>
      </c>
      <c r="CY164" s="17">
        <f>DB164+DE164</f>
        <v>15131.327020000001</v>
      </c>
      <c r="CZ164" s="17">
        <f>DC164+DF164</f>
        <v>535.40512999999999</v>
      </c>
      <c r="DA164" s="17">
        <f t="shared" ref="DA164" si="1073">CZ164/CY164*100</f>
        <v>3.5383884658121674</v>
      </c>
      <c r="DB164" s="17">
        <v>14828.7</v>
      </c>
      <c r="DC164" s="17">
        <v>524.69629999999995</v>
      </c>
      <c r="DD164" s="17">
        <f t="shared" ref="DD164" si="1074">DC164/DB164*100</f>
        <v>3.5383836749006989</v>
      </c>
      <c r="DE164" s="17">
        <v>302.62702000000002</v>
      </c>
      <c r="DF164" s="17">
        <v>10.708830000000001</v>
      </c>
      <c r="DG164" s="17">
        <f t="shared" ref="DG164" si="1075">DF164/DE164*100</f>
        <v>3.5386232200944909</v>
      </c>
      <c r="DH164" s="17"/>
      <c r="DI164" s="17">
        <f>DL164+DO164</f>
        <v>0</v>
      </c>
      <c r="DJ164" s="17">
        <f>DM164+DP164</f>
        <v>0</v>
      </c>
      <c r="DK164" s="17"/>
      <c r="DL164" s="17"/>
      <c r="DM164" s="17"/>
      <c r="DN164" s="17"/>
      <c r="DO164" s="17"/>
      <c r="DP164" s="17"/>
      <c r="DQ164" s="17"/>
      <c r="DR164" s="17"/>
      <c r="DS164" s="17">
        <f>DV164+DY164</f>
        <v>0</v>
      </c>
      <c r="DT164" s="17">
        <f>DW164+DZ164</f>
        <v>0</v>
      </c>
      <c r="DU164" s="17"/>
      <c r="DV164" s="17"/>
      <c r="DW164" s="17"/>
      <c r="DX164" s="17"/>
      <c r="DY164" s="17"/>
      <c r="DZ164" s="17"/>
      <c r="EA164" s="17"/>
      <c r="EB164" s="17"/>
      <c r="EC164" s="17">
        <f>EF164+EI164</f>
        <v>0</v>
      </c>
      <c r="ED164" s="17">
        <f>EG164+EJ164</f>
        <v>0</v>
      </c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>
        <f t="shared" ref="EP164:EQ164" si="1076">ES164+EV164</f>
        <v>0</v>
      </c>
      <c r="EQ164" s="17">
        <f t="shared" si="1076"/>
        <v>0</v>
      </c>
      <c r="ER164" s="23"/>
      <c r="ES164" s="17"/>
      <c r="ET164" s="17"/>
      <c r="EU164" s="17"/>
      <c r="EV164" s="17"/>
      <c r="EW164" s="17"/>
      <c r="EX164" s="17"/>
      <c r="EY164" s="17"/>
      <c r="EZ164" s="17">
        <f>FC164+FF164</f>
        <v>0</v>
      </c>
      <c r="FA164" s="17">
        <f>FD164+FG164</f>
        <v>0</v>
      </c>
      <c r="FB164" s="17"/>
      <c r="FC164" s="17"/>
      <c r="FD164" s="17"/>
      <c r="FE164" s="17" t="e">
        <f>FD164/FC164*100</f>
        <v>#DIV/0!</v>
      </c>
      <c r="FF164" s="17"/>
      <c r="FG164" s="17"/>
      <c r="FH164" s="17" t="e">
        <f>FG164/FF164*100</f>
        <v>#DIV/0!</v>
      </c>
      <c r="FI164" s="22">
        <f>51.02041+30.94072</f>
        <v>81.961129999999997</v>
      </c>
      <c r="FJ164" s="17">
        <f>FM164+FP164</f>
        <v>81.961129999999997</v>
      </c>
      <c r="FK164" s="17">
        <f>FN164+FQ164</f>
        <v>81.961129999999997</v>
      </c>
      <c r="FL164" s="17"/>
      <c r="FM164" s="17">
        <v>80.631309999999999</v>
      </c>
      <c r="FN164" s="17">
        <v>80.631309999999999</v>
      </c>
      <c r="FO164" s="17">
        <f>FN164/FM164*100</f>
        <v>100</v>
      </c>
      <c r="FP164" s="17">
        <v>1.32982</v>
      </c>
      <c r="FQ164" s="17">
        <v>1.32982</v>
      </c>
      <c r="FR164" s="17">
        <f>FQ164/FP164*100</f>
        <v>100</v>
      </c>
      <c r="FS164" s="17"/>
      <c r="FT164" s="17">
        <f t="shared" ref="FT164:FU164" si="1077">FW164+FZ164</f>
        <v>0</v>
      </c>
      <c r="FU164" s="17">
        <f t="shared" si="1077"/>
        <v>0</v>
      </c>
      <c r="FV164" s="17"/>
      <c r="FW164" s="17"/>
      <c r="FX164" s="17"/>
      <c r="FY164" s="17"/>
      <c r="FZ164" s="17"/>
      <c r="GA164" s="17"/>
      <c r="GB164" s="17"/>
      <c r="GC164" s="17"/>
      <c r="GD164" s="17">
        <f>GG164+GJ164</f>
        <v>0</v>
      </c>
      <c r="GE164" s="17">
        <f>GH164+GK164</f>
        <v>0</v>
      </c>
      <c r="GF164" s="17"/>
      <c r="GG164" s="17"/>
      <c r="GH164" s="17"/>
      <c r="GI164" s="17"/>
      <c r="GJ164" s="17"/>
      <c r="GK164" s="17"/>
      <c r="GL164" s="17"/>
      <c r="GM164" s="17">
        <v>3305.57404</v>
      </c>
      <c r="GN164" s="17">
        <f>GQ164+GT164</f>
        <v>3305.57404</v>
      </c>
      <c r="GO164" s="17">
        <f>GR164+GU164</f>
        <v>1699.7615899999998</v>
      </c>
      <c r="GP164" s="17">
        <f>GO164/GM164*100</f>
        <v>51.421071482035231</v>
      </c>
      <c r="GQ164" s="17">
        <v>3272.5183000000002</v>
      </c>
      <c r="GR164" s="17">
        <v>1682.7639899999999</v>
      </c>
      <c r="GS164" s="41">
        <f>GR164/GQ164*100</f>
        <v>51.421071961614388</v>
      </c>
      <c r="GT164" s="17">
        <v>33.05574</v>
      </c>
      <c r="GU164" s="17">
        <v>16.997599999999998</v>
      </c>
      <c r="GV164" s="41">
        <f>GU164/GT164*100</f>
        <v>51.421024003697994</v>
      </c>
      <c r="GW164" s="17"/>
      <c r="GX164" s="17">
        <f>HA164+HD164</f>
        <v>0</v>
      </c>
      <c r="GY164" s="17">
        <f>HB164+HE164</f>
        <v>0</v>
      </c>
      <c r="GZ164" s="17"/>
      <c r="HA164" s="17"/>
      <c r="HB164" s="17"/>
      <c r="HC164" s="17"/>
      <c r="HD164" s="17"/>
      <c r="HE164" s="17"/>
      <c r="HF164" s="17"/>
      <c r="HG164" s="17">
        <v>63397.474750000001</v>
      </c>
      <c r="HH164" s="17">
        <f>HK164+HN164</f>
        <v>63397.474750000001</v>
      </c>
      <c r="HI164" s="17">
        <f>HL164+HO164</f>
        <v>14263.895990000001</v>
      </c>
      <c r="HJ164" s="17"/>
      <c r="HK164" s="17">
        <v>62763.5</v>
      </c>
      <c r="HL164" s="17">
        <v>14121.257030000001</v>
      </c>
      <c r="HM164" s="17">
        <f>HL164/HK164*100</f>
        <v>22.499154811315496</v>
      </c>
      <c r="HN164" s="17">
        <v>633.97474999999997</v>
      </c>
      <c r="HO164" s="17">
        <v>142.63896</v>
      </c>
      <c r="HP164" s="17">
        <f>HO164/HN164*100</f>
        <v>22.499154737629535</v>
      </c>
      <c r="HQ164" s="17"/>
      <c r="HR164" s="17">
        <f>HU164+HX164</f>
        <v>0</v>
      </c>
      <c r="HS164" s="17">
        <f>HV164+HY164</f>
        <v>0</v>
      </c>
      <c r="HT164" s="17"/>
      <c r="HU164" s="17"/>
      <c r="HV164" s="17"/>
      <c r="HW164" s="17"/>
      <c r="HX164" s="17"/>
      <c r="HY164" s="17"/>
      <c r="HZ164" s="17"/>
      <c r="IA164" s="17">
        <v>2605.1020400000002</v>
      </c>
      <c r="IB164" s="17">
        <f>IE164+IH164</f>
        <v>2605.1020400000002</v>
      </c>
      <c r="IC164" s="17">
        <f>IF164+II164</f>
        <v>70.175139999999999</v>
      </c>
      <c r="ID164" s="17">
        <f t="shared" si="1053"/>
        <v>2.6937578230141033</v>
      </c>
      <c r="IE164" s="17">
        <v>2553</v>
      </c>
      <c r="IF164" s="17">
        <v>68.771649999999994</v>
      </c>
      <c r="IG164" s="17">
        <f t="shared" si="1054"/>
        <v>2.6937583235409321</v>
      </c>
      <c r="IH164" s="17">
        <v>52.102040000000002</v>
      </c>
      <c r="II164" s="17">
        <v>1.4034899999999999</v>
      </c>
      <c r="IJ164" s="17">
        <f t="shared" si="1055"/>
        <v>2.6937332971991115</v>
      </c>
      <c r="IK164" s="17">
        <v>501.02040999999997</v>
      </c>
      <c r="IL164" s="17">
        <f>IO164+IR164</f>
        <v>501.02041000000003</v>
      </c>
      <c r="IM164" s="17">
        <f>IP164+IS164</f>
        <v>501.02041000000003</v>
      </c>
      <c r="IN164" s="17">
        <f t="shared" si="1056"/>
        <v>100</v>
      </c>
      <c r="IO164" s="17">
        <v>491</v>
      </c>
      <c r="IP164" s="17">
        <v>491</v>
      </c>
      <c r="IQ164" s="17">
        <f t="shared" si="1057"/>
        <v>100</v>
      </c>
      <c r="IR164" s="17">
        <v>10.02041</v>
      </c>
      <c r="IS164" s="17">
        <v>10.02041</v>
      </c>
      <c r="IT164" s="17">
        <f t="shared" si="1058"/>
        <v>100</v>
      </c>
      <c r="IU164" s="17">
        <v>6393.7481299999999</v>
      </c>
      <c r="IV164" s="17">
        <f>IY164+JB164</f>
        <v>6393.7481299999999</v>
      </c>
      <c r="IW164" s="17">
        <f>IZ164+JC164</f>
        <v>1369.62231</v>
      </c>
      <c r="IX164" s="17">
        <f t="shared" si="1059"/>
        <v>21.421274065733336</v>
      </c>
      <c r="IY164" s="17">
        <v>6265.8731699999998</v>
      </c>
      <c r="IZ164" s="17">
        <v>1342.2298599999999</v>
      </c>
      <c r="JA164" s="17">
        <f t="shared" si="1060"/>
        <v>21.421273996198682</v>
      </c>
      <c r="JB164" s="17">
        <v>127.87496</v>
      </c>
      <c r="JC164" s="17">
        <v>27.39245</v>
      </c>
      <c r="JD164" s="17">
        <f t="shared" si="1061"/>
        <v>21.421277472931369</v>
      </c>
      <c r="JE164" s="17">
        <v>9590.7142899999999</v>
      </c>
      <c r="JF164" s="17">
        <f>JI164+JL164</f>
        <v>9590.7142899999999</v>
      </c>
      <c r="JG164" s="17">
        <f>JJ164+JM164</f>
        <v>6112.4167800000005</v>
      </c>
      <c r="JH164" s="17">
        <f t="shared" si="1062"/>
        <v>63.732654265107925</v>
      </c>
      <c r="JI164" s="17">
        <v>9398.9</v>
      </c>
      <c r="JJ164" s="17">
        <v>5990.1727700000001</v>
      </c>
      <c r="JK164" s="17">
        <f t="shared" si="1063"/>
        <v>63.732700315994428</v>
      </c>
      <c r="JL164" s="17">
        <v>191.81429</v>
      </c>
      <c r="JM164" s="17">
        <v>122.24401</v>
      </c>
      <c r="JN164" s="17">
        <f t="shared" si="1064"/>
        <v>63.730397771719716</v>
      </c>
      <c r="JO164" s="17"/>
      <c r="JP164" s="17"/>
      <c r="JQ164" s="17"/>
      <c r="JR164" s="17"/>
      <c r="JS164" s="17"/>
      <c r="JT164" s="17"/>
      <c r="JU164" s="17"/>
      <c r="JV164" s="17"/>
      <c r="JW164" s="17"/>
      <c r="JX164" s="17"/>
      <c r="JY164" s="17"/>
      <c r="JZ164" s="17"/>
      <c r="KA164" s="17"/>
      <c r="KB164" s="17"/>
      <c r="KC164" s="17"/>
      <c r="KD164" s="17"/>
      <c r="KE164" s="17"/>
      <c r="KF164" s="17"/>
      <c r="KG164" s="17"/>
      <c r="KH164" s="17"/>
      <c r="KI164" s="17"/>
      <c r="KJ164" s="17"/>
      <c r="KK164" s="17"/>
      <c r="KL164" s="17"/>
      <c r="KM164" s="17"/>
      <c r="KN164" s="17"/>
      <c r="KO164" s="17"/>
      <c r="KP164" s="17"/>
      <c r="KQ164" s="17"/>
      <c r="KR164" s="17"/>
    </row>
    <row r="165" spans="1:305" s="6" customFormat="1">
      <c r="A165" s="2" t="s">
        <v>160</v>
      </c>
      <c r="B165" s="23">
        <f>SUM(B166:B170)</f>
        <v>5100.7743</v>
      </c>
      <c r="C165" s="23">
        <f>SUM(C166:C170)</f>
        <v>883.45771999999999</v>
      </c>
      <c r="D165" s="23">
        <f t="shared" si="1051"/>
        <v>17.320070797878667</v>
      </c>
      <c r="E165" s="23">
        <f>SUM(E167:E170)</f>
        <v>0</v>
      </c>
      <c r="F165" s="23">
        <f>SUM(F167:F170)</f>
        <v>0</v>
      </c>
      <c r="G165" s="23"/>
      <c r="H165" s="23">
        <f>SUM(H167:H170)</f>
        <v>0</v>
      </c>
      <c r="I165" s="23">
        <f>SUM(I167:I170)</f>
        <v>0</v>
      </c>
      <c r="J165" s="23">
        <f>SUM(J167:J170)</f>
        <v>0</v>
      </c>
      <c r="K165" s="23"/>
      <c r="L165" s="23">
        <f>SUM(L167:L170)</f>
        <v>0</v>
      </c>
      <c r="M165" s="23">
        <f>SUM(M167:M170)</f>
        <v>0</v>
      </c>
      <c r="N165" s="23"/>
      <c r="O165" s="23">
        <f>SUM(O167:O170)</f>
        <v>0</v>
      </c>
      <c r="P165" s="23">
        <f>SUM(P167:P170)</f>
        <v>0</v>
      </c>
      <c r="Q165" s="23"/>
      <c r="R165" s="23">
        <f>SUM(R167:R170)</f>
        <v>0</v>
      </c>
      <c r="S165" s="23">
        <f>SUM(S167:S170)</f>
        <v>0</v>
      </c>
      <c r="T165" s="23"/>
      <c r="U165" s="23">
        <f>SUM(U167:U170)</f>
        <v>0</v>
      </c>
      <c r="V165" s="23">
        <f>SUM(V167:V170)</f>
        <v>0</v>
      </c>
      <c r="W165" s="23"/>
      <c r="X165" s="23">
        <f>SUM(X167:X170)</f>
        <v>0</v>
      </c>
      <c r="Y165" s="23">
        <f>SUM(Y167:Y170)</f>
        <v>0</v>
      </c>
      <c r="Z165" s="23">
        <f>SUM(Z167:Z170)</f>
        <v>0</v>
      </c>
      <c r="AA165" s="23"/>
      <c r="AB165" s="23">
        <f>SUM(AB167:AB170)</f>
        <v>0</v>
      </c>
      <c r="AC165" s="23">
        <f>SUM(AC167:AC170)</f>
        <v>0</v>
      </c>
      <c r="AD165" s="23"/>
      <c r="AE165" s="23">
        <f>SUM(AE167:AE170)</f>
        <v>0</v>
      </c>
      <c r="AF165" s="23">
        <f>SUM(AF167:AF170)</f>
        <v>0</v>
      </c>
      <c r="AG165" s="23"/>
      <c r="AH165" s="23">
        <f>SUM(AH167:AH170)</f>
        <v>0</v>
      </c>
      <c r="AI165" s="23">
        <f>SUM(AI167:AI170)</f>
        <v>0</v>
      </c>
      <c r="AJ165" s="23">
        <f>SUM(AJ167:AJ170)</f>
        <v>0</v>
      </c>
      <c r="AK165" s="23"/>
      <c r="AL165" s="23">
        <f>SUM(AL167:AL170)</f>
        <v>0</v>
      </c>
      <c r="AM165" s="23">
        <f>SUM(AM167:AM170)</f>
        <v>0</v>
      </c>
      <c r="AN165" s="23"/>
      <c r="AO165" s="23">
        <f>SUM(AO167:AO170)</f>
        <v>0</v>
      </c>
      <c r="AP165" s="23">
        <f>SUM(AP167:AP170)</f>
        <v>0</v>
      </c>
      <c r="AQ165" s="23"/>
      <c r="AR165" s="23">
        <f>SUM(AR167:AR170)</f>
        <v>0</v>
      </c>
      <c r="AS165" s="23">
        <f>SUM(AS167:AS170)</f>
        <v>0</v>
      </c>
      <c r="AT165" s="23">
        <f>SUM(AT167:AT170)</f>
        <v>0</v>
      </c>
      <c r="AU165" s="23"/>
      <c r="AV165" s="23">
        <f>SUM(AV167:AV170)</f>
        <v>0</v>
      </c>
      <c r="AW165" s="23">
        <f>SUM(AW167:AW170)</f>
        <v>0</v>
      </c>
      <c r="AX165" s="23"/>
      <c r="AY165" s="23">
        <f>SUM(AY167:AY170)</f>
        <v>0</v>
      </c>
      <c r="AZ165" s="23">
        <f>SUM(AZ167:AZ170)</f>
        <v>0</v>
      </c>
      <c r="BA165" s="23"/>
      <c r="BB165" s="23">
        <f>SUM(BB167:BB170)</f>
        <v>0</v>
      </c>
      <c r="BC165" s="23">
        <f>SUM(BC167:BC170)</f>
        <v>0</v>
      </c>
      <c r="BD165" s="23">
        <f>SUM(BD167:BD170)</f>
        <v>0</v>
      </c>
      <c r="BE165" s="23"/>
      <c r="BF165" s="23">
        <f>SUM(BF167:BF170)</f>
        <v>0</v>
      </c>
      <c r="BG165" s="23">
        <f>SUM(BG167:BG170)</f>
        <v>0</v>
      </c>
      <c r="BH165" s="23"/>
      <c r="BI165" s="23">
        <f>SUM(BI167:BI170)</f>
        <v>0</v>
      </c>
      <c r="BJ165" s="23">
        <f>SUM(BJ167:BJ170)</f>
        <v>0</v>
      </c>
      <c r="BK165" s="23"/>
      <c r="BL165" s="23">
        <f>SUM(BL167:BL170)</f>
        <v>1269.0895800000001</v>
      </c>
      <c r="BM165" s="23">
        <f>SUM(BM167:BM170)</f>
        <v>1269.0895799999998</v>
      </c>
      <c r="BN165" s="23">
        <f>SUM(BN167:BN170)</f>
        <v>0</v>
      </c>
      <c r="BO165" s="23">
        <f>BN165/BM165*100</f>
        <v>0</v>
      </c>
      <c r="BP165" s="23">
        <f>SUM(BP167:BP170)</f>
        <v>1243.7077899999999</v>
      </c>
      <c r="BQ165" s="23">
        <f>SUM(BQ167:BQ170)</f>
        <v>0</v>
      </c>
      <c r="BR165" s="23">
        <f>BQ165/BP165*100</f>
        <v>0</v>
      </c>
      <c r="BS165" s="23">
        <f>SUM(BS167:BS170)</f>
        <v>25.381789999999999</v>
      </c>
      <c r="BT165" s="23">
        <f>SUM(BT167:BT170)</f>
        <v>0</v>
      </c>
      <c r="BU165" s="23">
        <f>BT165/BS165*100</f>
        <v>0</v>
      </c>
      <c r="BV165" s="23">
        <f>BV166+BV167+BV168+BV169+BV170</f>
        <v>976.73172</v>
      </c>
      <c r="BW165" s="23">
        <f>SUM(BW166:BW170)</f>
        <v>883.45771999999999</v>
      </c>
      <c r="BX165" s="23"/>
      <c r="BY165" s="23">
        <f>SUM(BY167:BY170)</f>
        <v>976.73172</v>
      </c>
      <c r="BZ165" s="23">
        <f>SUM(BZ167:BZ170)</f>
        <v>883.45771999999999</v>
      </c>
      <c r="CA165" s="23"/>
      <c r="CB165" s="23">
        <f>CB166+CB167+CB168+CB169+CB170</f>
        <v>0</v>
      </c>
      <c r="CC165" s="23">
        <f>SUM(CC167:CC170)</f>
        <v>0</v>
      </c>
      <c r="CD165" s="23" t="e">
        <f>CC165/CB165*100</f>
        <v>#DIV/0!</v>
      </c>
      <c r="CE165" s="23">
        <f>SUM(CE167:CE170)</f>
        <v>0</v>
      </c>
      <c r="CF165" s="23">
        <f>SUM(CF167:CF170)</f>
        <v>0</v>
      </c>
      <c r="CG165" s="23"/>
      <c r="CH165" s="23">
        <f>SUM(CH167:CH170)</f>
        <v>0</v>
      </c>
      <c r="CI165" s="23">
        <f>SUM(CI167:CI170)</f>
        <v>0</v>
      </c>
      <c r="CJ165" s="23"/>
      <c r="CK165" s="23">
        <f>SUM(CK167:CK170)</f>
        <v>0</v>
      </c>
      <c r="CL165" s="23">
        <f>SUM(CL167:CL170)</f>
        <v>0</v>
      </c>
      <c r="CM165" s="23"/>
      <c r="CN165" s="23">
        <f>SUM(CN167:CN170)</f>
        <v>0</v>
      </c>
      <c r="CO165" s="23">
        <f>SUM(CO167:CO170)</f>
        <v>0</v>
      </c>
      <c r="CP165" s="23">
        <f>SUM(CP167:CP170)</f>
        <v>0</v>
      </c>
      <c r="CQ165" s="23"/>
      <c r="CR165" s="23">
        <f>SUM(CR167:CR170)</f>
        <v>0</v>
      </c>
      <c r="CS165" s="23">
        <f>SUM(CS167:CS170)</f>
        <v>0</v>
      </c>
      <c r="CT165" s="23"/>
      <c r="CU165" s="23">
        <f>SUM(CU167:CU170)</f>
        <v>0</v>
      </c>
      <c r="CV165" s="23">
        <f>SUM(CV167:CV170)</f>
        <v>0</v>
      </c>
      <c r="CW165" s="23"/>
      <c r="CX165" s="23">
        <f>SUM(CX167:CX170)</f>
        <v>0</v>
      </c>
      <c r="CY165" s="23">
        <f>SUM(CY167:CY170)</f>
        <v>0</v>
      </c>
      <c r="CZ165" s="23">
        <f>SUM(CZ167:CZ170)</f>
        <v>0</v>
      </c>
      <c r="DA165" s="23"/>
      <c r="DB165" s="23"/>
      <c r="DC165" s="23"/>
      <c r="DD165" s="23"/>
      <c r="DE165" s="23"/>
      <c r="DF165" s="23"/>
      <c r="DG165" s="23"/>
      <c r="DH165" s="23">
        <f>SUM(DH167:DH170)</f>
        <v>0</v>
      </c>
      <c r="DI165" s="23">
        <f>SUM(DI167:DI170)</f>
        <v>0</v>
      </c>
      <c r="DJ165" s="23">
        <f>SUM(DJ167:DJ170)</f>
        <v>0</v>
      </c>
      <c r="DK165" s="23"/>
      <c r="DL165" s="23">
        <f>SUM(DL167:DL170)</f>
        <v>0</v>
      </c>
      <c r="DM165" s="23">
        <v>0</v>
      </c>
      <c r="DN165" s="23"/>
      <c r="DO165" s="23">
        <f>SUM(DO167:DO170)</f>
        <v>0</v>
      </c>
      <c r="DP165" s="23">
        <f>SUM(DP167:DP170)</f>
        <v>0</v>
      </c>
      <c r="DQ165" s="23"/>
      <c r="DR165" s="23">
        <f>SUM(DR167:DR170)</f>
        <v>0</v>
      </c>
      <c r="DS165" s="23">
        <f>SUM(DS167:DS170)</f>
        <v>0</v>
      </c>
      <c r="DT165" s="23">
        <f>SUM(DT167:DT170)</f>
        <v>0</v>
      </c>
      <c r="DU165" s="23"/>
      <c r="DV165" s="23">
        <f>SUM(DV167:DV170)</f>
        <v>0</v>
      </c>
      <c r="DW165" s="23">
        <f>SUM(DW167:DW170)</f>
        <v>0</v>
      </c>
      <c r="DX165" s="23"/>
      <c r="DY165" s="23">
        <f>SUM(DY167:DY170)</f>
        <v>0</v>
      </c>
      <c r="DZ165" s="23">
        <f>SUM(DZ167:DZ170)</f>
        <v>0</v>
      </c>
      <c r="EA165" s="23"/>
      <c r="EB165" s="23">
        <f>SUM(EB167:EB170)</f>
        <v>0</v>
      </c>
      <c r="EC165" s="23">
        <f>SUM(EC167:EC170)</f>
        <v>0</v>
      </c>
      <c r="ED165" s="23">
        <f>SUM(ED167:ED170)</f>
        <v>0</v>
      </c>
      <c r="EE165" s="23"/>
      <c r="EF165" s="23">
        <f>SUM(EF167:EF170)</f>
        <v>0</v>
      </c>
      <c r="EG165" s="23">
        <f>SUM(EG167:EG170)</f>
        <v>0</v>
      </c>
      <c r="EH165" s="23"/>
      <c r="EI165" s="23">
        <f>SUM(EI167:EI170)</f>
        <v>0</v>
      </c>
      <c r="EJ165" s="23">
        <f>SUM(EJ167:EJ170)</f>
        <v>0</v>
      </c>
      <c r="EK165" s="23"/>
      <c r="EL165" s="23">
        <f>SUM(EL167:EL170)</f>
        <v>0</v>
      </c>
      <c r="EM165" s="23">
        <f>SUM(EM167:EM170)</f>
        <v>0</v>
      </c>
      <c r="EN165" s="23"/>
      <c r="EO165" s="23">
        <f>SUM(EO166:EO170)</f>
        <v>2226.16</v>
      </c>
      <c r="EP165" s="23">
        <f>SUM(EP166:EP170)</f>
        <v>2226.16</v>
      </c>
      <c r="EQ165" s="23">
        <f>SUM(EQ167:EQ170)</f>
        <v>0</v>
      </c>
      <c r="ER165" s="23">
        <f>EQ165/EP165*100</f>
        <v>0</v>
      </c>
      <c r="ES165" s="23">
        <f>SUM(ES167:ES170)</f>
        <v>2226.16</v>
      </c>
      <c r="ET165" s="23">
        <f>SUM(ET167:ET170)</f>
        <v>0</v>
      </c>
      <c r="EU165" s="23"/>
      <c r="EV165" s="23">
        <f>EV166+EV167+EV168+EV169+EV170</f>
        <v>0</v>
      </c>
      <c r="EW165" s="23">
        <f>SUM(EW167:EW170)</f>
        <v>0</v>
      </c>
      <c r="EX165" s="23" t="e">
        <f>EW165/EV165*100</f>
        <v>#DIV/0!</v>
      </c>
      <c r="EY165" s="23">
        <f>SUM(EY167:EY170)</f>
        <v>0</v>
      </c>
      <c r="EZ165" s="23">
        <f>SUM(EZ167:EZ170)</f>
        <v>0</v>
      </c>
      <c r="FA165" s="23">
        <f>SUM(FA167:FA170)</f>
        <v>0</v>
      </c>
      <c r="FB165" s="23"/>
      <c r="FC165" s="23">
        <f>SUM(FC167:FC170)</f>
        <v>0</v>
      </c>
      <c r="FD165" s="23">
        <f>SUM(FD167:FD170)</f>
        <v>0</v>
      </c>
      <c r="FE165" s="23"/>
      <c r="FF165" s="23">
        <f>SUM(FF167:FF170)</f>
        <v>0</v>
      </c>
      <c r="FG165" s="23">
        <f>SUM(FG167:FG170)</f>
        <v>0</v>
      </c>
      <c r="FH165" s="23"/>
      <c r="FI165" s="23"/>
      <c r="FJ165" s="23">
        <f>FJ166+FJ167</f>
        <v>0</v>
      </c>
      <c r="FK165" s="23">
        <f>FK166+FK167</f>
        <v>0</v>
      </c>
      <c r="FL165" s="23"/>
      <c r="FM165" s="23">
        <f>FM166+FM167</f>
        <v>0</v>
      </c>
      <c r="FN165" s="23">
        <f>FN166+FN167</f>
        <v>0</v>
      </c>
      <c r="FO165" s="23"/>
      <c r="FP165" s="23">
        <f>FP166+FP167</f>
        <v>0</v>
      </c>
      <c r="FQ165" s="23">
        <f>FQ166+FQ167</f>
        <v>0</v>
      </c>
      <c r="FR165" s="23"/>
      <c r="FS165" s="23">
        <f>SUM(FS167:FS170)</f>
        <v>0</v>
      </c>
      <c r="FT165" s="23">
        <f>SUM(FT167:FT170)</f>
        <v>0</v>
      </c>
      <c r="FU165" s="23">
        <f>SUM(FU167:FU170)</f>
        <v>0</v>
      </c>
      <c r="FV165" s="23"/>
      <c r="FW165" s="23">
        <f>FW166+FW167</f>
        <v>0</v>
      </c>
      <c r="FX165" s="23">
        <f>FX166+FX167</f>
        <v>0</v>
      </c>
      <c r="FY165" s="23"/>
      <c r="FZ165" s="23">
        <f>FZ166+FZ167</f>
        <v>0</v>
      </c>
      <c r="GA165" s="23">
        <f>GA166+GA167</f>
        <v>0</v>
      </c>
      <c r="GB165" s="23"/>
      <c r="GC165" s="23">
        <f>SUM(GC167:GC170)</f>
        <v>0</v>
      </c>
      <c r="GD165" s="23">
        <f>SUM(GD167:GD170)</f>
        <v>0</v>
      </c>
      <c r="GE165" s="23">
        <f>SUM(GE167:GE170)</f>
        <v>0</v>
      </c>
      <c r="GF165" s="23"/>
      <c r="GG165" s="23">
        <f>GG166+GG167</f>
        <v>0</v>
      </c>
      <c r="GH165" s="23">
        <f>GH166+GH167</f>
        <v>0</v>
      </c>
      <c r="GI165" s="23"/>
      <c r="GJ165" s="23">
        <f>GJ166+GJ167</f>
        <v>0</v>
      </c>
      <c r="GK165" s="23">
        <f>GK166+GK167</f>
        <v>0</v>
      </c>
      <c r="GL165" s="23"/>
      <c r="GM165" s="23">
        <f>SUM(GM167:GM170)</f>
        <v>0</v>
      </c>
      <c r="GN165" s="23">
        <f>SUM(GN167:GN170)</f>
        <v>0</v>
      </c>
      <c r="GO165" s="23">
        <f>SUM(GO167:GO170)</f>
        <v>0</v>
      </c>
      <c r="GP165" s="23"/>
      <c r="GQ165" s="23">
        <f>GQ166+GQ167</f>
        <v>0</v>
      </c>
      <c r="GR165" s="23">
        <f>GR166+GR167</f>
        <v>0</v>
      </c>
      <c r="GS165" s="23"/>
      <c r="GT165" s="23">
        <f>GT166+GT167</f>
        <v>0</v>
      </c>
      <c r="GU165" s="23">
        <f>GU166+GU167</f>
        <v>0</v>
      </c>
      <c r="GV165" s="23"/>
      <c r="GW165" s="23">
        <f>SUM(GW167:GW170)</f>
        <v>0</v>
      </c>
      <c r="GX165" s="23">
        <f>SUM(GX167:GX170)</f>
        <v>0</v>
      </c>
      <c r="GY165" s="23">
        <f>SUM(GY167:GY170)</f>
        <v>0</v>
      </c>
      <c r="GZ165" s="23"/>
      <c r="HA165" s="23">
        <f>HA166+HA167</f>
        <v>0</v>
      </c>
      <c r="HB165" s="23">
        <f>HB166+HB167</f>
        <v>0</v>
      </c>
      <c r="HC165" s="23"/>
      <c r="HD165" s="23">
        <f>HD166+HD167</f>
        <v>0</v>
      </c>
      <c r="HE165" s="23">
        <f>HE166+HE167</f>
        <v>0</v>
      </c>
      <c r="HF165" s="23"/>
      <c r="HG165" s="23">
        <f>SUM(HG167:HG170)</f>
        <v>0</v>
      </c>
      <c r="HH165" s="23">
        <f>SUM(HH167:HH170)</f>
        <v>0</v>
      </c>
      <c r="HI165" s="23">
        <f>SUM(HI167:HI170)</f>
        <v>0</v>
      </c>
      <c r="HJ165" s="23"/>
      <c r="HK165" s="23">
        <f>HK166+HK167</f>
        <v>0</v>
      </c>
      <c r="HL165" s="23">
        <f>HL166+HL167</f>
        <v>0</v>
      </c>
      <c r="HM165" s="23"/>
      <c r="HN165" s="23">
        <f>HN166+HN167</f>
        <v>0</v>
      </c>
      <c r="HO165" s="23">
        <f>HO166+HO167</f>
        <v>0</v>
      </c>
      <c r="HP165" s="23"/>
      <c r="HQ165" s="23">
        <f>SUM(HQ167:HQ170)</f>
        <v>0</v>
      </c>
      <c r="HR165" s="23">
        <f>SUM(HR167:HR170)</f>
        <v>0</v>
      </c>
      <c r="HS165" s="23">
        <f>SUM(HS167:HS170)</f>
        <v>0</v>
      </c>
      <c r="HT165" s="23"/>
      <c r="HU165" s="23">
        <f>HU166+HU167</f>
        <v>0</v>
      </c>
      <c r="HV165" s="23">
        <f>HV166+HV167</f>
        <v>0</v>
      </c>
      <c r="HW165" s="23"/>
      <c r="HX165" s="23">
        <f>HX166+HX167</f>
        <v>0</v>
      </c>
      <c r="HY165" s="23">
        <f>HY166+HY167</f>
        <v>0</v>
      </c>
      <c r="HZ165" s="23"/>
      <c r="IA165" s="23">
        <f>SUM(IA167:IA170)</f>
        <v>0</v>
      </c>
      <c r="IB165" s="23">
        <f>SUM(IB166:IB170)</f>
        <v>0</v>
      </c>
      <c r="IC165" s="23">
        <f>SUM(IC167:IC170)</f>
        <v>0</v>
      </c>
      <c r="ID165" s="23"/>
      <c r="IE165" s="23">
        <f t="shared" ref="IE165:IF165" si="1078">SUM(IE167:IE170)</f>
        <v>0</v>
      </c>
      <c r="IF165" s="23">
        <f t="shared" si="1078"/>
        <v>0</v>
      </c>
      <c r="IG165" s="23"/>
      <c r="IH165" s="23">
        <f t="shared" ref="IH165:II165" si="1079">SUM(IH167:IH170)</f>
        <v>0</v>
      </c>
      <c r="II165" s="23">
        <f t="shared" si="1079"/>
        <v>0</v>
      </c>
      <c r="IJ165" s="23"/>
      <c r="IK165" s="23">
        <f>SUM(IK167:IK170)</f>
        <v>0</v>
      </c>
      <c r="IL165" s="23">
        <f>SUM(IL166:IL170)</f>
        <v>0</v>
      </c>
      <c r="IM165" s="23">
        <f>SUM(IM167:IM170)</f>
        <v>0</v>
      </c>
      <c r="IN165" s="23"/>
      <c r="IO165" s="23">
        <f t="shared" ref="IO165:IP165" si="1080">SUM(IO167:IO170)</f>
        <v>0</v>
      </c>
      <c r="IP165" s="23">
        <f t="shared" si="1080"/>
        <v>0</v>
      </c>
      <c r="IQ165" s="23"/>
      <c r="IR165" s="23">
        <f t="shared" ref="IR165:IS165" si="1081">SUM(IR167:IR170)</f>
        <v>0</v>
      </c>
      <c r="IS165" s="23">
        <f t="shared" si="1081"/>
        <v>0</v>
      </c>
      <c r="IT165" s="23"/>
      <c r="IU165" s="23">
        <f>SUM(IU167:IU170)</f>
        <v>0</v>
      </c>
      <c r="IV165" s="23">
        <f>SUM(IV166:IV170)</f>
        <v>0</v>
      </c>
      <c r="IW165" s="23">
        <f>SUM(IW167:IW170)</f>
        <v>0</v>
      </c>
      <c r="IX165" s="23"/>
      <c r="IY165" s="23">
        <f t="shared" ref="IY165:IZ165" si="1082">SUM(IY167:IY170)</f>
        <v>0</v>
      </c>
      <c r="IZ165" s="23">
        <f t="shared" si="1082"/>
        <v>0</v>
      </c>
      <c r="JA165" s="23"/>
      <c r="JB165" s="23">
        <f t="shared" ref="JB165:JC165" si="1083">SUM(JB167:JB170)</f>
        <v>0</v>
      </c>
      <c r="JC165" s="23">
        <f t="shared" si="1083"/>
        <v>0</v>
      </c>
      <c r="JD165" s="23"/>
      <c r="JE165" s="23">
        <f>SUM(JE167:JE170)</f>
        <v>0</v>
      </c>
      <c r="JF165" s="23">
        <f>SUM(JF167:JF170)</f>
        <v>0</v>
      </c>
      <c r="JG165" s="23">
        <f>SUM(JG167:JG170)</f>
        <v>0</v>
      </c>
      <c r="JH165" s="23"/>
      <c r="JI165" s="23">
        <f>SUM(JI167:JI170)</f>
        <v>0</v>
      </c>
      <c r="JJ165" s="23">
        <f>SUM(JJ167:JJ170)</f>
        <v>0</v>
      </c>
      <c r="JK165" s="23"/>
      <c r="JL165" s="23">
        <f>SUM(JL167:JL170)</f>
        <v>0</v>
      </c>
      <c r="JM165" s="23">
        <f>SUM(JM167:JM170)</f>
        <v>0</v>
      </c>
      <c r="JN165" s="23"/>
      <c r="JO165" s="23">
        <f>SUM(JO167:JO170)</f>
        <v>0</v>
      </c>
      <c r="JP165" s="23">
        <f>SUM(JP167:JP170)</f>
        <v>0</v>
      </c>
      <c r="JQ165" s="23"/>
      <c r="JR165" s="23">
        <f>SUM(JR167:JR170)</f>
        <v>0</v>
      </c>
      <c r="JS165" s="23">
        <f>SUM(JS167:JS170)</f>
        <v>0</v>
      </c>
      <c r="JT165" s="23" t="e">
        <f t="shared" ref="JT165" si="1084">JS165/JR165*100</f>
        <v>#DIV/0!</v>
      </c>
      <c r="JU165" s="23">
        <f>SUM(JU167:JU170)</f>
        <v>628.79300000000001</v>
      </c>
      <c r="JV165" s="23">
        <f>SUM(JV167:JV170)</f>
        <v>0</v>
      </c>
      <c r="JW165" s="23">
        <f t="shared" ref="JW165:JW168" si="1085">JV165/JU165*100</f>
        <v>0</v>
      </c>
      <c r="JX165" s="23">
        <f>SUM(JX167:JX170)</f>
        <v>0</v>
      </c>
      <c r="JY165" s="23">
        <f>SUM(JY167:JY170)</f>
        <v>0</v>
      </c>
      <c r="JZ165" s="23" t="e">
        <f t="shared" ref="JZ165" si="1086">JY165/JX165*100</f>
        <v>#DIV/0!</v>
      </c>
      <c r="KA165" s="23">
        <f>SUM(KA167:KA170)</f>
        <v>0</v>
      </c>
      <c r="KB165" s="23">
        <f>SUM(KB167:KB170)</f>
        <v>0</v>
      </c>
      <c r="KC165" s="23" t="e">
        <f t="shared" ref="KC165" si="1087">KB165/KA165*100</f>
        <v>#DIV/0!</v>
      </c>
      <c r="KD165" s="23">
        <f>SUM(KD167:KD170)</f>
        <v>0</v>
      </c>
      <c r="KE165" s="23">
        <f>SUM(KE167:KE170)</f>
        <v>0</v>
      </c>
      <c r="KF165" s="23" t="e">
        <f t="shared" ref="KF165" si="1088">KE165/KD165*100</f>
        <v>#DIV/0!</v>
      </c>
      <c r="KG165" s="23">
        <f>SUM(KG167:KG170)</f>
        <v>0</v>
      </c>
      <c r="KH165" s="23">
        <f>SUM(KH167:KH170)</f>
        <v>0</v>
      </c>
      <c r="KI165" s="23" t="e">
        <f t="shared" ref="KI165" si="1089">KH165/KG165*100</f>
        <v>#DIV/0!</v>
      </c>
      <c r="KJ165" s="23">
        <f>SUM(KJ167:KJ170)</f>
        <v>0</v>
      </c>
      <c r="KK165" s="23">
        <f>SUM(KK167:KK170)</f>
        <v>0</v>
      </c>
      <c r="KL165" s="23" t="e">
        <f t="shared" ref="KL165" si="1090">KK165/KJ165*100</f>
        <v>#DIV/0!</v>
      </c>
      <c r="KM165" s="23">
        <f>SUM(KM167:KM170)</f>
        <v>0</v>
      </c>
      <c r="KN165" s="23">
        <f>SUM(KN167:KN170)</f>
        <v>0</v>
      </c>
      <c r="KO165" s="23"/>
      <c r="KP165" s="23">
        <f>SUM(KP167:KP170)</f>
        <v>0</v>
      </c>
      <c r="KQ165" s="23">
        <f>SUM(KQ167:KQ170)</f>
        <v>0</v>
      </c>
      <c r="KR165" s="23"/>
    </row>
    <row r="166" spans="1:305">
      <c r="A166" s="1" t="s">
        <v>77</v>
      </c>
      <c r="B166" s="17">
        <f t="shared" ref="B166:B170" si="1091">H166+R166+U166+X166+AH166+AR166+BB166+BL166+BV166+CE166+CN166+CX166+DH166+DR166+EB166+EO166+E166+EY166+FI166+FS166+GC166+GM166+GW166+HG166+HQ166+IA166+IK166+IU166+JE166+JO166+EL166+JR166+JU166+JX166+KA166+KD166+KG166+KJ166+KM166+KP166</f>
        <v>0</v>
      </c>
      <c r="C166" s="17">
        <f t="shared" ref="C166:C170" si="1092">J166+S166+V166+Z166+AJ166+AT166+BD166+BN166+BW166+CF166+CP166+CZ166+DJ166+DT166+ED166+EQ166+F166+FA166+FK166+FU166+GE166+GO166+GY166+HI166+HS166+IC166+IM166+IW166+JG166+JP166+EM166+JS166+JV166+JY166+KB166+KE166+KH166+KK166+KN166+KQ166</f>
        <v>0</v>
      </c>
      <c r="D166" s="17"/>
      <c r="E166" s="17"/>
      <c r="F166" s="17"/>
      <c r="G166" s="17"/>
      <c r="H166" s="17"/>
      <c r="I166" s="17">
        <f t="shared" ref="I166:J170" si="1093">L166+O166</f>
        <v>0</v>
      </c>
      <c r="J166" s="17">
        <f t="shared" si="1093"/>
        <v>0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>
        <f t="shared" ref="Y166:Z170" si="1094">AB166+AE166</f>
        <v>0</v>
      </c>
      <c r="Z166" s="17">
        <f t="shared" si="1094"/>
        <v>0</v>
      </c>
      <c r="AA166" s="17"/>
      <c r="AB166" s="17"/>
      <c r="AC166" s="17"/>
      <c r="AD166" s="17"/>
      <c r="AE166" s="17"/>
      <c r="AF166" s="17"/>
      <c r="AG166" s="17"/>
      <c r="AH166" s="17"/>
      <c r="AI166" s="17">
        <f t="shared" ref="AI166:AJ170" si="1095">AL166+AO166</f>
        <v>0</v>
      </c>
      <c r="AJ166" s="17">
        <f t="shared" si="1095"/>
        <v>0</v>
      </c>
      <c r="AK166" s="17"/>
      <c r="AL166" s="17"/>
      <c r="AM166" s="17"/>
      <c r="AN166" s="17"/>
      <c r="AO166" s="17"/>
      <c r="AP166" s="17"/>
      <c r="AQ166" s="17"/>
      <c r="AR166" s="17"/>
      <c r="AS166" s="17">
        <f t="shared" ref="AS166:AT170" si="1096">AV166+AY166</f>
        <v>0</v>
      </c>
      <c r="AT166" s="17">
        <f t="shared" si="1096"/>
        <v>0</v>
      </c>
      <c r="AU166" s="17"/>
      <c r="AV166" s="17"/>
      <c r="AW166" s="17"/>
      <c r="AX166" s="17"/>
      <c r="AY166" s="17"/>
      <c r="AZ166" s="17"/>
      <c r="BA166" s="17"/>
      <c r="BB166" s="17"/>
      <c r="BC166" s="17">
        <f t="shared" ref="BC166:BD170" si="1097">BF166+BI166</f>
        <v>0</v>
      </c>
      <c r="BD166" s="17">
        <f t="shared" si="1097"/>
        <v>0</v>
      </c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>
        <f t="shared" ref="BV166:BW170" si="1098">BY166+CB166</f>
        <v>0</v>
      </c>
      <c r="BW166" s="17">
        <f t="shared" si="1098"/>
        <v>0</v>
      </c>
      <c r="BX166" s="17" t="e">
        <f>BW166/BV166*100</f>
        <v>#DIV/0!</v>
      </c>
      <c r="BY166" s="17"/>
      <c r="BZ166" s="17"/>
      <c r="CA166" s="17"/>
      <c r="CB166" s="17"/>
      <c r="CC166" s="17"/>
      <c r="CD166" s="17" t="e">
        <f>CC166/CB166*100</f>
        <v>#DIV/0!</v>
      </c>
      <c r="CE166" s="17">
        <f t="shared" ref="CE166:CF170" si="1099">CH166+CK166</f>
        <v>0</v>
      </c>
      <c r="CF166" s="17">
        <f t="shared" si="1099"/>
        <v>0</v>
      </c>
      <c r="CG166" s="17"/>
      <c r="CH166" s="17"/>
      <c r="CI166" s="17"/>
      <c r="CJ166" s="17"/>
      <c r="CK166" s="17"/>
      <c r="CL166" s="17"/>
      <c r="CM166" s="17"/>
      <c r="CN166" s="17"/>
      <c r="CO166" s="17">
        <f t="shared" ref="CO166:CP170" si="1100">CR166+CU166</f>
        <v>0</v>
      </c>
      <c r="CP166" s="17">
        <f t="shared" si="1100"/>
        <v>0</v>
      </c>
      <c r="CQ166" s="17"/>
      <c r="CR166" s="17"/>
      <c r="CS166" s="17"/>
      <c r="CT166" s="17"/>
      <c r="CU166" s="17"/>
      <c r="CV166" s="17"/>
      <c r="CW166" s="17"/>
      <c r="CX166" s="17"/>
      <c r="CY166" s="17">
        <f t="shared" ref="CY166:CZ170" si="1101">DB166+DE166</f>
        <v>0</v>
      </c>
      <c r="CZ166" s="17">
        <f t="shared" si="1101"/>
        <v>0</v>
      </c>
      <c r="DA166" s="17"/>
      <c r="DB166" s="17"/>
      <c r="DC166" s="17"/>
      <c r="DD166" s="17"/>
      <c r="DE166" s="17"/>
      <c r="DF166" s="17"/>
      <c r="DG166" s="17"/>
      <c r="DH166" s="17"/>
      <c r="DI166" s="17">
        <f t="shared" ref="DI166:DJ170" si="1102">DL166+DO166</f>
        <v>0</v>
      </c>
      <c r="DJ166" s="17">
        <f t="shared" si="1102"/>
        <v>0</v>
      </c>
      <c r="DK166" s="17"/>
      <c r="DL166" s="17"/>
      <c r="DM166" s="17"/>
      <c r="DN166" s="17"/>
      <c r="DO166" s="17"/>
      <c r="DP166" s="17"/>
      <c r="DQ166" s="17"/>
      <c r="DR166" s="17"/>
      <c r="DS166" s="17">
        <f t="shared" ref="DS166:DT170" si="1103">DV166+DY166</f>
        <v>0</v>
      </c>
      <c r="DT166" s="17">
        <f t="shared" si="1103"/>
        <v>0</v>
      </c>
      <c r="DU166" s="17"/>
      <c r="DV166" s="17"/>
      <c r="DW166" s="17"/>
      <c r="DX166" s="17"/>
      <c r="DY166" s="17"/>
      <c r="DZ166" s="17"/>
      <c r="EA166" s="17"/>
      <c r="EB166" s="17"/>
      <c r="EC166" s="17">
        <f t="shared" ref="EC166:ED170" si="1104">EF166+EI166</f>
        <v>0</v>
      </c>
      <c r="ED166" s="17">
        <f t="shared" si="1104"/>
        <v>0</v>
      </c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>
        <f t="shared" ref="EP166:EQ170" si="1105">ES166+EV166</f>
        <v>0</v>
      </c>
      <c r="EQ166" s="17">
        <f t="shared" si="1105"/>
        <v>0</v>
      </c>
      <c r="ER166" s="23"/>
      <c r="ES166" s="17"/>
      <c r="ET166" s="17"/>
      <c r="EU166" s="17"/>
      <c r="EV166" s="17"/>
      <c r="EW166" s="17">
        <v>0</v>
      </c>
      <c r="EX166" s="17" t="e">
        <f>EW166/EV166*100</f>
        <v>#DIV/0!</v>
      </c>
      <c r="EY166" s="17"/>
      <c r="EZ166" s="17">
        <f t="shared" ref="EZ166:FA170" si="1106">FC166+FF166</f>
        <v>0</v>
      </c>
      <c r="FA166" s="17">
        <f t="shared" si="1106"/>
        <v>0</v>
      </c>
      <c r="FB166" s="17"/>
      <c r="FC166" s="17"/>
      <c r="FD166" s="17"/>
      <c r="FE166" s="17"/>
      <c r="FF166" s="17"/>
      <c r="FG166" s="17"/>
      <c r="FH166" s="17"/>
      <c r="FI166" s="22"/>
      <c r="FJ166" s="17"/>
      <c r="FK166" s="17"/>
      <c r="FL166" s="17"/>
      <c r="FM166" s="17"/>
      <c r="FN166" s="17"/>
      <c r="FO166" s="17"/>
      <c r="FP166" s="23"/>
      <c r="FQ166" s="23"/>
      <c r="FR166" s="17"/>
      <c r="FS166" s="17"/>
      <c r="FT166" s="17">
        <f t="shared" ref="FT166:FU170" si="1107">FW166+FZ166</f>
        <v>0</v>
      </c>
      <c r="FU166" s="17">
        <f t="shared" si="1107"/>
        <v>0</v>
      </c>
      <c r="FV166" s="17"/>
      <c r="FW166" s="17"/>
      <c r="FX166" s="17"/>
      <c r="FY166" s="17"/>
      <c r="FZ166" s="23"/>
      <c r="GA166" s="23"/>
      <c r="GB166" s="17"/>
      <c r="GC166" s="17"/>
      <c r="GD166" s="17">
        <f t="shared" ref="GD166:GE170" si="1108">GG166+GJ166</f>
        <v>0</v>
      </c>
      <c r="GE166" s="17">
        <f t="shared" si="1108"/>
        <v>0</v>
      </c>
      <c r="GF166" s="17"/>
      <c r="GG166" s="17"/>
      <c r="GH166" s="17"/>
      <c r="GI166" s="17"/>
      <c r="GJ166" s="23"/>
      <c r="GK166" s="23"/>
      <c r="GL166" s="17"/>
      <c r="GM166" s="17"/>
      <c r="GN166" s="17">
        <f t="shared" ref="GN166:GO170" si="1109">GQ166+GT166</f>
        <v>0</v>
      </c>
      <c r="GO166" s="17">
        <f t="shared" si="1109"/>
        <v>0</v>
      </c>
      <c r="GP166" s="17"/>
      <c r="GQ166" s="17"/>
      <c r="GR166" s="17"/>
      <c r="GS166" s="17"/>
      <c r="GT166" s="23"/>
      <c r="GU166" s="23"/>
      <c r="GV166" s="17"/>
      <c r="GW166" s="17"/>
      <c r="GX166" s="17">
        <f t="shared" ref="GX166:GY170" si="1110">HA166+HD166</f>
        <v>0</v>
      </c>
      <c r="GY166" s="17">
        <f t="shared" si="1110"/>
        <v>0</v>
      </c>
      <c r="GZ166" s="17"/>
      <c r="HA166" s="17"/>
      <c r="HB166" s="17"/>
      <c r="HC166" s="17"/>
      <c r="HD166" s="23"/>
      <c r="HE166" s="23"/>
      <c r="HF166" s="17"/>
      <c r="HG166" s="17"/>
      <c r="HH166" s="17">
        <f t="shared" ref="HH166:HI170" si="1111">HK166+HN166</f>
        <v>0</v>
      </c>
      <c r="HI166" s="17">
        <f t="shared" si="1111"/>
        <v>0</v>
      </c>
      <c r="HJ166" s="17"/>
      <c r="HK166" s="17"/>
      <c r="HL166" s="17"/>
      <c r="HM166" s="17"/>
      <c r="HN166" s="23"/>
      <c r="HO166" s="23"/>
      <c r="HP166" s="17"/>
      <c r="HQ166" s="17"/>
      <c r="HR166" s="17">
        <f t="shared" ref="HR166:HS170" si="1112">HU166+HX166</f>
        <v>0</v>
      </c>
      <c r="HS166" s="17">
        <f t="shared" si="1112"/>
        <v>0</v>
      </c>
      <c r="HT166" s="17"/>
      <c r="HU166" s="17"/>
      <c r="HV166" s="17"/>
      <c r="HW166" s="17"/>
      <c r="HX166" s="23"/>
      <c r="HY166" s="23"/>
      <c r="HZ166" s="17"/>
      <c r="IA166" s="17"/>
      <c r="IB166" s="17">
        <f t="shared" ref="IB166:IC170" si="1113">IE166+IH166</f>
        <v>0</v>
      </c>
      <c r="IC166" s="17">
        <f t="shared" si="1113"/>
        <v>0</v>
      </c>
      <c r="ID166" s="17"/>
      <c r="IE166" s="17"/>
      <c r="IF166" s="17"/>
      <c r="IG166" s="17"/>
      <c r="IH166" s="23"/>
      <c r="II166" s="23"/>
      <c r="IJ166" s="17"/>
      <c r="IK166" s="17"/>
      <c r="IL166" s="17">
        <f t="shared" ref="IL166:IM170" si="1114">IO166+IR166</f>
        <v>0</v>
      </c>
      <c r="IM166" s="17">
        <f t="shared" si="1114"/>
        <v>0</v>
      </c>
      <c r="IN166" s="17"/>
      <c r="IO166" s="17"/>
      <c r="IP166" s="17"/>
      <c r="IQ166" s="17"/>
      <c r="IR166" s="23"/>
      <c r="IS166" s="23"/>
      <c r="IT166" s="17"/>
      <c r="IU166" s="17"/>
      <c r="IV166" s="17">
        <f t="shared" ref="IV166:IW170" si="1115">IY166+JB166</f>
        <v>0</v>
      </c>
      <c r="IW166" s="17">
        <f t="shared" si="1115"/>
        <v>0</v>
      </c>
      <c r="IX166" s="17"/>
      <c r="IY166" s="17"/>
      <c r="IZ166" s="17"/>
      <c r="JA166" s="17"/>
      <c r="JB166" s="23"/>
      <c r="JC166" s="23"/>
      <c r="JD166" s="17"/>
      <c r="JE166" s="17"/>
      <c r="JF166" s="17">
        <f t="shared" ref="JF166:JG170" si="1116">JI166+JL166</f>
        <v>0</v>
      </c>
      <c r="JG166" s="17">
        <f t="shared" si="1116"/>
        <v>0</v>
      </c>
      <c r="JH166" s="17"/>
      <c r="JI166" s="17"/>
      <c r="JJ166" s="17"/>
      <c r="JK166" s="17"/>
      <c r="JL166" s="17"/>
      <c r="JM166" s="17"/>
      <c r="JN166" s="17"/>
      <c r="JO166" s="17"/>
      <c r="JP166" s="17"/>
      <c r="JQ166" s="17"/>
      <c r="JR166" s="17"/>
      <c r="JS166" s="17"/>
      <c r="JT166" s="17"/>
      <c r="JU166" s="17"/>
      <c r="JV166" s="17"/>
      <c r="JW166" s="17"/>
      <c r="JX166" s="17"/>
      <c r="JY166" s="17"/>
      <c r="JZ166" s="17"/>
      <c r="KA166" s="17"/>
      <c r="KB166" s="17"/>
      <c r="KC166" s="17"/>
      <c r="KD166" s="17"/>
      <c r="KE166" s="17"/>
      <c r="KF166" s="17"/>
      <c r="KG166" s="17"/>
      <c r="KH166" s="17"/>
      <c r="KI166" s="17"/>
      <c r="KJ166" s="17"/>
      <c r="KK166" s="17"/>
      <c r="KL166" s="17"/>
      <c r="KM166" s="17"/>
      <c r="KN166" s="17"/>
      <c r="KO166" s="17"/>
      <c r="KP166" s="17"/>
      <c r="KQ166" s="17"/>
      <c r="KR166" s="17"/>
    </row>
    <row r="167" spans="1:305">
      <c r="A167" s="1" t="s">
        <v>76</v>
      </c>
      <c r="B167" s="17">
        <f t="shared" si="1091"/>
        <v>406.87400000000002</v>
      </c>
      <c r="C167" s="17">
        <f t="shared" si="1092"/>
        <v>0</v>
      </c>
      <c r="D167" s="17"/>
      <c r="E167" s="17"/>
      <c r="F167" s="17"/>
      <c r="G167" s="17"/>
      <c r="H167" s="17"/>
      <c r="I167" s="17">
        <f t="shared" si="1093"/>
        <v>0</v>
      </c>
      <c r="J167" s="17">
        <f t="shared" si="1093"/>
        <v>0</v>
      </c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>
        <f t="shared" si="1094"/>
        <v>0</v>
      </c>
      <c r="Z167" s="17">
        <f t="shared" si="1094"/>
        <v>0</v>
      </c>
      <c r="AA167" s="17"/>
      <c r="AB167" s="17"/>
      <c r="AC167" s="17"/>
      <c r="AD167" s="17"/>
      <c r="AE167" s="17"/>
      <c r="AF167" s="17"/>
      <c r="AG167" s="17"/>
      <c r="AH167" s="17"/>
      <c r="AI167" s="17">
        <f t="shared" si="1095"/>
        <v>0</v>
      </c>
      <c r="AJ167" s="17">
        <f t="shared" si="1095"/>
        <v>0</v>
      </c>
      <c r="AK167" s="17"/>
      <c r="AL167" s="17"/>
      <c r="AM167" s="17"/>
      <c r="AN167" s="17"/>
      <c r="AO167" s="17"/>
      <c r="AP167" s="17"/>
      <c r="AQ167" s="17"/>
      <c r="AR167" s="17"/>
      <c r="AS167" s="17">
        <f t="shared" si="1096"/>
        <v>0</v>
      </c>
      <c r="AT167" s="17">
        <f t="shared" si="1096"/>
        <v>0</v>
      </c>
      <c r="AU167" s="17"/>
      <c r="AV167" s="17"/>
      <c r="AW167" s="17"/>
      <c r="AX167" s="17"/>
      <c r="AY167" s="17"/>
      <c r="AZ167" s="17"/>
      <c r="BA167" s="17"/>
      <c r="BB167" s="17"/>
      <c r="BC167" s="17">
        <f t="shared" si="1097"/>
        <v>0</v>
      </c>
      <c r="BD167" s="17">
        <f t="shared" si="1097"/>
        <v>0</v>
      </c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>
        <f t="shared" si="1098"/>
        <v>93.274000000000001</v>
      </c>
      <c r="BW167" s="17">
        <f t="shared" si="1098"/>
        <v>0</v>
      </c>
      <c r="BX167" s="17"/>
      <c r="BY167" s="17">
        <v>93.274000000000001</v>
      </c>
      <c r="BZ167" s="17">
        <v>0</v>
      </c>
      <c r="CA167" s="17">
        <f t="shared" ref="CA167:CA168" si="1117">BZ167/BY167*100</f>
        <v>0</v>
      </c>
      <c r="CB167" s="17"/>
      <c r="CC167" s="17"/>
      <c r="CD167" s="17"/>
      <c r="CE167" s="17">
        <f t="shared" si="1099"/>
        <v>0</v>
      </c>
      <c r="CF167" s="17">
        <f t="shared" si="1099"/>
        <v>0</v>
      </c>
      <c r="CG167" s="17"/>
      <c r="CH167" s="17"/>
      <c r="CI167" s="17"/>
      <c r="CJ167" s="17"/>
      <c r="CK167" s="17"/>
      <c r="CL167" s="17"/>
      <c r="CM167" s="17"/>
      <c r="CN167" s="17"/>
      <c r="CO167" s="17">
        <f t="shared" si="1100"/>
        <v>0</v>
      </c>
      <c r="CP167" s="17">
        <f t="shared" si="1100"/>
        <v>0</v>
      </c>
      <c r="CQ167" s="17"/>
      <c r="CR167" s="17"/>
      <c r="CS167" s="17"/>
      <c r="CT167" s="17"/>
      <c r="CU167" s="17"/>
      <c r="CV167" s="17"/>
      <c r="CW167" s="17"/>
      <c r="CX167" s="17"/>
      <c r="CY167" s="17">
        <f t="shared" si="1101"/>
        <v>0</v>
      </c>
      <c r="CZ167" s="17">
        <f t="shared" si="1101"/>
        <v>0</v>
      </c>
      <c r="DA167" s="17"/>
      <c r="DB167" s="17"/>
      <c r="DC167" s="17"/>
      <c r="DD167" s="17"/>
      <c r="DE167" s="17"/>
      <c r="DF167" s="17"/>
      <c r="DG167" s="17"/>
      <c r="DH167" s="17"/>
      <c r="DI167" s="17">
        <f t="shared" si="1102"/>
        <v>0</v>
      </c>
      <c r="DJ167" s="17">
        <f t="shared" si="1102"/>
        <v>0</v>
      </c>
      <c r="DK167" s="17"/>
      <c r="DL167" s="17"/>
      <c r="DM167" s="17"/>
      <c r="DN167" s="17"/>
      <c r="DO167" s="17"/>
      <c r="DP167" s="17"/>
      <c r="DQ167" s="17"/>
      <c r="DR167" s="17"/>
      <c r="DS167" s="17">
        <f t="shared" si="1103"/>
        <v>0</v>
      </c>
      <c r="DT167" s="17">
        <f t="shared" si="1103"/>
        <v>0</v>
      </c>
      <c r="DU167" s="17"/>
      <c r="DV167" s="17"/>
      <c r="DW167" s="17"/>
      <c r="DX167" s="17"/>
      <c r="DY167" s="17"/>
      <c r="DZ167" s="17"/>
      <c r="EA167" s="17"/>
      <c r="EB167" s="17"/>
      <c r="EC167" s="17">
        <f t="shared" si="1104"/>
        <v>0</v>
      </c>
      <c r="ED167" s="17">
        <f t="shared" si="1104"/>
        <v>0</v>
      </c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>
        <f t="shared" si="1105"/>
        <v>0</v>
      </c>
      <c r="EQ167" s="17">
        <f t="shared" si="1105"/>
        <v>0</v>
      </c>
      <c r="ER167" s="17"/>
      <c r="ES167" s="17"/>
      <c r="ET167" s="17"/>
      <c r="EU167" s="17"/>
      <c r="EV167" s="17"/>
      <c r="EW167" s="17"/>
      <c r="EX167" s="17"/>
      <c r="EY167" s="17"/>
      <c r="EZ167" s="17">
        <f t="shared" si="1106"/>
        <v>0</v>
      </c>
      <c r="FA167" s="17">
        <f t="shared" si="1106"/>
        <v>0</v>
      </c>
      <c r="FB167" s="17"/>
      <c r="FC167" s="17"/>
      <c r="FD167" s="17"/>
      <c r="FE167" s="17"/>
      <c r="FF167" s="17"/>
      <c r="FG167" s="17"/>
      <c r="FH167" s="17"/>
      <c r="FI167" s="22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>
        <f t="shared" si="1107"/>
        <v>0</v>
      </c>
      <c r="FU167" s="17">
        <f t="shared" si="1107"/>
        <v>0</v>
      </c>
      <c r="FV167" s="17"/>
      <c r="FW167" s="17"/>
      <c r="FX167" s="17"/>
      <c r="FY167" s="17"/>
      <c r="FZ167" s="17"/>
      <c r="GA167" s="17"/>
      <c r="GB167" s="17"/>
      <c r="GC167" s="17"/>
      <c r="GD167" s="17">
        <f t="shared" si="1108"/>
        <v>0</v>
      </c>
      <c r="GE167" s="17">
        <f t="shared" si="1108"/>
        <v>0</v>
      </c>
      <c r="GF167" s="17"/>
      <c r="GG167" s="17"/>
      <c r="GH167" s="17"/>
      <c r="GI167" s="17"/>
      <c r="GJ167" s="17"/>
      <c r="GK167" s="17"/>
      <c r="GL167" s="17"/>
      <c r="GM167" s="17"/>
      <c r="GN167" s="17">
        <f t="shared" si="1109"/>
        <v>0</v>
      </c>
      <c r="GO167" s="17">
        <f t="shared" si="1109"/>
        <v>0</v>
      </c>
      <c r="GP167" s="17"/>
      <c r="GQ167" s="17"/>
      <c r="GR167" s="17"/>
      <c r="GS167" s="17"/>
      <c r="GT167" s="17"/>
      <c r="GU167" s="17"/>
      <c r="GV167" s="17"/>
      <c r="GW167" s="17"/>
      <c r="GX167" s="17">
        <f>HA167+HD167</f>
        <v>0</v>
      </c>
      <c r="GY167" s="17">
        <f t="shared" si="1110"/>
        <v>0</v>
      </c>
      <c r="GZ167" s="17"/>
      <c r="HA167" s="17"/>
      <c r="HB167" s="17"/>
      <c r="HC167" s="17"/>
      <c r="HD167" s="17"/>
      <c r="HE167" s="17"/>
      <c r="HF167" s="17"/>
      <c r="HG167" s="17"/>
      <c r="HH167" s="17">
        <f>HK167+HN167</f>
        <v>0</v>
      </c>
      <c r="HI167" s="17">
        <f t="shared" si="1111"/>
        <v>0</v>
      </c>
      <c r="HJ167" s="17"/>
      <c r="HK167" s="17"/>
      <c r="HL167" s="17"/>
      <c r="HM167" s="17"/>
      <c r="HN167" s="17"/>
      <c r="HO167" s="17"/>
      <c r="HP167" s="17"/>
      <c r="HQ167" s="17"/>
      <c r="HR167" s="17">
        <f>HU167+HX167</f>
        <v>0</v>
      </c>
      <c r="HS167" s="17">
        <f t="shared" si="1112"/>
        <v>0</v>
      </c>
      <c r="HT167" s="17"/>
      <c r="HU167" s="17"/>
      <c r="HV167" s="17"/>
      <c r="HW167" s="17"/>
      <c r="HX167" s="17"/>
      <c r="HY167" s="17"/>
      <c r="HZ167" s="17"/>
      <c r="IA167" s="17"/>
      <c r="IB167" s="17">
        <f>IE167+IH167</f>
        <v>0</v>
      </c>
      <c r="IC167" s="17">
        <f t="shared" si="1113"/>
        <v>0</v>
      </c>
      <c r="ID167" s="17"/>
      <c r="IE167" s="17"/>
      <c r="IF167" s="17"/>
      <c r="IG167" s="17"/>
      <c r="IH167" s="17"/>
      <c r="II167" s="17"/>
      <c r="IJ167" s="17"/>
      <c r="IK167" s="17"/>
      <c r="IL167" s="17">
        <f>IO167+IR167</f>
        <v>0</v>
      </c>
      <c r="IM167" s="17">
        <f t="shared" si="1114"/>
        <v>0</v>
      </c>
      <c r="IN167" s="17"/>
      <c r="IO167" s="17"/>
      <c r="IP167" s="17"/>
      <c r="IQ167" s="17"/>
      <c r="IR167" s="17"/>
      <c r="IS167" s="17"/>
      <c r="IT167" s="17"/>
      <c r="IU167" s="17"/>
      <c r="IV167" s="17">
        <f>IY167+JB167</f>
        <v>0</v>
      </c>
      <c r="IW167" s="17">
        <f t="shared" si="1115"/>
        <v>0</v>
      </c>
      <c r="IX167" s="17"/>
      <c r="IY167" s="17"/>
      <c r="IZ167" s="17"/>
      <c r="JA167" s="17"/>
      <c r="JB167" s="17"/>
      <c r="JC167" s="17"/>
      <c r="JD167" s="17"/>
      <c r="JE167" s="17"/>
      <c r="JF167" s="17">
        <f t="shared" si="1116"/>
        <v>0</v>
      </c>
      <c r="JG167" s="17">
        <f t="shared" si="1116"/>
        <v>0</v>
      </c>
      <c r="JH167" s="17"/>
      <c r="JI167" s="17"/>
      <c r="JJ167" s="17"/>
      <c r="JK167" s="17"/>
      <c r="JL167" s="17"/>
      <c r="JM167" s="17"/>
      <c r="JN167" s="17"/>
      <c r="JO167" s="17"/>
      <c r="JP167" s="17"/>
      <c r="JQ167" s="17"/>
      <c r="JR167" s="17"/>
      <c r="JS167" s="17"/>
      <c r="JT167" s="17"/>
      <c r="JU167" s="17">
        <v>313.60000000000002</v>
      </c>
      <c r="JV167" s="17"/>
      <c r="JW167" s="17"/>
      <c r="JX167" s="17"/>
      <c r="JY167" s="17"/>
      <c r="JZ167" s="17"/>
      <c r="KA167" s="17"/>
      <c r="KB167" s="17"/>
      <c r="KC167" s="17"/>
      <c r="KD167" s="17"/>
      <c r="KE167" s="17"/>
      <c r="KF167" s="17"/>
      <c r="KG167" s="17"/>
      <c r="KH167" s="17"/>
      <c r="KI167" s="17"/>
      <c r="KJ167" s="17"/>
      <c r="KK167" s="17"/>
      <c r="KL167" s="17"/>
      <c r="KM167" s="17"/>
      <c r="KN167" s="17"/>
      <c r="KO167" s="17"/>
      <c r="KP167" s="17"/>
      <c r="KQ167" s="17"/>
      <c r="KR167" s="17"/>
    </row>
    <row r="168" spans="1:305">
      <c r="A168" s="1" t="s">
        <v>21</v>
      </c>
      <c r="B168" s="17">
        <f t="shared" si="1091"/>
        <v>4693.9003000000002</v>
      </c>
      <c r="C168" s="17">
        <f t="shared" si="1092"/>
        <v>883.45771999999999</v>
      </c>
      <c r="D168" s="17">
        <f t="shared" si="1051"/>
        <v>18.821399338200685</v>
      </c>
      <c r="E168" s="17"/>
      <c r="F168" s="17"/>
      <c r="G168" s="17"/>
      <c r="H168" s="17"/>
      <c r="I168" s="17">
        <f t="shared" si="1093"/>
        <v>0</v>
      </c>
      <c r="J168" s="17">
        <f t="shared" si="1093"/>
        <v>0</v>
      </c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>
        <f t="shared" si="1094"/>
        <v>0</v>
      </c>
      <c r="Z168" s="17">
        <f t="shared" si="1094"/>
        <v>0</v>
      </c>
      <c r="AA168" s="17"/>
      <c r="AB168" s="17"/>
      <c r="AC168" s="17"/>
      <c r="AD168" s="17"/>
      <c r="AE168" s="17"/>
      <c r="AF168" s="17"/>
      <c r="AG168" s="17"/>
      <c r="AH168" s="17"/>
      <c r="AI168" s="17">
        <f t="shared" si="1095"/>
        <v>0</v>
      </c>
      <c r="AJ168" s="17">
        <f t="shared" si="1095"/>
        <v>0</v>
      </c>
      <c r="AK168" s="17"/>
      <c r="AL168" s="17"/>
      <c r="AM168" s="17"/>
      <c r="AN168" s="17"/>
      <c r="AO168" s="17"/>
      <c r="AP168" s="17"/>
      <c r="AQ168" s="17"/>
      <c r="AR168" s="17"/>
      <c r="AS168" s="17">
        <f t="shared" si="1096"/>
        <v>0</v>
      </c>
      <c r="AT168" s="17">
        <f t="shared" si="1096"/>
        <v>0</v>
      </c>
      <c r="AU168" s="17"/>
      <c r="AV168" s="17"/>
      <c r="AW168" s="17"/>
      <c r="AX168" s="17"/>
      <c r="AY168" s="17"/>
      <c r="AZ168" s="17"/>
      <c r="BA168" s="17"/>
      <c r="BB168" s="17"/>
      <c r="BC168" s="17">
        <f t="shared" si="1097"/>
        <v>0</v>
      </c>
      <c r="BD168" s="17">
        <f t="shared" si="1097"/>
        <v>0</v>
      </c>
      <c r="BE168" s="17"/>
      <c r="BF168" s="17"/>
      <c r="BG168" s="17"/>
      <c r="BH168" s="17"/>
      <c r="BI168" s="17"/>
      <c r="BJ168" s="17"/>
      <c r="BK168" s="17"/>
      <c r="BL168" s="17">
        <v>1269.0895800000001</v>
      </c>
      <c r="BM168" s="17">
        <f>BP168+BS168</f>
        <v>1269.0895799999998</v>
      </c>
      <c r="BN168" s="17">
        <f>BQ168+BT168</f>
        <v>0</v>
      </c>
      <c r="BO168" s="17">
        <f>BN168/BM168*100</f>
        <v>0</v>
      </c>
      <c r="BP168" s="17">
        <v>1243.7077899999999</v>
      </c>
      <c r="BQ168" s="17">
        <v>0</v>
      </c>
      <c r="BR168" s="17">
        <f>BQ168/BP168*100</f>
        <v>0</v>
      </c>
      <c r="BS168" s="17">
        <v>25.381789999999999</v>
      </c>
      <c r="BT168" s="17">
        <v>0</v>
      </c>
      <c r="BU168" s="17">
        <f>BT168/BS168*100</f>
        <v>0</v>
      </c>
      <c r="BV168" s="17">
        <f t="shared" si="1098"/>
        <v>883.45771999999999</v>
      </c>
      <c r="BW168" s="17">
        <f t="shared" si="1098"/>
        <v>883.45771999999999</v>
      </c>
      <c r="BX168" s="17"/>
      <c r="BY168" s="17">
        <v>883.45771999999999</v>
      </c>
      <c r="BZ168" s="17">
        <v>883.45771999999999</v>
      </c>
      <c r="CA168" s="17">
        <f t="shared" si="1117"/>
        <v>100</v>
      </c>
      <c r="CB168" s="17"/>
      <c r="CC168" s="17"/>
      <c r="CD168" s="17"/>
      <c r="CE168" s="17">
        <f t="shared" si="1099"/>
        <v>0</v>
      </c>
      <c r="CF168" s="17">
        <f t="shared" si="1099"/>
        <v>0</v>
      </c>
      <c r="CG168" s="17"/>
      <c r="CH168" s="17"/>
      <c r="CI168" s="17"/>
      <c r="CJ168" s="17"/>
      <c r="CK168" s="17"/>
      <c r="CL168" s="17"/>
      <c r="CM168" s="17"/>
      <c r="CN168" s="17"/>
      <c r="CO168" s="17">
        <f t="shared" si="1100"/>
        <v>0</v>
      </c>
      <c r="CP168" s="17">
        <f t="shared" si="1100"/>
        <v>0</v>
      </c>
      <c r="CQ168" s="17"/>
      <c r="CR168" s="17"/>
      <c r="CS168" s="17"/>
      <c r="CT168" s="17"/>
      <c r="CU168" s="17"/>
      <c r="CV168" s="17"/>
      <c r="CW168" s="17"/>
      <c r="CX168" s="17"/>
      <c r="CY168" s="17">
        <f t="shared" si="1101"/>
        <v>0</v>
      </c>
      <c r="CZ168" s="17">
        <f t="shared" si="1101"/>
        <v>0</v>
      </c>
      <c r="DA168" s="17"/>
      <c r="DB168" s="17"/>
      <c r="DC168" s="17"/>
      <c r="DD168" s="17"/>
      <c r="DE168" s="17"/>
      <c r="DF168" s="17"/>
      <c r="DG168" s="17"/>
      <c r="DH168" s="17"/>
      <c r="DI168" s="17">
        <f t="shared" si="1102"/>
        <v>0</v>
      </c>
      <c r="DJ168" s="17">
        <f t="shared" si="1102"/>
        <v>0</v>
      </c>
      <c r="DK168" s="17"/>
      <c r="DL168" s="17"/>
      <c r="DM168" s="17"/>
      <c r="DN168" s="17"/>
      <c r="DO168" s="17"/>
      <c r="DP168" s="17"/>
      <c r="DQ168" s="17"/>
      <c r="DR168" s="17"/>
      <c r="DS168" s="17">
        <f t="shared" si="1103"/>
        <v>0</v>
      </c>
      <c r="DT168" s="17">
        <f t="shared" si="1103"/>
        <v>0</v>
      </c>
      <c r="DU168" s="17"/>
      <c r="DV168" s="17"/>
      <c r="DW168" s="17"/>
      <c r="DX168" s="17"/>
      <c r="DY168" s="17"/>
      <c r="DZ168" s="17"/>
      <c r="EA168" s="17"/>
      <c r="EB168" s="17"/>
      <c r="EC168" s="17">
        <f t="shared" si="1104"/>
        <v>0</v>
      </c>
      <c r="ED168" s="17">
        <f t="shared" si="1104"/>
        <v>0</v>
      </c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>
        <v>2226.16</v>
      </c>
      <c r="EP168" s="17">
        <f t="shared" si="1105"/>
        <v>2226.16</v>
      </c>
      <c r="EQ168" s="17">
        <f t="shared" si="1105"/>
        <v>0</v>
      </c>
      <c r="ER168" s="17">
        <f>EQ168/EP168*100</f>
        <v>0</v>
      </c>
      <c r="ES168" s="17">
        <v>2226.16</v>
      </c>
      <c r="ET168" s="17"/>
      <c r="EU168" s="17">
        <f t="shared" ref="EU168" si="1118">ET168/ES168*100</f>
        <v>0</v>
      </c>
      <c r="EV168" s="17"/>
      <c r="EW168" s="17"/>
      <c r="EX168" s="17"/>
      <c r="EY168" s="17"/>
      <c r="EZ168" s="17">
        <f t="shared" si="1106"/>
        <v>0</v>
      </c>
      <c r="FA168" s="17">
        <f t="shared" si="1106"/>
        <v>0</v>
      </c>
      <c r="FB168" s="17"/>
      <c r="FC168" s="17"/>
      <c r="FD168" s="17"/>
      <c r="FE168" s="17"/>
      <c r="FF168" s="17"/>
      <c r="FG168" s="17"/>
      <c r="FH168" s="17"/>
      <c r="FI168" s="22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>
        <f t="shared" si="1107"/>
        <v>0</v>
      </c>
      <c r="FU168" s="17">
        <f t="shared" si="1107"/>
        <v>0</v>
      </c>
      <c r="FV168" s="17"/>
      <c r="FW168" s="17"/>
      <c r="FX168" s="17"/>
      <c r="FY168" s="17"/>
      <c r="FZ168" s="17"/>
      <c r="GA168" s="17"/>
      <c r="GB168" s="17"/>
      <c r="GC168" s="17"/>
      <c r="GD168" s="17">
        <f t="shared" si="1108"/>
        <v>0</v>
      </c>
      <c r="GE168" s="17">
        <f t="shared" si="1108"/>
        <v>0</v>
      </c>
      <c r="GF168" s="17"/>
      <c r="GG168" s="17"/>
      <c r="GH168" s="17"/>
      <c r="GI168" s="17"/>
      <c r="GJ168" s="17"/>
      <c r="GK168" s="17"/>
      <c r="GL168" s="17"/>
      <c r="GM168" s="17"/>
      <c r="GN168" s="17">
        <f t="shared" si="1109"/>
        <v>0</v>
      </c>
      <c r="GO168" s="17">
        <f t="shared" si="1109"/>
        <v>0</v>
      </c>
      <c r="GP168" s="17"/>
      <c r="GQ168" s="17"/>
      <c r="GR168" s="17"/>
      <c r="GS168" s="17"/>
      <c r="GT168" s="17"/>
      <c r="GU168" s="17"/>
      <c r="GV168" s="17"/>
      <c r="GW168" s="17"/>
      <c r="GX168" s="17">
        <f t="shared" si="1110"/>
        <v>0</v>
      </c>
      <c r="GY168" s="17">
        <f t="shared" si="1110"/>
        <v>0</v>
      </c>
      <c r="GZ168" s="17"/>
      <c r="HA168" s="17"/>
      <c r="HB168" s="17"/>
      <c r="HC168" s="17"/>
      <c r="HD168" s="17"/>
      <c r="HE168" s="17"/>
      <c r="HF168" s="17"/>
      <c r="HG168" s="17"/>
      <c r="HH168" s="17">
        <f t="shared" ref="HH168:HH170" si="1119">HK168+HN168</f>
        <v>0</v>
      </c>
      <c r="HI168" s="17">
        <f t="shared" si="1111"/>
        <v>0</v>
      </c>
      <c r="HJ168" s="17"/>
      <c r="HK168" s="17"/>
      <c r="HL168" s="17"/>
      <c r="HM168" s="17"/>
      <c r="HN168" s="17"/>
      <c r="HO168" s="17"/>
      <c r="HP168" s="17"/>
      <c r="HQ168" s="17"/>
      <c r="HR168" s="17">
        <f t="shared" ref="HR168:HR170" si="1120">HU168+HX168</f>
        <v>0</v>
      </c>
      <c r="HS168" s="17">
        <f t="shared" si="1112"/>
        <v>0</v>
      </c>
      <c r="HT168" s="17"/>
      <c r="HU168" s="17"/>
      <c r="HV168" s="17"/>
      <c r="HW168" s="17"/>
      <c r="HX168" s="17"/>
      <c r="HY168" s="17"/>
      <c r="HZ168" s="17"/>
      <c r="IA168" s="17"/>
      <c r="IB168" s="17">
        <f t="shared" ref="IB168:IB170" si="1121">IE168+IH168</f>
        <v>0</v>
      </c>
      <c r="IC168" s="17">
        <f t="shared" si="1113"/>
        <v>0</v>
      </c>
      <c r="ID168" s="17" t="e">
        <f t="shared" ref="ID168" si="1122">IC168/IB168*100</f>
        <v>#DIV/0!</v>
      </c>
      <c r="IE168" s="17"/>
      <c r="IF168" s="17"/>
      <c r="IG168" s="17" t="e">
        <f t="shared" ref="IG168" si="1123">IF168/IE168*100</f>
        <v>#DIV/0!</v>
      </c>
      <c r="IH168" s="17"/>
      <c r="II168" s="17"/>
      <c r="IJ168" s="17" t="e">
        <f t="shared" ref="IJ168" si="1124">II168/IH168*100</f>
        <v>#DIV/0!</v>
      </c>
      <c r="IK168" s="17"/>
      <c r="IL168" s="17">
        <f t="shared" ref="IL168:IL170" si="1125">IO168+IR168</f>
        <v>0</v>
      </c>
      <c r="IM168" s="17">
        <f t="shared" si="1114"/>
        <v>0</v>
      </c>
      <c r="IN168" s="17"/>
      <c r="IO168" s="17"/>
      <c r="IP168" s="17"/>
      <c r="IQ168" s="17"/>
      <c r="IR168" s="17"/>
      <c r="IS168" s="17"/>
      <c r="IT168" s="17"/>
      <c r="IU168" s="17"/>
      <c r="IV168" s="17">
        <f t="shared" ref="IV168:IV170" si="1126">IY168+JB168</f>
        <v>0</v>
      </c>
      <c r="IW168" s="17">
        <f t="shared" si="1115"/>
        <v>0</v>
      </c>
      <c r="IX168" s="17"/>
      <c r="IY168" s="17"/>
      <c r="IZ168" s="17"/>
      <c r="JA168" s="17" t="e">
        <f t="shared" ref="JA168" si="1127">IZ168/IY168*100</f>
        <v>#DIV/0!</v>
      </c>
      <c r="JB168" s="17"/>
      <c r="JC168" s="17"/>
      <c r="JD168" s="17" t="e">
        <f t="shared" ref="JD168" si="1128">JC168/JB168*100</f>
        <v>#DIV/0!</v>
      </c>
      <c r="JE168" s="17"/>
      <c r="JF168" s="17">
        <f t="shared" si="1116"/>
        <v>0</v>
      </c>
      <c r="JG168" s="17">
        <f t="shared" si="1116"/>
        <v>0</v>
      </c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>
        <v>315.19299999999998</v>
      </c>
      <c r="JV168" s="17"/>
      <c r="JW168" s="17">
        <f t="shared" si="1085"/>
        <v>0</v>
      </c>
      <c r="JX168" s="17"/>
      <c r="JY168" s="17"/>
      <c r="JZ168" s="17" t="e">
        <f t="shared" ref="JZ168" si="1129">JY168/JX168*100</f>
        <v>#DIV/0!</v>
      </c>
      <c r="KA168" s="17"/>
      <c r="KB168" s="17"/>
      <c r="KC168" s="17" t="e">
        <f t="shared" ref="KC168" si="1130">KB168/KA168*100</f>
        <v>#DIV/0!</v>
      </c>
      <c r="KD168" s="17"/>
      <c r="KE168" s="17"/>
      <c r="KF168" s="17" t="e">
        <f t="shared" ref="KF168" si="1131">KE168/KD168*100</f>
        <v>#DIV/0!</v>
      </c>
      <c r="KG168" s="17"/>
      <c r="KH168" s="17"/>
      <c r="KI168" s="17" t="e">
        <f t="shared" ref="KI168" si="1132">KH168/KG168*100</f>
        <v>#DIV/0!</v>
      </c>
      <c r="KJ168" s="17"/>
      <c r="KK168" s="17"/>
      <c r="KL168" s="17" t="e">
        <f t="shared" ref="KL168" si="1133">KK168/KJ168*100</f>
        <v>#DIV/0!</v>
      </c>
      <c r="KM168" s="17"/>
      <c r="KN168" s="17"/>
      <c r="KO168" s="17"/>
      <c r="KP168" s="17"/>
      <c r="KQ168" s="17"/>
      <c r="KR168" s="17"/>
    </row>
    <row r="169" spans="1:305">
      <c r="A169" s="1" t="s">
        <v>65</v>
      </c>
      <c r="B169" s="17">
        <f t="shared" si="1091"/>
        <v>0</v>
      </c>
      <c r="C169" s="17">
        <f t="shared" si="1092"/>
        <v>0</v>
      </c>
      <c r="D169" s="17"/>
      <c r="E169" s="17"/>
      <c r="F169" s="17"/>
      <c r="G169" s="17"/>
      <c r="H169" s="17"/>
      <c r="I169" s="17">
        <f t="shared" si="1093"/>
        <v>0</v>
      </c>
      <c r="J169" s="17">
        <f t="shared" si="1093"/>
        <v>0</v>
      </c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>
        <f t="shared" si="1094"/>
        <v>0</v>
      </c>
      <c r="Z169" s="17">
        <f t="shared" si="1094"/>
        <v>0</v>
      </c>
      <c r="AA169" s="17"/>
      <c r="AB169" s="17"/>
      <c r="AC169" s="17"/>
      <c r="AD169" s="17"/>
      <c r="AE169" s="17"/>
      <c r="AF169" s="17"/>
      <c r="AG169" s="17"/>
      <c r="AH169" s="17"/>
      <c r="AI169" s="17">
        <f t="shared" si="1095"/>
        <v>0</v>
      </c>
      <c r="AJ169" s="17">
        <f t="shared" si="1095"/>
        <v>0</v>
      </c>
      <c r="AK169" s="17"/>
      <c r="AL169" s="17"/>
      <c r="AM169" s="17"/>
      <c r="AN169" s="17"/>
      <c r="AO169" s="17"/>
      <c r="AP169" s="17"/>
      <c r="AQ169" s="17"/>
      <c r="AR169" s="17"/>
      <c r="AS169" s="17">
        <f t="shared" si="1096"/>
        <v>0</v>
      </c>
      <c r="AT169" s="17">
        <f t="shared" si="1096"/>
        <v>0</v>
      </c>
      <c r="AU169" s="17"/>
      <c r="AV169" s="17"/>
      <c r="AW169" s="17"/>
      <c r="AX169" s="17"/>
      <c r="AY169" s="17"/>
      <c r="AZ169" s="17"/>
      <c r="BA169" s="17"/>
      <c r="BB169" s="17"/>
      <c r="BC169" s="17">
        <f t="shared" si="1097"/>
        <v>0</v>
      </c>
      <c r="BD169" s="17">
        <f t="shared" si="1097"/>
        <v>0</v>
      </c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>
        <f t="shared" si="1098"/>
        <v>0</v>
      </c>
      <c r="BW169" s="17">
        <f t="shared" si="1098"/>
        <v>0</v>
      </c>
      <c r="BX169" s="17"/>
      <c r="BY169" s="17"/>
      <c r="BZ169" s="17"/>
      <c r="CA169" s="17"/>
      <c r="CB169" s="17"/>
      <c r="CC169" s="17"/>
      <c r="CD169" s="17"/>
      <c r="CE169" s="17">
        <f t="shared" si="1099"/>
        <v>0</v>
      </c>
      <c r="CF169" s="17">
        <f t="shared" si="1099"/>
        <v>0</v>
      </c>
      <c r="CG169" s="17"/>
      <c r="CH169" s="17"/>
      <c r="CI169" s="17"/>
      <c r="CJ169" s="17"/>
      <c r="CK169" s="17"/>
      <c r="CL169" s="17"/>
      <c r="CM169" s="17"/>
      <c r="CN169" s="17"/>
      <c r="CO169" s="17">
        <f t="shared" si="1100"/>
        <v>0</v>
      </c>
      <c r="CP169" s="17">
        <f t="shared" si="1100"/>
        <v>0</v>
      </c>
      <c r="CQ169" s="17"/>
      <c r="CR169" s="17"/>
      <c r="CS169" s="17"/>
      <c r="CT169" s="17"/>
      <c r="CU169" s="17"/>
      <c r="CV169" s="17"/>
      <c r="CW169" s="17"/>
      <c r="CX169" s="17"/>
      <c r="CY169" s="17">
        <f t="shared" si="1101"/>
        <v>0</v>
      </c>
      <c r="CZ169" s="17">
        <f t="shared" si="1101"/>
        <v>0</v>
      </c>
      <c r="DA169" s="17"/>
      <c r="DB169" s="17"/>
      <c r="DC169" s="17"/>
      <c r="DD169" s="17"/>
      <c r="DE169" s="17"/>
      <c r="DF169" s="17"/>
      <c r="DG169" s="17"/>
      <c r="DH169" s="17"/>
      <c r="DI169" s="17">
        <f t="shared" si="1102"/>
        <v>0</v>
      </c>
      <c r="DJ169" s="17">
        <f t="shared" si="1102"/>
        <v>0</v>
      </c>
      <c r="DK169" s="17"/>
      <c r="DL169" s="17"/>
      <c r="DM169" s="17"/>
      <c r="DN169" s="17"/>
      <c r="DO169" s="17"/>
      <c r="DP169" s="17"/>
      <c r="DQ169" s="17"/>
      <c r="DR169" s="17"/>
      <c r="DS169" s="17">
        <f t="shared" si="1103"/>
        <v>0</v>
      </c>
      <c r="DT169" s="17">
        <f t="shared" si="1103"/>
        <v>0</v>
      </c>
      <c r="DU169" s="17"/>
      <c r="DV169" s="17"/>
      <c r="DW169" s="17"/>
      <c r="DX169" s="17"/>
      <c r="DY169" s="17"/>
      <c r="DZ169" s="17"/>
      <c r="EA169" s="17"/>
      <c r="EB169" s="17"/>
      <c r="EC169" s="17">
        <f t="shared" si="1104"/>
        <v>0</v>
      </c>
      <c r="ED169" s="17">
        <f t="shared" si="1104"/>
        <v>0</v>
      </c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>
        <f t="shared" si="1105"/>
        <v>0</v>
      </c>
      <c r="EQ169" s="17">
        <f t="shared" si="1105"/>
        <v>0</v>
      </c>
      <c r="ER169" s="23"/>
      <c r="ES169" s="17"/>
      <c r="ET169" s="17"/>
      <c r="EU169" s="17"/>
      <c r="EV169" s="17"/>
      <c r="EW169" s="17"/>
      <c r="EX169" s="17"/>
      <c r="EY169" s="17"/>
      <c r="EZ169" s="17">
        <f t="shared" si="1106"/>
        <v>0</v>
      </c>
      <c r="FA169" s="17">
        <f t="shared" si="1106"/>
        <v>0</v>
      </c>
      <c r="FB169" s="17"/>
      <c r="FC169" s="17"/>
      <c r="FD169" s="17"/>
      <c r="FE169" s="17"/>
      <c r="FF169" s="17"/>
      <c r="FG169" s="17"/>
      <c r="FH169" s="17"/>
      <c r="FI169" s="22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>
        <f t="shared" si="1107"/>
        <v>0</v>
      </c>
      <c r="FU169" s="17">
        <f t="shared" si="1107"/>
        <v>0</v>
      </c>
      <c r="FV169" s="17"/>
      <c r="FW169" s="17"/>
      <c r="FX169" s="17"/>
      <c r="FY169" s="17"/>
      <c r="FZ169" s="17"/>
      <c r="GA169" s="17"/>
      <c r="GB169" s="17"/>
      <c r="GC169" s="17"/>
      <c r="GD169" s="17">
        <f t="shared" si="1108"/>
        <v>0</v>
      </c>
      <c r="GE169" s="17">
        <f t="shared" si="1108"/>
        <v>0</v>
      </c>
      <c r="GF169" s="17"/>
      <c r="GG169" s="17"/>
      <c r="GH169" s="17"/>
      <c r="GI169" s="17"/>
      <c r="GJ169" s="17"/>
      <c r="GK169" s="17"/>
      <c r="GL169" s="17"/>
      <c r="GM169" s="17"/>
      <c r="GN169" s="17">
        <f t="shared" si="1109"/>
        <v>0</v>
      </c>
      <c r="GO169" s="17">
        <f t="shared" si="1109"/>
        <v>0</v>
      </c>
      <c r="GP169" s="17"/>
      <c r="GQ169" s="17"/>
      <c r="GR169" s="17"/>
      <c r="GS169" s="17"/>
      <c r="GT169" s="17"/>
      <c r="GU169" s="17"/>
      <c r="GV169" s="17"/>
      <c r="GW169" s="17"/>
      <c r="GX169" s="17">
        <f t="shared" si="1110"/>
        <v>0</v>
      </c>
      <c r="GY169" s="17">
        <f t="shared" si="1110"/>
        <v>0</v>
      </c>
      <c r="GZ169" s="17"/>
      <c r="HA169" s="17"/>
      <c r="HB169" s="17"/>
      <c r="HC169" s="17"/>
      <c r="HD169" s="17"/>
      <c r="HE169" s="17"/>
      <c r="HF169" s="17"/>
      <c r="HG169" s="17"/>
      <c r="HH169" s="17">
        <f t="shared" si="1119"/>
        <v>0</v>
      </c>
      <c r="HI169" s="17">
        <f t="shared" si="1111"/>
        <v>0</v>
      </c>
      <c r="HJ169" s="17"/>
      <c r="HK169" s="17"/>
      <c r="HL169" s="17"/>
      <c r="HM169" s="17"/>
      <c r="HN169" s="17"/>
      <c r="HO169" s="17"/>
      <c r="HP169" s="17"/>
      <c r="HQ169" s="17"/>
      <c r="HR169" s="17">
        <f t="shared" si="1120"/>
        <v>0</v>
      </c>
      <c r="HS169" s="17">
        <f t="shared" si="1112"/>
        <v>0</v>
      </c>
      <c r="HT169" s="17"/>
      <c r="HU169" s="17"/>
      <c r="HV169" s="17"/>
      <c r="HW169" s="17"/>
      <c r="HX169" s="17"/>
      <c r="HY169" s="17"/>
      <c r="HZ169" s="17"/>
      <c r="IA169" s="17"/>
      <c r="IB169" s="17">
        <f t="shared" si="1121"/>
        <v>0</v>
      </c>
      <c r="IC169" s="17">
        <f t="shared" si="1113"/>
        <v>0</v>
      </c>
      <c r="ID169" s="17"/>
      <c r="IE169" s="17"/>
      <c r="IF169" s="17"/>
      <c r="IG169" s="17"/>
      <c r="IH169" s="17"/>
      <c r="II169" s="17"/>
      <c r="IJ169" s="17"/>
      <c r="IK169" s="17"/>
      <c r="IL169" s="17">
        <f t="shared" si="1125"/>
        <v>0</v>
      </c>
      <c r="IM169" s="17">
        <f t="shared" si="1114"/>
        <v>0</v>
      </c>
      <c r="IN169" s="17"/>
      <c r="IO169" s="17"/>
      <c r="IP169" s="17"/>
      <c r="IQ169" s="17"/>
      <c r="IR169" s="17"/>
      <c r="IS169" s="17"/>
      <c r="IT169" s="17"/>
      <c r="IU169" s="17"/>
      <c r="IV169" s="17">
        <f t="shared" si="1126"/>
        <v>0</v>
      </c>
      <c r="IW169" s="17">
        <f t="shared" si="1115"/>
        <v>0</v>
      </c>
      <c r="IX169" s="17"/>
      <c r="IY169" s="17"/>
      <c r="IZ169" s="17"/>
      <c r="JA169" s="17"/>
      <c r="JB169" s="17"/>
      <c r="JC169" s="17"/>
      <c r="JD169" s="17"/>
      <c r="JE169" s="17"/>
      <c r="JF169" s="17">
        <f t="shared" si="1116"/>
        <v>0</v>
      </c>
      <c r="JG169" s="17">
        <f t="shared" si="1116"/>
        <v>0</v>
      </c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</row>
    <row r="170" spans="1:305">
      <c r="A170" s="1" t="s">
        <v>81</v>
      </c>
      <c r="B170" s="17">
        <f t="shared" si="1091"/>
        <v>0</v>
      </c>
      <c r="C170" s="17">
        <f t="shared" si="1092"/>
        <v>0</v>
      </c>
      <c r="D170" s="17"/>
      <c r="E170" s="17"/>
      <c r="F170" s="17"/>
      <c r="G170" s="17"/>
      <c r="H170" s="17"/>
      <c r="I170" s="17">
        <f t="shared" si="1093"/>
        <v>0</v>
      </c>
      <c r="J170" s="17">
        <f t="shared" si="1093"/>
        <v>0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>
        <f t="shared" si="1094"/>
        <v>0</v>
      </c>
      <c r="Z170" s="17">
        <f t="shared" si="1094"/>
        <v>0</v>
      </c>
      <c r="AA170" s="17"/>
      <c r="AB170" s="17"/>
      <c r="AC170" s="17"/>
      <c r="AD170" s="17"/>
      <c r="AE170" s="17"/>
      <c r="AF170" s="17"/>
      <c r="AG170" s="17"/>
      <c r="AH170" s="17"/>
      <c r="AI170" s="17">
        <f t="shared" si="1095"/>
        <v>0</v>
      </c>
      <c r="AJ170" s="17">
        <f t="shared" si="1095"/>
        <v>0</v>
      </c>
      <c r="AK170" s="17"/>
      <c r="AL170" s="17"/>
      <c r="AM170" s="17"/>
      <c r="AN170" s="17"/>
      <c r="AO170" s="17"/>
      <c r="AP170" s="17"/>
      <c r="AQ170" s="17"/>
      <c r="AR170" s="17"/>
      <c r="AS170" s="17">
        <f t="shared" si="1096"/>
        <v>0</v>
      </c>
      <c r="AT170" s="17">
        <f t="shared" si="1096"/>
        <v>0</v>
      </c>
      <c r="AU170" s="17"/>
      <c r="AV170" s="17"/>
      <c r="AW170" s="17"/>
      <c r="AX170" s="17"/>
      <c r="AY170" s="17"/>
      <c r="AZ170" s="17"/>
      <c r="BA170" s="17"/>
      <c r="BB170" s="17"/>
      <c r="BC170" s="17">
        <f t="shared" si="1097"/>
        <v>0</v>
      </c>
      <c r="BD170" s="17">
        <f t="shared" si="1097"/>
        <v>0</v>
      </c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>
        <f t="shared" si="1098"/>
        <v>0</v>
      </c>
      <c r="BW170" s="17">
        <f t="shared" si="1098"/>
        <v>0</v>
      </c>
      <c r="BX170" s="17" t="e">
        <f>BW170/BV170*100</f>
        <v>#DIV/0!</v>
      </c>
      <c r="BY170" s="17"/>
      <c r="BZ170" s="17"/>
      <c r="CA170" s="17"/>
      <c r="CB170" s="17"/>
      <c r="CC170" s="17"/>
      <c r="CD170" s="17" t="e">
        <f>CC170/CB170*100</f>
        <v>#DIV/0!</v>
      </c>
      <c r="CE170" s="17">
        <f t="shared" si="1099"/>
        <v>0</v>
      </c>
      <c r="CF170" s="17">
        <f t="shared" si="1099"/>
        <v>0</v>
      </c>
      <c r="CG170" s="17"/>
      <c r="CH170" s="17"/>
      <c r="CI170" s="17"/>
      <c r="CJ170" s="17"/>
      <c r="CK170" s="17"/>
      <c r="CL170" s="17"/>
      <c r="CM170" s="17"/>
      <c r="CN170" s="17"/>
      <c r="CO170" s="17">
        <f t="shared" si="1100"/>
        <v>0</v>
      </c>
      <c r="CP170" s="17">
        <f t="shared" si="1100"/>
        <v>0</v>
      </c>
      <c r="CQ170" s="17"/>
      <c r="CR170" s="17"/>
      <c r="CS170" s="17"/>
      <c r="CT170" s="17"/>
      <c r="CU170" s="17"/>
      <c r="CV170" s="17"/>
      <c r="CW170" s="17"/>
      <c r="CX170" s="17"/>
      <c r="CY170" s="17">
        <f t="shared" si="1101"/>
        <v>0</v>
      </c>
      <c r="CZ170" s="17">
        <f t="shared" si="1101"/>
        <v>0</v>
      </c>
      <c r="DA170" s="17"/>
      <c r="DB170" s="17"/>
      <c r="DC170" s="17"/>
      <c r="DD170" s="17"/>
      <c r="DE170" s="17"/>
      <c r="DF170" s="17"/>
      <c r="DG170" s="17"/>
      <c r="DH170" s="17"/>
      <c r="DI170" s="17">
        <f t="shared" si="1102"/>
        <v>0</v>
      </c>
      <c r="DJ170" s="17">
        <f t="shared" si="1102"/>
        <v>0</v>
      </c>
      <c r="DK170" s="17"/>
      <c r="DL170" s="17"/>
      <c r="DM170" s="17"/>
      <c r="DN170" s="17"/>
      <c r="DO170" s="17"/>
      <c r="DP170" s="17"/>
      <c r="DQ170" s="17"/>
      <c r="DR170" s="17"/>
      <c r="DS170" s="17">
        <f t="shared" si="1103"/>
        <v>0</v>
      </c>
      <c r="DT170" s="17">
        <f t="shared" si="1103"/>
        <v>0</v>
      </c>
      <c r="DU170" s="17"/>
      <c r="DV170" s="17"/>
      <c r="DW170" s="17"/>
      <c r="DX170" s="17"/>
      <c r="DY170" s="17"/>
      <c r="DZ170" s="17"/>
      <c r="EA170" s="17"/>
      <c r="EB170" s="17"/>
      <c r="EC170" s="17">
        <f t="shared" si="1104"/>
        <v>0</v>
      </c>
      <c r="ED170" s="17">
        <f t="shared" si="1104"/>
        <v>0</v>
      </c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>
        <f t="shared" si="1105"/>
        <v>0</v>
      </c>
      <c r="EQ170" s="17">
        <f t="shared" si="1105"/>
        <v>0</v>
      </c>
      <c r="ER170" s="23"/>
      <c r="ES170" s="17"/>
      <c r="ET170" s="17"/>
      <c r="EU170" s="17"/>
      <c r="EV170" s="17"/>
      <c r="EW170" s="17">
        <v>0</v>
      </c>
      <c r="EX170" s="17" t="e">
        <f>EW170/EV170*100</f>
        <v>#DIV/0!</v>
      </c>
      <c r="EY170" s="17"/>
      <c r="EZ170" s="17">
        <f t="shared" si="1106"/>
        <v>0</v>
      </c>
      <c r="FA170" s="17">
        <f t="shared" si="1106"/>
        <v>0</v>
      </c>
      <c r="FB170" s="17"/>
      <c r="FC170" s="17"/>
      <c r="FD170" s="17"/>
      <c r="FE170" s="17"/>
      <c r="FF170" s="17"/>
      <c r="FG170" s="17"/>
      <c r="FH170" s="17"/>
      <c r="FI170" s="22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>
        <f t="shared" si="1107"/>
        <v>0</v>
      </c>
      <c r="FU170" s="17">
        <f t="shared" si="1107"/>
        <v>0</v>
      </c>
      <c r="FV170" s="17"/>
      <c r="FW170" s="17"/>
      <c r="FX170" s="17"/>
      <c r="FY170" s="17"/>
      <c r="FZ170" s="17"/>
      <c r="GA170" s="17"/>
      <c r="GB170" s="17"/>
      <c r="GC170" s="17"/>
      <c r="GD170" s="17">
        <f t="shared" si="1108"/>
        <v>0</v>
      </c>
      <c r="GE170" s="17">
        <f t="shared" si="1108"/>
        <v>0</v>
      </c>
      <c r="GF170" s="17"/>
      <c r="GG170" s="17"/>
      <c r="GH170" s="17"/>
      <c r="GI170" s="17"/>
      <c r="GJ170" s="17"/>
      <c r="GK170" s="17"/>
      <c r="GL170" s="17"/>
      <c r="GM170" s="17"/>
      <c r="GN170" s="17">
        <f t="shared" si="1109"/>
        <v>0</v>
      </c>
      <c r="GO170" s="17">
        <f t="shared" si="1109"/>
        <v>0</v>
      </c>
      <c r="GP170" s="17"/>
      <c r="GQ170" s="17"/>
      <c r="GR170" s="17"/>
      <c r="GS170" s="17"/>
      <c r="GT170" s="17"/>
      <c r="GU170" s="17"/>
      <c r="GV170" s="17"/>
      <c r="GW170" s="17"/>
      <c r="GX170" s="17">
        <f t="shared" si="1110"/>
        <v>0</v>
      </c>
      <c r="GY170" s="17">
        <f t="shared" si="1110"/>
        <v>0</v>
      </c>
      <c r="GZ170" s="17"/>
      <c r="HA170" s="17"/>
      <c r="HB170" s="17"/>
      <c r="HC170" s="17"/>
      <c r="HD170" s="17"/>
      <c r="HE170" s="17"/>
      <c r="HF170" s="17"/>
      <c r="HG170" s="17"/>
      <c r="HH170" s="17">
        <f t="shared" si="1119"/>
        <v>0</v>
      </c>
      <c r="HI170" s="17">
        <f t="shared" si="1111"/>
        <v>0</v>
      </c>
      <c r="HJ170" s="17"/>
      <c r="HK170" s="17"/>
      <c r="HL170" s="17"/>
      <c r="HM170" s="17"/>
      <c r="HN170" s="17"/>
      <c r="HO170" s="17"/>
      <c r="HP170" s="17"/>
      <c r="HQ170" s="17"/>
      <c r="HR170" s="17">
        <f t="shared" si="1120"/>
        <v>0</v>
      </c>
      <c r="HS170" s="17">
        <f t="shared" si="1112"/>
        <v>0</v>
      </c>
      <c r="HT170" s="17"/>
      <c r="HU170" s="17"/>
      <c r="HV170" s="17"/>
      <c r="HW170" s="17"/>
      <c r="HX170" s="17"/>
      <c r="HY170" s="17"/>
      <c r="HZ170" s="17"/>
      <c r="IA170" s="17"/>
      <c r="IB170" s="17">
        <f t="shared" si="1121"/>
        <v>0</v>
      </c>
      <c r="IC170" s="17">
        <f t="shared" si="1113"/>
        <v>0</v>
      </c>
      <c r="ID170" s="17"/>
      <c r="IE170" s="17"/>
      <c r="IF170" s="17"/>
      <c r="IG170" s="17"/>
      <c r="IH170" s="17"/>
      <c r="II170" s="17"/>
      <c r="IJ170" s="17"/>
      <c r="IK170" s="17"/>
      <c r="IL170" s="17">
        <f t="shared" si="1125"/>
        <v>0</v>
      </c>
      <c r="IM170" s="17">
        <f t="shared" si="1114"/>
        <v>0</v>
      </c>
      <c r="IN170" s="17"/>
      <c r="IO170" s="17"/>
      <c r="IP170" s="17"/>
      <c r="IQ170" s="17"/>
      <c r="IR170" s="17"/>
      <c r="IS170" s="17"/>
      <c r="IT170" s="17"/>
      <c r="IU170" s="17"/>
      <c r="IV170" s="17">
        <f t="shared" si="1126"/>
        <v>0</v>
      </c>
      <c r="IW170" s="17">
        <f t="shared" si="1115"/>
        <v>0</v>
      </c>
      <c r="IX170" s="17"/>
      <c r="IY170" s="17"/>
      <c r="IZ170" s="17"/>
      <c r="JA170" s="17"/>
      <c r="JB170" s="17"/>
      <c r="JC170" s="17"/>
      <c r="JD170" s="17"/>
      <c r="JE170" s="17"/>
      <c r="JF170" s="17">
        <f t="shared" si="1116"/>
        <v>0</v>
      </c>
      <c r="JG170" s="17">
        <f t="shared" si="1116"/>
        <v>0</v>
      </c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</row>
    <row r="171" spans="1:305" s="6" customFormat="1">
      <c r="A171" s="2" t="s">
        <v>162</v>
      </c>
      <c r="B171" s="23">
        <f>B172+B173+B174</f>
        <v>2684843.7931099995</v>
      </c>
      <c r="C171" s="23">
        <f>C172+C173+C174</f>
        <v>1146065.2553800002</v>
      </c>
      <c r="D171" s="23">
        <f>C171/B171*100</f>
        <v>42.686478011163956</v>
      </c>
      <c r="E171" s="23">
        <f>SUM(E172:E174)</f>
        <v>0</v>
      </c>
      <c r="F171" s="23">
        <f>SUM(F172:F174)</f>
        <v>0</v>
      </c>
      <c r="G171" s="23"/>
      <c r="H171" s="23">
        <f>SUM(H172:H174)</f>
        <v>0</v>
      </c>
      <c r="I171" s="23">
        <f>SUM(I172:I174)</f>
        <v>0</v>
      </c>
      <c r="J171" s="23">
        <f>SUM(J172:J174)</f>
        <v>0</v>
      </c>
      <c r="K171" s="23"/>
      <c r="L171" s="23">
        <f>SUM(L172:L174)</f>
        <v>0</v>
      </c>
      <c r="M171" s="23">
        <f>SUM(M172:M174)</f>
        <v>0</v>
      </c>
      <c r="N171" s="23"/>
      <c r="O171" s="23">
        <f>SUM(O172:O174)</f>
        <v>0</v>
      </c>
      <c r="P171" s="23">
        <f>SUM(P172:P174)</f>
        <v>0</v>
      </c>
      <c r="Q171" s="23"/>
      <c r="R171" s="23">
        <f>SUM(R172:R174)</f>
        <v>2555.1</v>
      </c>
      <c r="S171" s="23">
        <f>SUM(S172:S174)</f>
        <v>2555.1</v>
      </c>
      <c r="T171" s="23">
        <f>S171/R171*100</f>
        <v>100</v>
      </c>
      <c r="U171" s="23">
        <f>SUM(U172:U174)</f>
        <v>0</v>
      </c>
      <c r="V171" s="23">
        <f>SUM(V172:V174)</f>
        <v>0</v>
      </c>
      <c r="W171" s="23"/>
      <c r="X171" s="23">
        <f>SUM(X172:X174)</f>
        <v>16085.786700000001</v>
      </c>
      <c r="Y171" s="23">
        <f>SUM(Y172:Y174)</f>
        <v>16085.786700000001</v>
      </c>
      <c r="Z171" s="23">
        <f>SUM(Z172:Z174)</f>
        <v>7665.4628400000001</v>
      </c>
      <c r="AA171" s="23">
        <f>Z171/Y171*100</f>
        <v>47.653639719094372</v>
      </c>
      <c r="AB171" s="23">
        <f>SUM(AB172:AB174)</f>
        <v>10146.132079999999</v>
      </c>
      <c r="AC171" s="23">
        <f>SUM(AC172:AC174)</f>
        <v>4833.5538000000006</v>
      </c>
      <c r="AD171" s="23">
        <f>AC171/AB171*100</f>
        <v>47.639373919918462</v>
      </c>
      <c r="AE171" s="23">
        <f>SUM(AE172:AE174)</f>
        <v>5939.6546200000012</v>
      </c>
      <c r="AF171" s="23">
        <f>SUM(AF172:AF174)</f>
        <v>2831.9090400000005</v>
      </c>
      <c r="AG171" s="23">
        <f>AF171/AE171*100</f>
        <v>47.678008591011306</v>
      </c>
      <c r="AH171" s="23">
        <f>SUM(AH172:AH174)</f>
        <v>141561.43799999999</v>
      </c>
      <c r="AI171" s="23">
        <f>SUM(AI172:AI174)</f>
        <v>141561.43800000002</v>
      </c>
      <c r="AJ171" s="23">
        <f>SUM(AJ172:AJ174)</f>
        <v>118122.37384</v>
      </c>
      <c r="AK171" s="23">
        <f>AJ171/AI171*100</f>
        <v>83.442479469585479</v>
      </c>
      <c r="AL171" s="23">
        <f>SUM(AL172:AL174)</f>
        <v>140159.70000000001</v>
      </c>
      <c r="AM171" s="23">
        <f>SUM(AM172:AM174)</f>
        <v>116952.72941</v>
      </c>
      <c r="AN171" s="23">
        <f>AM171/AL171*100</f>
        <v>83.442479835501928</v>
      </c>
      <c r="AO171" s="23">
        <f>SUM(AO172:AO174)</f>
        <v>1401.7380000000001</v>
      </c>
      <c r="AP171" s="23">
        <f>SUM(AP172:AP174)</f>
        <v>1169.6444300000001</v>
      </c>
      <c r="AQ171" s="23">
        <f>AP171/AO171*100</f>
        <v>83.442442881622668</v>
      </c>
      <c r="AR171" s="23">
        <f>SUM(AR172:AR174)</f>
        <v>21357.040820000002</v>
      </c>
      <c r="AS171" s="23">
        <f>SUM(AS172:AS174)</f>
        <v>21357.040820000002</v>
      </c>
      <c r="AT171" s="23">
        <f>SUM(AT172:AT174)</f>
        <v>6852.5656399999998</v>
      </c>
      <c r="AU171" s="23">
        <f>AT171/AS171*100</f>
        <v>32.085744920161645</v>
      </c>
      <c r="AV171" s="23">
        <f>SUM(AV172:AV174)</f>
        <v>20929.900000000001</v>
      </c>
      <c r="AW171" s="23">
        <f>SUM(AW172:AW174)</f>
        <v>6715.51433</v>
      </c>
      <c r="AX171" s="23">
        <f>AW171/AV171*100</f>
        <v>32.085744939058472</v>
      </c>
      <c r="AY171" s="23">
        <f>SUM(AY172:AY174)</f>
        <v>427.14082000000002</v>
      </c>
      <c r="AZ171" s="23">
        <f>SUM(AZ172:AZ174)</f>
        <v>137.05131</v>
      </c>
      <c r="BA171" s="23">
        <f>AZ171/AY171*100</f>
        <v>32.085743994217175</v>
      </c>
      <c r="BB171" s="23">
        <f>SUM(BB172:BB174)</f>
        <v>0</v>
      </c>
      <c r="BC171" s="23">
        <f>SUM(BC172:BC174)</f>
        <v>0</v>
      </c>
      <c r="BD171" s="23">
        <f>SUM(BD172:BD174)</f>
        <v>0</v>
      </c>
      <c r="BE171" s="23"/>
      <c r="BF171" s="23">
        <f>SUM(BF172:BF174)</f>
        <v>0</v>
      </c>
      <c r="BG171" s="23">
        <f>SUM(BG172:BG174)</f>
        <v>0</v>
      </c>
      <c r="BH171" s="23"/>
      <c r="BI171" s="23">
        <f>SUM(BI172:BI174)</f>
        <v>0</v>
      </c>
      <c r="BJ171" s="23">
        <f>SUM(BJ172:BJ174)</f>
        <v>0</v>
      </c>
      <c r="BK171" s="23"/>
      <c r="BL171" s="23">
        <f>SUM(BL172:BL174)</f>
        <v>103689.32229000001</v>
      </c>
      <c r="BM171" s="23">
        <f>SUM(BM172:BM174)</f>
        <v>103689.32228999998</v>
      </c>
      <c r="BN171" s="23">
        <f>SUM(BN172:BN174)</f>
        <v>22683.60815</v>
      </c>
      <c r="BO171" s="23">
        <f>BN171/BM171*100</f>
        <v>21.876513076783468</v>
      </c>
      <c r="BP171" s="23">
        <f>SUM(BP172:BP174)</f>
        <v>101615.53578999999</v>
      </c>
      <c r="BQ171" s="23">
        <f>SUM(BQ172:BQ174)</f>
        <v>22229.935969999999</v>
      </c>
      <c r="BR171" s="23">
        <f>BQ171/BP171*100</f>
        <v>21.876513071722297</v>
      </c>
      <c r="BS171" s="23">
        <f>SUM(BS172:BS174)</f>
        <v>2073.7865000000002</v>
      </c>
      <c r="BT171" s="23">
        <f>SUM(BT172:BT174)</f>
        <v>453.67217999999997</v>
      </c>
      <c r="BU171" s="23">
        <f>BT171/BS171*100</f>
        <v>21.876513324780536</v>
      </c>
      <c r="BV171" s="23">
        <f>SUM(BV172:BV174)</f>
        <v>8078.2178800000002</v>
      </c>
      <c r="BW171" s="23">
        <f>SUM(BW172:BW174)</f>
        <v>1433.11007</v>
      </c>
      <c r="BX171" s="23">
        <f>BW171/BV171*100</f>
        <v>17.740423584613687</v>
      </c>
      <c r="BY171" s="23">
        <f>SUM(BY172:BY174)</f>
        <v>2762.8445699999997</v>
      </c>
      <c r="BZ171" s="23">
        <f>SUM(BZ172:BZ174)</f>
        <v>1433.11007</v>
      </c>
      <c r="CA171" s="23">
        <f>BZ171/BY171*100</f>
        <v>51.870817691347725</v>
      </c>
      <c r="CB171" s="23">
        <f>SUM(CB172:CB174)</f>
        <v>5315.3733099999999</v>
      </c>
      <c r="CC171" s="23">
        <f>SUM(CC172:CC174)</f>
        <v>0</v>
      </c>
      <c r="CD171" s="23"/>
      <c r="CE171" s="23">
        <f>SUM(CE172:CE174)</f>
        <v>209592.42174000002</v>
      </c>
      <c r="CF171" s="23">
        <f>SUM(CF172:CF174)</f>
        <v>123774.16253</v>
      </c>
      <c r="CG171" s="23">
        <f>CF171/CE171*100</f>
        <v>59.054693629878564</v>
      </c>
      <c r="CH171" s="23">
        <f>SUM(CH172:CH174)</f>
        <v>206243.40434000001</v>
      </c>
      <c r="CI171" s="23">
        <f>SUM(CI172:CI174)</f>
        <v>121336.79681000001</v>
      </c>
      <c r="CJ171" s="23">
        <f>CI171/CH171*100</f>
        <v>58.831843470723435</v>
      </c>
      <c r="CK171" s="23">
        <f>SUM(CK172:CK174)</f>
        <v>3349.0173999999997</v>
      </c>
      <c r="CL171" s="23">
        <f>SUM(CL172:CL174)</f>
        <v>2437.3657200000002</v>
      </c>
      <c r="CM171" s="23">
        <f>CL171/CK171*100</f>
        <v>72.778532592873376</v>
      </c>
      <c r="CN171" s="23">
        <f>SUM(CN172:CN174)</f>
        <v>0</v>
      </c>
      <c r="CO171" s="23">
        <f>SUM(CO172:CO174)</f>
        <v>0</v>
      </c>
      <c r="CP171" s="23">
        <f>SUM(CP172:CP174)</f>
        <v>0</v>
      </c>
      <c r="CQ171" s="23"/>
      <c r="CR171" s="23">
        <f>SUM(CR172:CR174)</f>
        <v>0</v>
      </c>
      <c r="CS171" s="23">
        <f>SUM(CS172:CS174)</f>
        <v>0</v>
      </c>
      <c r="CT171" s="23"/>
      <c r="CU171" s="23">
        <f>SUM(CU172:CU174)</f>
        <v>0</v>
      </c>
      <c r="CV171" s="23">
        <f>SUM(CV172:CV174)</f>
        <v>0</v>
      </c>
      <c r="CW171" s="23"/>
      <c r="CX171" s="23">
        <f>SUM(CX172:CX174)</f>
        <v>0</v>
      </c>
      <c r="CY171" s="23">
        <f>SUM(CY172:CY174)</f>
        <v>0</v>
      </c>
      <c r="CZ171" s="23">
        <f>SUM(CZ172:CZ174)</f>
        <v>0</v>
      </c>
      <c r="DA171" s="23"/>
      <c r="DB171" s="23"/>
      <c r="DC171" s="23"/>
      <c r="DD171" s="23"/>
      <c r="DE171" s="23"/>
      <c r="DF171" s="23"/>
      <c r="DG171" s="23"/>
      <c r="DH171" s="23">
        <f>SUM(DH172:DH174)</f>
        <v>564096.25543000002</v>
      </c>
      <c r="DI171" s="23">
        <f>SUM(DI172:DI174)</f>
        <v>564096.25543000002</v>
      </c>
      <c r="DJ171" s="23">
        <f>SUM(DJ172:DJ174)</f>
        <v>289540.44111000001</v>
      </c>
      <c r="DK171" s="23"/>
      <c r="DL171" s="23">
        <f>SUM(DL172:DL174)</f>
        <v>230575.4</v>
      </c>
      <c r="DM171" s="23">
        <v>0</v>
      </c>
      <c r="DN171" s="23">
        <f>DM171/DL171*100</f>
        <v>0</v>
      </c>
      <c r="DO171" s="23">
        <f>SUM(DO172:DO174)</f>
        <v>333520.85543</v>
      </c>
      <c r="DP171" s="23">
        <f>SUM(DP172:DP174)</f>
        <v>58965.041109999998</v>
      </c>
      <c r="DQ171" s="23">
        <f>DP171/DO171*100</f>
        <v>17.679566404918777</v>
      </c>
      <c r="DR171" s="23">
        <f>DR172+DR173+DR174</f>
        <v>127279.79591</v>
      </c>
      <c r="DS171" s="23">
        <f>SUM(DS172:DS174)</f>
        <v>127279.79591</v>
      </c>
      <c r="DT171" s="23">
        <f>SUM(DT172:DT174)</f>
        <v>123638.35789</v>
      </c>
      <c r="DU171" s="23">
        <f>DT171/DS171*100</f>
        <v>97.139029023447776</v>
      </c>
      <c r="DV171" s="23">
        <f>SUM(DV172:DV174)</f>
        <v>124734.2</v>
      </c>
      <c r="DW171" s="23">
        <f>SUM(DW172:DW174)</f>
        <v>121165.59073</v>
      </c>
      <c r="DX171" s="23">
        <f>DW171/DV171*100</f>
        <v>97.139029015298135</v>
      </c>
      <c r="DY171" s="23">
        <f>SUM(DY172:DY174)</f>
        <v>2545.59591</v>
      </c>
      <c r="DZ171" s="23">
        <f>SUM(DZ172:DZ174)</f>
        <v>2472.7671599999999</v>
      </c>
      <c r="EA171" s="23">
        <f>DZ171/DY171*100</f>
        <v>97.139029422780609</v>
      </c>
      <c r="EB171" s="23">
        <f>SUM(EB172:EB174)</f>
        <v>0</v>
      </c>
      <c r="EC171" s="23">
        <f>SUM(EC172:EC174)</f>
        <v>0</v>
      </c>
      <c r="ED171" s="23">
        <f>SUM(ED172:ED174)</f>
        <v>0</v>
      </c>
      <c r="EE171" s="23"/>
      <c r="EF171" s="23">
        <f>SUM(EF172:EF174)</f>
        <v>0</v>
      </c>
      <c r="EG171" s="23">
        <f>SUM(EG172:EG174)</f>
        <v>0</v>
      </c>
      <c r="EH171" s="23"/>
      <c r="EI171" s="23">
        <f>SUM(EI172:EI174)</f>
        <v>0</v>
      </c>
      <c r="EJ171" s="23">
        <f>SUM(EJ172:EJ174)</f>
        <v>0</v>
      </c>
      <c r="EK171" s="23"/>
      <c r="EL171" s="23">
        <f>SUM(EL172:EL174)</f>
        <v>0</v>
      </c>
      <c r="EM171" s="23">
        <f>SUM(EM172:EM174)</f>
        <v>0</v>
      </c>
      <c r="EN171" s="23"/>
      <c r="EO171" s="23">
        <f>EO172+EO173+EO174</f>
        <v>72748.214999999997</v>
      </c>
      <c r="EP171" s="23">
        <f>EP172+EP173+EP174</f>
        <v>72748.214999999997</v>
      </c>
      <c r="EQ171" s="23">
        <f>SUM(EQ172:EQ174)</f>
        <v>27656.75172</v>
      </c>
      <c r="ER171" s="23">
        <f>EQ171/EP171*100</f>
        <v>38.017086357376606</v>
      </c>
      <c r="ES171" s="23">
        <f>SUM(ES172:ES174)</f>
        <v>72748.214999999997</v>
      </c>
      <c r="ET171" s="23">
        <f>SUM(ET172:ET174)</f>
        <v>27656.75172</v>
      </c>
      <c r="EU171" s="23">
        <f>ET171/ES171*100</f>
        <v>38.017086357376606</v>
      </c>
      <c r="EV171" s="23">
        <f>SUM(EV172:EV174)</f>
        <v>0</v>
      </c>
      <c r="EW171" s="23">
        <f>SUM(EW172:EW174)</f>
        <v>0</v>
      </c>
      <c r="EX171" s="23"/>
      <c r="EY171" s="23">
        <f>SUM(EY172:EY174)</f>
        <v>0</v>
      </c>
      <c r="EZ171" s="23">
        <f>SUM(EZ172:EZ174)</f>
        <v>0</v>
      </c>
      <c r="FA171" s="23">
        <f>SUM(FA172:FA174)</f>
        <v>0</v>
      </c>
      <c r="FB171" s="23"/>
      <c r="FC171" s="23">
        <f>SUM(FC172:FC174)</f>
        <v>0</v>
      </c>
      <c r="FD171" s="23">
        <f>SUM(FD172:FD174)</f>
        <v>0</v>
      </c>
      <c r="FE171" s="23"/>
      <c r="FF171" s="23">
        <f>SUM(FF172:FF174)</f>
        <v>0</v>
      </c>
      <c r="FG171" s="23">
        <f>SUM(FG172:FG174)</f>
        <v>0</v>
      </c>
      <c r="FH171" s="23"/>
      <c r="FI171" s="23">
        <f>FI172+FI173+FI174</f>
        <v>706.42139999999995</v>
      </c>
      <c r="FJ171" s="23">
        <f>FJ172+FJ173+FJ174</f>
        <v>706.42139999999995</v>
      </c>
      <c r="FK171" s="23">
        <f>FK172+FK173+FK174</f>
        <v>706.42139999999995</v>
      </c>
      <c r="FL171" s="23"/>
      <c r="FM171" s="23">
        <f>FM172+FM173+FM174</f>
        <v>699.35718000000008</v>
      </c>
      <c r="FN171" s="23">
        <f>FN172+FN173+FN174</f>
        <v>699.35718000000008</v>
      </c>
      <c r="FO171" s="23">
        <f>FN171/FM171*100</f>
        <v>100</v>
      </c>
      <c r="FP171" s="23">
        <f>FP172+FP173+FP174</f>
        <v>7.0642199999999997</v>
      </c>
      <c r="FQ171" s="23">
        <f>FQ172+FQ173+FQ174</f>
        <v>7.0642199999999997</v>
      </c>
      <c r="FR171" s="23">
        <f>FQ171/FP171*100</f>
        <v>100</v>
      </c>
      <c r="FS171" s="23">
        <f>SUM(FS172:FS174)</f>
        <v>0</v>
      </c>
      <c r="FT171" s="23">
        <f>SUM(FT172:FT174)</f>
        <v>0</v>
      </c>
      <c r="FU171" s="23">
        <f>SUM(FU172:FU174)</f>
        <v>0</v>
      </c>
      <c r="FV171" s="23"/>
      <c r="FW171" s="23">
        <f>FW172+FW173</f>
        <v>0</v>
      </c>
      <c r="FX171" s="23">
        <f>FX172+FX173</f>
        <v>0</v>
      </c>
      <c r="FY171" s="23"/>
      <c r="FZ171" s="23">
        <f>FZ172+FZ173</f>
        <v>0</v>
      </c>
      <c r="GA171" s="23">
        <f>GA172+GA173</f>
        <v>0</v>
      </c>
      <c r="GB171" s="23"/>
      <c r="GC171" s="23">
        <f>SUM(GC172:GC174)</f>
        <v>0</v>
      </c>
      <c r="GD171" s="23">
        <f>SUM(GD172:GD174)</f>
        <v>0</v>
      </c>
      <c r="GE171" s="23">
        <f>SUM(GE172:GE174)</f>
        <v>0</v>
      </c>
      <c r="GF171" s="23"/>
      <c r="GG171" s="23">
        <f>GG172+GG173</f>
        <v>0</v>
      </c>
      <c r="GH171" s="23">
        <f>GH172+GH173</f>
        <v>0</v>
      </c>
      <c r="GI171" s="23"/>
      <c r="GJ171" s="23">
        <f>GJ172+GJ173</f>
        <v>0</v>
      </c>
      <c r="GK171" s="23">
        <f>GK172+GK173</f>
        <v>0</v>
      </c>
      <c r="GL171" s="23"/>
      <c r="GM171" s="23">
        <f>SUM(GM172:GM174)</f>
        <v>213657.21445</v>
      </c>
      <c r="GN171" s="23">
        <f>SUM(GN172:GN174)</f>
        <v>213657.21445</v>
      </c>
      <c r="GO171" s="23">
        <f>SUM(GO172:GO174)</f>
        <v>115975.62609999999</v>
      </c>
      <c r="GP171" s="23">
        <f>GO171/GM171*100</f>
        <v>54.28116546335513</v>
      </c>
      <c r="GQ171" s="23">
        <f>GQ172+GQ173+GQ174</f>
        <v>211520.64230000004</v>
      </c>
      <c r="GR171" s="23">
        <f>GR172+GR173+GR174</f>
        <v>114815.86986999999</v>
      </c>
      <c r="GS171" s="23">
        <f>GR171/GQ171*100</f>
        <v>54.28116547942232</v>
      </c>
      <c r="GT171" s="23">
        <f>GT172+GT173+GT174</f>
        <v>2136.57215</v>
      </c>
      <c r="GU171" s="23">
        <f>GU172+GU173+GU174</f>
        <v>1159.7562300000002</v>
      </c>
      <c r="GV171" s="23">
        <f>GU171/GT171*100</f>
        <v>54.281163872701434</v>
      </c>
      <c r="GW171" s="23">
        <f>SUM(GW172:GW174)</f>
        <v>24602.65307</v>
      </c>
      <c r="GX171" s="23">
        <f>SUM(GX172:GX174)</f>
        <v>24602.65307</v>
      </c>
      <c r="GY171" s="23">
        <f>SUM(GY172:GY174)</f>
        <v>1664.7290700000001</v>
      </c>
      <c r="GZ171" s="23"/>
      <c r="HA171" s="23">
        <f>HA172+HA173+HA174</f>
        <v>24110.6</v>
      </c>
      <c r="HB171" s="23">
        <f>HB172+HB173+HB174</f>
        <v>1631.4344900000001</v>
      </c>
      <c r="HC171" s="23">
        <f>HB171/HA171*100</f>
        <v>6.766461597803457</v>
      </c>
      <c r="HD171" s="23">
        <f>HD172+HD173+HD174</f>
        <v>492.05306999999999</v>
      </c>
      <c r="HE171" s="23">
        <f>HE172+HE173+HE174</f>
        <v>33.294580000000003</v>
      </c>
      <c r="HF171" s="23">
        <f>HE171/HD171*100</f>
        <v>6.7664611867984084</v>
      </c>
      <c r="HG171" s="23">
        <f>SUM(HG172:HG174)</f>
        <v>89747.979800000001</v>
      </c>
      <c r="HH171" s="23">
        <f>SUM(HH172:HH174)</f>
        <v>89747.979800000001</v>
      </c>
      <c r="HI171" s="23">
        <f>SUM(HI172:HI174)</f>
        <v>43560.70839</v>
      </c>
      <c r="HJ171" s="23"/>
      <c r="HK171" s="23">
        <f>HK172+HK173</f>
        <v>88850.5</v>
      </c>
      <c r="HL171" s="23">
        <f>HL172+HL173</f>
        <v>43125.101309999998</v>
      </c>
      <c r="HM171" s="23">
        <f>HL171/HK171*100</f>
        <v>48.536700761391323</v>
      </c>
      <c r="HN171" s="23">
        <f>HN172+HN173</f>
        <v>897.47979999999995</v>
      </c>
      <c r="HO171" s="23">
        <f>HO172+HO173</f>
        <v>435.60708</v>
      </c>
      <c r="HP171" s="23">
        <f>HO171/HN171*100</f>
        <v>48.536700213197001</v>
      </c>
      <c r="HQ171" s="23">
        <f>SUM(HQ172:HQ174)</f>
        <v>556426.74986999994</v>
      </c>
      <c r="HR171" s="23">
        <f>SUM(HR172:HR174)</f>
        <v>556426.74986999994</v>
      </c>
      <c r="HS171" s="23">
        <f>SUM(HS172:HS174)</f>
        <v>169105.86245999997</v>
      </c>
      <c r="HT171" s="23">
        <f>HS171/HR171*100</f>
        <v>30.391396980736246</v>
      </c>
      <c r="HU171" s="23">
        <f>HU172+HU173</f>
        <v>174831.77233000001</v>
      </c>
      <c r="HV171" s="23">
        <f>HV172+HV173</f>
        <v>32799.121910000002</v>
      </c>
      <c r="HW171" s="23">
        <f>HV171/HU171*100</f>
        <v>18.76038975804164</v>
      </c>
      <c r="HX171" s="23">
        <f>HX172+HX173</f>
        <v>381594.97753999999</v>
      </c>
      <c r="HY171" s="23">
        <f>HY172+HY173</f>
        <v>136306.74054999999</v>
      </c>
      <c r="HZ171" s="23">
        <f>HY171/HX171*100</f>
        <v>35.720265876851556</v>
      </c>
      <c r="IA171" s="23">
        <f>SUM(IA172:IA174)</f>
        <v>0</v>
      </c>
      <c r="IB171" s="23">
        <f>SUM(IB172:IB174)</f>
        <v>0</v>
      </c>
      <c r="IC171" s="23">
        <f>SUM(IC172:IC174)</f>
        <v>0</v>
      </c>
      <c r="ID171" s="23" t="e">
        <f>IC171/IB171*100</f>
        <v>#DIV/0!</v>
      </c>
      <c r="IE171" s="23">
        <f>IE172+IE173</f>
        <v>0</v>
      </c>
      <c r="IF171" s="23">
        <f>IF172+IF173</f>
        <v>0</v>
      </c>
      <c r="IG171" s="23" t="e">
        <f>IF171/IE171*100</f>
        <v>#DIV/0!</v>
      </c>
      <c r="IH171" s="23">
        <f>IH172+IH173</f>
        <v>0</v>
      </c>
      <c r="II171" s="23">
        <f>II172+II173</f>
        <v>0</v>
      </c>
      <c r="IJ171" s="23" t="e">
        <f>II171/IH171*100</f>
        <v>#DIV/0!</v>
      </c>
      <c r="IK171" s="23">
        <f>SUM(IK172:IK174)</f>
        <v>1837.7551000000001</v>
      </c>
      <c r="IL171" s="23">
        <f>SUM(IL172:IL174)</f>
        <v>1837.7551000000001</v>
      </c>
      <c r="IM171" s="23">
        <f>SUM(IM172:IM174)</f>
        <v>1837.7551000000001</v>
      </c>
      <c r="IN171" s="23">
        <f>IM171/IL171*100</f>
        <v>100</v>
      </c>
      <c r="IO171" s="23">
        <f>IO172+IO173+IO174</f>
        <v>1801</v>
      </c>
      <c r="IP171" s="23">
        <f>IP172+IP173+IP174</f>
        <v>1801</v>
      </c>
      <c r="IQ171" s="23">
        <f>IP171/IO171*100</f>
        <v>100</v>
      </c>
      <c r="IR171" s="23">
        <f>IR172+IR173+IR174</f>
        <v>36.755099999999999</v>
      </c>
      <c r="IS171" s="23">
        <f>IS172+IS173+IS174</f>
        <v>36.755099999999999</v>
      </c>
      <c r="IT171" s="23">
        <f>IS171/IR171*100</f>
        <v>100</v>
      </c>
      <c r="IU171" s="23">
        <f>SUM(IU172:IU174)</f>
        <v>3196.8740699999998</v>
      </c>
      <c r="IV171" s="23">
        <f>SUM(IV172:IV174)</f>
        <v>3196.8740699999998</v>
      </c>
      <c r="IW171" s="23">
        <f>SUM(IW172:IW174)</f>
        <v>684.81116000000009</v>
      </c>
      <c r="IX171" s="23">
        <f>IW171/IV171*100</f>
        <v>21.421274188632651</v>
      </c>
      <c r="IY171" s="23">
        <f>IY172+IY173</f>
        <v>3132.9365899999998</v>
      </c>
      <c r="IZ171" s="23">
        <f>IZ172+IZ173</f>
        <v>671.11494000000005</v>
      </c>
      <c r="JA171" s="23">
        <f>IZ171/IY171*100</f>
        <v>21.421274281200823</v>
      </c>
      <c r="JB171" s="23">
        <f>JB172+JB173</f>
        <v>63.937480000000001</v>
      </c>
      <c r="JC171" s="23">
        <f>JC172+JC173</f>
        <v>13.69622</v>
      </c>
      <c r="JD171" s="23">
        <f>JC171/JB171*100</f>
        <v>21.42126965279207</v>
      </c>
      <c r="JE171" s="23">
        <f>SUM(JE172:JE174)</f>
        <v>6716.2244900000005</v>
      </c>
      <c r="JF171" s="23">
        <f>SUM(JF172:JF174)</f>
        <v>6716.2244899999996</v>
      </c>
      <c r="JG171" s="23">
        <f>SUM(JG172:JG174)</f>
        <v>6716.2244899999996</v>
      </c>
      <c r="JH171" s="23">
        <f>JG171/JF171*100</f>
        <v>100</v>
      </c>
      <c r="JI171" s="23">
        <f>SUM(JI172:JI174)</f>
        <v>6581.9</v>
      </c>
      <c r="JJ171" s="23">
        <f>SUM(JJ172:JJ174)</f>
        <v>6581.9</v>
      </c>
      <c r="JK171" s="23">
        <f>JJ171/JI171*100</f>
        <v>100</v>
      </c>
      <c r="JL171" s="23">
        <f>SUM(JL172:JL174)</f>
        <v>134.32449</v>
      </c>
      <c r="JM171" s="23">
        <f>SUM(JM172:JM174)</f>
        <v>134.32449</v>
      </c>
      <c r="JN171" s="23">
        <f>JM171/JL171*100</f>
        <v>100</v>
      </c>
      <c r="JO171" s="23">
        <f>SUM(JO172:JO174)</f>
        <v>0</v>
      </c>
      <c r="JP171" s="23">
        <f>SUM(JP172:JP174)</f>
        <v>0</v>
      </c>
      <c r="JQ171" s="23"/>
      <c r="JR171" s="23">
        <f>SUM(JR172:JR174)</f>
        <v>74.402160000000009</v>
      </c>
      <c r="JS171" s="23">
        <f>SUM(JS172:JS174)</f>
        <v>37.201079999999997</v>
      </c>
      <c r="JT171" s="23">
        <f>JS171/JR171*100</f>
        <v>49.999999999999986</v>
      </c>
      <c r="JU171" s="23">
        <f>SUM(JU172:JU174)</f>
        <v>1114.9998999999998</v>
      </c>
      <c r="JV171" s="23">
        <f>SUM(JV172:JV174)</f>
        <v>0</v>
      </c>
      <c r="JW171" s="23">
        <f>JV171/JU171*100</f>
        <v>0</v>
      </c>
      <c r="JX171" s="23">
        <f>SUM(JX172:JX174)</f>
        <v>1930.9603999999999</v>
      </c>
      <c r="JY171" s="23">
        <f>SUM(JY172:JY174)</f>
        <v>0</v>
      </c>
      <c r="JZ171" s="23">
        <f>JY171/JX171*100</f>
        <v>0</v>
      </c>
      <c r="KA171" s="23">
        <f>SUM(KA172:KA174)</f>
        <v>94617.059519999995</v>
      </c>
      <c r="KB171" s="23">
        <f>SUM(KB172:KB174)</f>
        <v>0</v>
      </c>
      <c r="KC171" s="23">
        <f>KB171/KA171*100</f>
        <v>0</v>
      </c>
      <c r="KD171" s="23">
        <f>SUM(KD172:KD174)</f>
        <v>0</v>
      </c>
      <c r="KE171" s="23">
        <f>SUM(KE172:KE174)</f>
        <v>0</v>
      </c>
      <c r="KF171" s="23" t="e">
        <f>KE171/KD171*100</f>
        <v>#DIV/0!</v>
      </c>
      <c r="KG171" s="23">
        <f>SUM(KG172:KG174)</f>
        <v>8366.9051099999997</v>
      </c>
      <c r="KH171" s="23">
        <f>SUM(KH172:KH174)</f>
        <v>242.66794999999999</v>
      </c>
      <c r="KI171" s="23">
        <f>KH171/KG171*100</f>
        <v>2.9003310878949362</v>
      </c>
      <c r="KJ171" s="23">
        <f>SUM(KJ172:KJ174)</f>
        <v>409940</v>
      </c>
      <c r="KK171" s="23">
        <f>SUM(KK172:KK174)</f>
        <v>81611.31439</v>
      </c>
      <c r="KL171" s="23">
        <f>KK171/KJ171*100</f>
        <v>19.908112013953261</v>
      </c>
      <c r="KM171" s="23">
        <f>SUM(KM172:KM174)</f>
        <v>4864</v>
      </c>
      <c r="KN171" s="23">
        <f>SUM(KN172:KN174)</f>
        <v>0</v>
      </c>
      <c r="KO171" s="23">
        <f>KN171/KM171*100</f>
        <v>0</v>
      </c>
      <c r="KP171" s="23">
        <f>SUM(KP172:KP174)</f>
        <v>0</v>
      </c>
      <c r="KQ171" s="23">
        <f>SUM(KQ172:KQ174)</f>
        <v>0</v>
      </c>
      <c r="KR171" s="23"/>
    </row>
    <row r="172" spans="1:305">
      <c r="A172" s="1" t="s">
        <v>1</v>
      </c>
      <c r="B172" s="17">
        <f t="shared" ref="B172:B173" si="1134">H172+R172+U172+X172+AH172+AR172+BB172+BL172+BV172+CE172+CN172+CX172+DH172+DR172+EB172+EO172+E172+EY172+FI172+FS172+GC172+GM172+GW172+HG172+HQ172+IA172+IK172+IU172+JE172+JO172+EL172+JR172+JU172+JX172+KA172+KD172+KG172+KJ172+KM172+KP172</f>
        <v>2262867.3954399996</v>
      </c>
      <c r="C172" s="17">
        <f t="shared" ref="C172:C173" si="1135">J172+S172+V172+Z172+AJ172+AT172+BD172+BN172+BW172+CF172+CP172+CZ172+DJ172+DT172+ED172+EQ172+F172+FA172+FK172+FU172+GE172+GO172+GY172+HI172+HS172+IC172+IM172+IW172+JG172+JP172+EM172+JS172+JV172+JY172+KB172+KE172+KH172+KK172+KN172+KQ172</f>
        <v>934038.32984000014</v>
      </c>
      <c r="D172" s="41">
        <f>C172/B172*100</f>
        <v>41.276759377161056</v>
      </c>
      <c r="E172" s="17"/>
      <c r="F172" s="17"/>
      <c r="G172" s="17"/>
      <c r="H172" s="17"/>
      <c r="I172" s="17">
        <f t="shared" ref="I172:J173" si="1136">L172+O172</f>
        <v>0</v>
      </c>
      <c r="J172" s="17">
        <f t="shared" si="1136"/>
        <v>0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>
        <v>8032.83734</v>
      </c>
      <c r="Y172" s="17">
        <f t="shared" ref="Y172:Z173" si="1137">AB172+AE172</f>
        <v>8032.83734</v>
      </c>
      <c r="Z172" s="17">
        <f t="shared" si="1137"/>
        <v>4738.7563399999999</v>
      </c>
      <c r="AA172" s="17">
        <f>Z172/Y172*100</f>
        <v>58.992310430625494</v>
      </c>
      <c r="AB172" s="17">
        <v>5066.7232000000004</v>
      </c>
      <c r="AC172" s="17">
        <v>2988.9770800000001</v>
      </c>
      <c r="AD172" s="17">
        <f>AC172/AB172*100</f>
        <v>58.992310454220195</v>
      </c>
      <c r="AE172" s="17">
        <v>2966.1141400000001</v>
      </c>
      <c r="AF172" s="17">
        <v>1749.77926</v>
      </c>
      <c r="AG172" s="17">
        <f>AF172/AE172*100</f>
        <v>58.992310390320988</v>
      </c>
      <c r="AH172" s="17">
        <v>141561.43799999999</v>
      </c>
      <c r="AI172" s="17">
        <f t="shared" ref="AI172:AJ172" si="1138">AL172+AO172</f>
        <v>141561.43800000002</v>
      </c>
      <c r="AJ172" s="17">
        <f t="shared" si="1138"/>
        <v>118122.37384</v>
      </c>
      <c r="AK172" s="17">
        <f>AJ172/AI172*100</f>
        <v>83.442479469585479</v>
      </c>
      <c r="AL172" s="17">
        <v>140159.70000000001</v>
      </c>
      <c r="AM172" s="17">
        <v>116952.72941</v>
      </c>
      <c r="AN172" s="41">
        <f>AM172/AL172*100</f>
        <v>83.442479835501928</v>
      </c>
      <c r="AO172" s="17">
        <v>1401.7380000000001</v>
      </c>
      <c r="AP172" s="17">
        <v>1169.6444300000001</v>
      </c>
      <c r="AQ172" s="41">
        <f>AP172/AO172*100</f>
        <v>83.442442881622668</v>
      </c>
      <c r="AR172" s="17"/>
      <c r="AS172" s="17">
        <f t="shared" ref="AS172:AT172" si="1139">AV172+AY172</f>
        <v>0</v>
      </c>
      <c r="AT172" s="17">
        <f t="shared" si="1139"/>
        <v>0</v>
      </c>
      <c r="AU172" s="17" t="e">
        <f>AT172/AS172*100</f>
        <v>#DIV/0!</v>
      </c>
      <c r="AV172" s="17"/>
      <c r="AW172" s="17"/>
      <c r="AX172" s="41" t="e">
        <f>AW172/AV172*100</f>
        <v>#DIV/0!</v>
      </c>
      <c r="AY172" s="17"/>
      <c r="AZ172" s="17"/>
      <c r="BA172" s="41" t="e">
        <f>AZ172/AY172*100</f>
        <v>#DIV/0!</v>
      </c>
      <c r="BB172" s="17"/>
      <c r="BC172" s="17">
        <f t="shared" ref="BC172:BD173" si="1140">BF172+BI172</f>
        <v>0</v>
      </c>
      <c r="BD172" s="17">
        <f t="shared" si="1140"/>
        <v>0</v>
      </c>
      <c r="BE172" s="17"/>
      <c r="BF172" s="17"/>
      <c r="BG172" s="17"/>
      <c r="BH172" s="17"/>
      <c r="BI172" s="17"/>
      <c r="BJ172" s="17"/>
      <c r="BK172" s="17"/>
      <c r="BL172" s="17">
        <v>77649.483420000004</v>
      </c>
      <c r="BM172" s="17">
        <f>BP172+BS172</f>
        <v>77649.48341999999</v>
      </c>
      <c r="BN172" s="17">
        <f>BQ172+BT172</f>
        <v>22054.504840000001</v>
      </c>
      <c r="BO172" s="17">
        <f>BN172/BM172*100</f>
        <v>28.402642063578078</v>
      </c>
      <c r="BP172" s="17">
        <v>76096.493709999995</v>
      </c>
      <c r="BQ172" s="17">
        <v>21613.41473</v>
      </c>
      <c r="BR172" s="17">
        <f>BQ172/BP172*100</f>
        <v>28.402642061758669</v>
      </c>
      <c r="BS172" s="17">
        <v>1552.9897100000001</v>
      </c>
      <c r="BT172" s="17">
        <v>441.09010999999998</v>
      </c>
      <c r="BU172" s="17">
        <f>BT172/BS172*100</f>
        <v>28.402642152728752</v>
      </c>
      <c r="BV172" s="17">
        <f t="shared" ref="BV172:BW173" si="1141">BY172+CB172</f>
        <v>1649.3</v>
      </c>
      <c r="BW172" s="17">
        <f t="shared" si="1141"/>
        <v>0</v>
      </c>
      <c r="BX172" s="17">
        <f>BW172/BV172*100</f>
        <v>0</v>
      </c>
      <c r="BY172" s="17">
        <v>0</v>
      </c>
      <c r="BZ172" s="17"/>
      <c r="CA172" s="17" t="e">
        <f>BZ172/BY172*100</f>
        <v>#DIV/0!</v>
      </c>
      <c r="CB172" s="17">
        <v>1649.3</v>
      </c>
      <c r="CC172" s="17">
        <v>0</v>
      </c>
      <c r="CD172" s="17">
        <f t="shared" ref="CD172" si="1142">CC172/CB172*100</f>
        <v>0</v>
      </c>
      <c r="CE172" s="17">
        <f t="shared" ref="CE172:CF173" si="1143">CH172+CK172</f>
        <v>41746.815900000009</v>
      </c>
      <c r="CF172" s="17">
        <f t="shared" si="1143"/>
        <v>3897.6160100000002</v>
      </c>
      <c r="CG172" s="17">
        <f>CF172/CE172*100</f>
        <v>9.3363192520749809</v>
      </c>
      <c r="CH172" s="17">
        <v>41706.981060000006</v>
      </c>
      <c r="CI172" s="17">
        <v>3857.7811700000002</v>
      </c>
      <c r="CJ172" s="41">
        <f>CI172/CH172*100</f>
        <v>9.2497252784855473</v>
      </c>
      <c r="CK172" s="17">
        <v>39.83484</v>
      </c>
      <c r="CL172" s="17">
        <v>39.83484</v>
      </c>
      <c r="CM172" s="41">
        <f>CL172/CK172*100</f>
        <v>100</v>
      </c>
      <c r="CN172" s="17"/>
      <c r="CO172" s="17">
        <f t="shared" ref="CO172:CP173" si="1144">CR172+CU172</f>
        <v>0</v>
      </c>
      <c r="CP172" s="17">
        <f t="shared" si="1144"/>
        <v>0</v>
      </c>
      <c r="CQ172" s="17"/>
      <c r="CR172" s="17"/>
      <c r="CS172" s="17"/>
      <c r="CT172" s="17"/>
      <c r="CU172" s="17"/>
      <c r="CV172" s="17"/>
      <c r="CW172" s="17"/>
      <c r="CX172" s="17"/>
      <c r="CY172" s="17">
        <f>DB172+DE172</f>
        <v>0</v>
      </c>
      <c r="CZ172" s="17">
        <f t="shared" ref="CZ172" si="1145">DC172+DF172</f>
        <v>0</v>
      </c>
      <c r="DA172" s="17"/>
      <c r="DB172" s="17"/>
      <c r="DC172" s="17"/>
      <c r="DD172" s="17"/>
      <c r="DE172" s="17"/>
      <c r="DF172" s="17"/>
      <c r="DG172" s="17"/>
      <c r="DH172" s="17">
        <f>235281.02041+328815.23502</f>
        <v>564096.25543000002</v>
      </c>
      <c r="DI172" s="17">
        <f t="shared" ref="DI172:DJ173" si="1146">DL172+DO172</f>
        <v>564096.25543000002</v>
      </c>
      <c r="DJ172" s="17">
        <f t="shared" si="1146"/>
        <v>289540.44111000001</v>
      </c>
      <c r="DK172" s="17"/>
      <c r="DL172" s="17">
        <v>230575.4</v>
      </c>
      <c r="DM172" s="17">
        <v>230575.4</v>
      </c>
      <c r="DN172" s="41">
        <f>DM172/DL172*100</f>
        <v>100</v>
      </c>
      <c r="DO172" s="17">
        <v>333520.85543</v>
      </c>
      <c r="DP172" s="17">
        <v>58965.041109999998</v>
      </c>
      <c r="DQ172" s="41">
        <f>DP172/DO172*100</f>
        <v>17.679566404918777</v>
      </c>
      <c r="DR172" s="17">
        <v>127279.79591</v>
      </c>
      <c r="DS172" s="17">
        <f>DV172+DY172</f>
        <v>127279.79591</v>
      </c>
      <c r="DT172" s="17">
        <f>DW172+DZ172</f>
        <v>123638.35789</v>
      </c>
      <c r="DU172" s="17">
        <f>DT172/DS172*100</f>
        <v>97.139029023447776</v>
      </c>
      <c r="DV172" s="17">
        <v>124734.2</v>
      </c>
      <c r="DW172" s="17">
        <v>121165.59073</v>
      </c>
      <c r="DX172" s="17">
        <f>DW172/DV172*100</f>
        <v>97.139029015298135</v>
      </c>
      <c r="DY172" s="17">
        <v>2545.59591</v>
      </c>
      <c r="DZ172" s="17">
        <v>2472.7671599999999</v>
      </c>
      <c r="EA172" s="17">
        <f>DZ172/DY172*100</f>
        <v>97.139029422780609</v>
      </c>
      <c r="EB172" s="17"/>
      <c r="EC172" s="17">
        <f t="shared" ref="EC172:ED173" si="1147">EF172+EI172</f>
        <v>0</v>
      </c>
      <c r="ED172" s="17">
        <f t="shared" si="1147"/>
        <v>0</v>
      </c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>
        <v>53325.88</v>
      </c>
      <c r="EP172" s="17">
        <f t="shared" ref="EP172:EQ172" si="1148">ES172+EV172</f>
        <v>53325.88</v>
      </c>
      <c r="EQ172" s="17">
        <f t="shared" si="1148"/>
        <v>20623.58423</v>
      </c>
      <c r="ER172" s="17">
        <f>EQ172/EP172*100</f>
        <v>38.674625210123118</v>
      </c>
      <c r="ES172" s="17">
        <v>53325.88</v>
      </c>
      <c r="ET172" s="17">
        <v>20623.58423</v>
      </c>
      <c r="EU172" s="17">
        <f>ET172/ES172*100</f>
        <v>38.674625210123118</v>
      </c>
      <c r="EV172" s="17"/>
      <c r="EW172" s="17"/>
      <c r="EX172" s="17"/>
      <c r="EY172" s="17"/>
      <c r="EZ172" s="17"/>
      <c r="FA172" s="17">
        <f>FD172+FG172</f>
        <v>0</v>
      </c>
      <c r="FB172" s="17"/>
      <c r="FC172" s="17"/>
      <c r="FD172" s="17"/>
      <c r="FE172" s="17"/>
      <c r="FF172" s="17"/>
      <c r="FG172" s="17"/>
      <c r="FH172" s="17"/>
      <c r="FI172" s="22">
        <v>355.13072</v>
      </c>
      <c r="FJ172" s="17">
        <f>SUM(FM172,FP172)</f>
        <v>355.13072</v>
      </c>
      <c r="FK172" s="17">
        <f>SUM(FN172,FQ172)</f>
        <v>355.13072</v>
      </c>
      <c r="FL172" s="17"/>
      <c r="FM172" s="17">
        <v>351.57941</v>
      </c>
      <c r="FN172" s="17">
        <v>351.57941</v>
      </c>
      <c r="FO172" s="17">
        <f>FN172/FM172*100</f>
        <v>100</v>
      </c>
      <c r="FP172" s="17">
        <v>3.55131</v>
      </c>
      <c r="FQ172" s="17">
        <v>3.55131</v>
      </c>
      <c r="FR172" s="17">
        <f>FQ172/FP172*100</f>
        <v>100</v>
      </c>
      <c r="FS172" s="17"/>
      <c r="FT172" s="17">
        <f t="shared" ref="FT172:FU173" si="1149">FW172+FZ172</f>
        <v>0</v>
      </c>
      <c r="FU172" s="17">
        <f t="shared" si="1149"/>
        <v>0</v>
      </c>
      <c r="FV172" s="17"/>
      <c r="FW172" s="17"/>
      <c r="FX172" s="17"/>
      <c r="FY172" s="17"/>
      <c r="FZ172" s="17"/>
      <c r="GA172" s="17"/>
      <c r="GB172" s="17"/>
      <c r="GC172" s="17"/>
      <c r="GD172" s="17">
        <f t="shared" ref="GD172:GE173" si="1150">GG172+GJ172</f>
        <v>0</v>
      </c>
      <c r="GE172" s="17">
        <f t="shared" si="1150"/>
        <v>0</v>
      </c>
      <c r="GF172" s="17"/>
      <c r="GG172" s="17"/>
      <c r="GH172" s="17"/>
      <c r="GI172" s="17"/>
      <c r="GJ172" s="17"/>
      <c r="GK172" s="17"/>
      <c r="GL172" s="17"/>
      <c r="GM172" s="17">
        <v>168184.89186</v>
      </c>
      <c r="GN172" s="17">
        <f t="shared" ref="GN172:GO173" si="1151">GQ172+GT172</f>
        <v>168184.89186</v>
      </c>
      <c r="GO172" s="17">
        <f t="shared" si="1151"/>
        <v>92441.029179999998</v>
      </c>
      <c r="GP172" s="17">
        <f>GO172/GM172*100</f>
        <v>54.963931752531913</v>
      </c>
      <c r="GQ172" s="17">
        <v>166503.04294000001</v>
      </c>
      <c r="GR172" s="17">
        <v>91516.618919999994</v>
      </c>
      <c r="GS172" s="41">
        <f>GR172/GQ172*100</f>
        <v>54.963931772092799</v>
      </c>
      <c r="GT172" s="17">
        <v>1681.8489199999999</v>
      </c>
      <c r="GU172" s="17">
        <v>924.41025999999999</v>
      </c>
      <c r="GV172" s="41">
        <f>GU172/GT172*100</f>
        <v>54.963929816002747</v>
      </c>
      <c r="GW172" s="17"/>
      <c r="GX172" s="17">
        <f t="shared" ref="GX172:GY173" si="1152">HA172+HD172</f>
        <v>0</v>
      </c>
      <c r="GY172" s="17">
        <f t="shared" si="1152"/>
        <v>0</v>
      </c>
      <c r="GZ172" s="17"/>
      <c r="HA172" s="17"/>
      <c r="HB172" s="17"/>
      <c r="HC172" s="17"/>
      <c r="HD172" s="17"/>
      <c r="HE172" s="17"/>
      <c r="HF172" s="17"/>
      <c r="HG172" s="17"/>
      <c r="HH172" s="17">
        <f t="shared" ref="HH172:HI173" si="1153">HK172+HN172</f>
        <v>0</v>
      </c>
      <c r="HI172" s="17">
        <f t="shared" si="1153"/>
        <v>0</v>
      </c>
      <c r="HJ172" s="17"/>
      <c r="HK172" s="17"/>
      <c r="HL172" s="17"/>
      <c r="HM172" s="17"/>
      <c r="HN172" s="17"/>
      <c r="HO172" s="17"/>
      <c r="HP172" s="17"/>
      <c r="HQ172" s="17">
        <f>178399.77096+324026.97891+54000</f>
        <v>556426.74986999994</v>
      </c>
      <c r="HR172" s="17">
        <f t="shared" ref="HR172:HS173" si="1154">HU172+HX172</f>
        <v>556426.74986999994</v>
      </c>
      <c r="HS172" s="17">
        <f t="shared" si="1154"/>
        <v>169105.86245999997</v>
      </c>
      <c r="HT172" s="41">
        <f>HS172/HR172*100</f>
        <v>30.391396980736246</v>
      </c>
      <c r="HU172" s="17">
        <v>174831.77233000001</v>
      </c>
      <c r="HV172" s="17">
        <v>32799.121910000002</v>
      </c>
      <c r="HW172" s="41">
        <f>HV172/HU172*100</f>
        <v>18.76038975804164</v>
      </c>
      <c r="HX172" s="17">
        <v>381594.97753999999</v>
      </c>
      <c r="HY172" s="17">
        <v>136306.74054999999</v>
      </c>
      <c r="HZ172" s="41">
        <f>HY172/HX172*100</f>
        <v>35.720265876851556</v>
      </c>
      <c r="IA172" s="17"/>
      <c r="IB172" s="17">
        <f t="shared" ref="IB172:IC173" si="1155">IE172+IH172</f>
        <v>0</v>
      </c>
      <c r="IC172" s="17">
        <f t="shared" si="1155"/>
        <v>0</v>
      </c>
      <c r="ID172" s="41" t="e">
        <f>IC172/IB172*100</f>
        <v>#DIV/0!</v>
      </c>
      <c r="IE172" s="17"/>
      <c r="IF172" s="17"/>
      <c r="IG172" s="41" t="e">
        <f>IF172/IE172*100</f>
        <v>#DIV/0!</v>
      </c>
      <c r="IH172" s="17"/>
      <c r="II172" s="17"/>
      <c r="IJ172" s="41" t="e">
        <f>II172/IH172*100</f>
        <v>#DIV/0!</v>
      </c>
      <c r="IK172" s="17">
        <v>913.26531</v>
      </c>
      <c r="IL172" s="17">
        <f t="shared" ref="IL172:IM173" si="1156">IO172+IR172</f>
        <v>913.26531</v>
      </c>
      <c r="IM172" s="17">
        <f t="shared" si="1156"/>
        <v>913.26531</v>
      </c>
      <c r="IN172" s="41">
        <f>IM172/IL172*100</f>
        <v>100</v>
      </c>
      <c r="IO172" s="17">
        <v>895</v>
      </c>
      <c r="IP172" s="17">
        <v>895</v>
      </c>
      <c r="IQ172" s="41">
        <f>IP172/IO172*100</f>
        <v>100</v>
      </c>
      <c r="IR172" s="17">
        <v>18.265309999999999</v>
      </c>
      <c r="IS172" s="17">
        <v>18.265309999999999</v>
      </c>
      <c r="IT172" s="41">
        <f>IS172/IR172*100</f>
        <v>100</v>
      </c>
      <c r="IU172" s="17"/>
      <c r="IV172" s="17">
        <f t="shared" ref="IV172:IW173" si="1157">IY172+JB172</f>
        <v>0</v>
      </c>
      <c r="IW172" s="17">
        <f t="shared" si="1157"/>
        <v>0</v>
      </c>
      <c r="IX172" s="41" t="e">
        <f>IW172/IV172*100</f>
        <v>#DIV/0!</v>
      </c>
      <c r="IY172" s="17"/>
      <c r="IZ172" s="17"/>
      <c r="JA172" s="41" t="e">
        <f>IZ172/IY172*100</f>
        <v>#DIV/0!</v>
      </c>
      <c r="JB172" s="17"/>
      <c r="JC172" s="17"/>
      <c r="JD172" s="41" t="e">
        <f>JC172/JB172*100</f>
        <v>#DIV/0!</v>
      </c>
      <c r="JE172" s="17">
        <v>6716.2244900000005</v>
      </c>
      <c r="JF172" s="17">
        <f t="shared" ref="JF172:JG172" si="1158">JI172+JL172</f>
        <v>6716.2244899999996</v>
      </c>
      <c r="JG172" s="17">
        <f t="shared" si="1158"/>
        <v>6716.2244899999996</v>
      </c>
      <c r="JH172" s="17">
        <f>JG172/JF172*100</f>
        <v>100</v>
      </c>
      <c r="JI172" s="17">
        <v>6581.9</v>
      </c>
      <c r="JJ172" s="17">
        <v>6581.9</v>
      </c>
      <c r="JK172" s="41">
        <f>JJ172/JI172*100</f>
        <v>100</v>
      </c>
      <c r="JL172" s="17">
        <v>134.32449</v>
      </c>
      <c r="JM172" s="17">
        <v>134.32449</v>
      </c>
      <c r="JN172" s="41">
        <f>JM172/JL172*100</f>
        <v>100</v>
      </c>
      <c r="JO172" s="17"/>
      <c r="JP172" s="17"/>
      <c r="JQ172" s="17"/>
      <c r="JR172" s="17">
        <v>74.402160000000009</v>
      </c>
      <c r="JS172" s="17">
        <v>37.201079999999997</v>
      </c>
      <c r="JT172" s="41">
        <f>JS172/JR172*100</f>
        <v>49.999999999999986</v>
      </c>
      <c r="JU172" s="17"/>
      <c r="JV172" s="17"/>
      <c r="JW172" s="41"/>
      <c r="JX172" s="17">
        <v>1930.9603999999999</v>
      </c>
      <c r="JY172" s="17">
        <v>0</v>
      </c>
      <c r="JZ172" s="41"/>
      <c r="KA172" s="17">
        <v>94617.059519999995</v>
      </c>
      <c r="KB172" s="17">
        <v>0</v>
      </c>
      <c r="KC172" s="41"/>
      <c r="KD172" s="17"/>
      <c r="KE172" s="17"/>
      <c r="KF172" s="41"/>
      <c r="KG172" s="17">
        <v>8366.9051099999997</v>
      </c>
      <c r="KH172" s="17">
        <v>242.66794999999999</v>
      </c>
      <c r="KI172" s="17">
        <f>KH172/KG172*100</f>
        <v>2.9003310878949362</v>
      </c>
      <c r="KJ172" s="17">
        <v>409940</v>
      </c>
      <c r="KK172" s="17">
        <v>81611.31439</v>
      </c>
      <c r="KL172" s="17">
        <f t="shared" ref="KL172" si="1159">KK172/KJ172*100</f>
        <v>19.908112013953261</v>
      </c>
      <c r="KM172" s="17"/>
      <c r="KN172" s="17"/>
      <c r="KO172" s="41"/>
      <c r="KP172" s="17"/>
      <c r="KQ172" s="17"/>
      <c r="KR172" s="41"/>
      <c r="KS172" s="25"/>
    </row>
    <row r="173" spans="1:305">
      <c r="A173" s="1" t="s">
        <v>236</v>
      </c>
      <c r="B173" s="17">
        <f t="shared" si="1134"/>
        <v>338429.69666999998</v>
      </c>
      <c r="C173" s="17">
        <f t="shared" si="1135"/>
        <v>188330.35483000003</v>
      </c>
      <c r="D173" s="17">
        <f>C173/B173*100</f>
        <v>55.648294662994488</v>
      </c>
      <c r="E173" s="17"/>
      <c r="F173" s="17"/>
      <c r="G173" s="17"/>
      <c r="H173" s="17"/>
      <c r="I173" s="17">
        <f t="shared" si="1136"/>
        <v>0</v>
      </c>
      <c r="J173" s="17">
        <f t="shared" si="1136"/>
        <v>0</v>
      </c>
      <c r="K173" s="17"/>
      <c r="L173" s="17"/>
      <c r="M173" s="17"/>
      <c r="N173" s="17"/>
      <c r="O173" s="17"/>
      <c r="P173" s="17"/>
      <c r="Q173" s="17"/>
      <c r="R173" s="17">
        <v>1597.5</v>
      </c>
      <c r="S173" s="17">
        <v>1597.5</v>
      </c>
      <c r="T173" s="17">
        <f>S173/R173*100</f>
        <v>100</v>
      </c>
      <c r="U173" s="17"/>
      <c r="V173" s="17"/>
      <c r="W173" s="17"/>
      <c r="X173" s="17">
        <v>3531.1342500000001</v>
      </c>
      <c r="Y173" s="17">
        <f t="shared" si="1137"/>
        <v>3531.1342500000001</v>
      </c>
      <c r="Z173" s="17">
        <f t="shared" si="1137"/>
        <v>1926.3824999999999</v>
      </c>
      <c r="AA173" s="17">
        <f>Z173/Y173*100</f>
        <v>54.554212998273854</v>
      </c>
      <c r="AB173" s="17">
        <v>2227.2677800000001</v>
      </c>
      <c r="AC173" s="17">
        <v>1213.6209799999999</v>
      </c>
      <c r="AD173" s="17">
        <f>AC173/AB173*100</f>
        <v>54.489226257293581</v>
      </c>
      <c r="AE173" s="17">
        <v>1303.8664699999999</v>
      </c>
      <c r="AF173" s="17">
        <v>712.76152000000002</v>
      </c>
      <c r="AG173" s="17">
        <f>AF173/AE173*100</f>
        <v>54.665223502526302</v>
      </c>
      <c r="AH173" s="17"/>
      <c r="AI173" s="17">
        <f>AL173+AO173</f>
        <v>0</v>
      </c>
      <c r="AJ173" s="17">
        <f>AM173+AP173</f>
        <v>0</v>
      </c>
      <c r="AK173" s="17"/>
      <c r="AL173" s="17"/>
      <c r="AM173" s="17"/>
      <c r="AN173" s="17"/>
      <c r="AO173" s="17"/>
      <c r="AP173" s="17"/>
      <c r="AQ173" s="17"/>
      <c r="AR173" s="17">
        <v>21357.040820000002</v>
      </c>
      <c r="AS173" s="17">
        <f>AV173+AY173</f>
        <v>21357.040820000002</v>
      </c>
      <c r="AT173" s="17">
        <f>AW173+AZ173</f>
        <v>6852.5656399999998</v>
      </c>
      <c r="AU173" s="17"/>
      <c r="AV173" s="17">
        <v>20929.900000000001</v>
      </c>
      <c r="AW173" s="17">
        <v>6715.51433</v>
      </c>
      <c r="AX173" s="41">
        <f>AW173/AV173*100</f>
        <v>32.085744939058472</v>
      </c>
      <c r="AY173" s="17">
        <v>427.14082000000002</v>
      </c>
      <c r="AZ173" s="17">
        <v>137.05131</v>
      </c>
      <c r="BA173" s="41">
        <f>AZ173/AY173*100</f>
        <v>32.085743994217175</v>
      </c>
      <c r="BB173" s="17"/>
      <c r="BC173" s="17">
        <f t="shared" si="1140"/>
        <v>0</v>
      </c>
      <c r="BD173" s="17">
        <f t="shared" si="1140"/>
        <v>0</v>
      </c>
      <c r="BE173" s="17"/>
      <c r="BF173" s="17"/>
      <c r="BG173" s="17"/>
      <c r="BH173" s="17"/>
      <c r="BI173" s="17"/>
      <c r="BJ173" s="17"/>
      <c r="BK173" s="17"/>
      <c r="BL173" s="17">
        <v>17015.201570000001</v>
      </c>
      <c r="BM173" s="17">
        <f>BP173+BS173</f>
        <v>17015.201569999997</v>
      </c>
      <c r="BN173" s="17">
        <f t="shared" ref="BN173" si="1160">BQ173+BT173</f>
        <v>629.10331000000008</v>
      </c>
      <c r="BO173" s="17">
        <f>BN173/BM173*100</f>
        <v>3.6973015418705977</v>
      </c>
      <c r="BP173" s="17">
        <v>16674.897529999998</v>
      </c>
      <c r="BQ173" s="17">
        <v>616.52124000000003</v>
      </c>
      <c r="BR173" s="17">
        <f>BQ173/BP173*100</f>
        <v>3.6973015209887174</v>
      </c>
      <c r="BS173" s="17">
        <v>340.30403999999999</v>
      </c>
      <c r="BT173" s="17">
        <v>12.58207</v>
      </c>
      <c r="BU173" s="17">
        <f>BT173/BS173*100</f>
        <v>3.697302565082683</v>
      </c>
      <c r="BV173" s="17">
        <f t="shared" si="1141"/>
        <v>2762.8445699999997</v>
      </c>
      <c r="BW173" s="17">
        <f t="shared" si="1141"/>
        <v>1433.11007</v>
      </c>
      <c r="BX173" s="17"/>
      <c r="BY173" s="17">
        <v>2762.8445699999997</v>
      </c>
      <c r="BZ173" s="17">
        <v>1433.11007</v>
      </c>
      <c r="CA173" s="17">
        <f t="shared" ref="CA173" si="1161">BZ173/BY173*100</f>
        <v>51.870817691347725</v>
      </c>
      <c r="CB173" s="17"/>
      <c r="CC173" s="17"/>
      <c r="CD173" s="17"/>
      <c r="CE173" s="17">
        <f t="shared" si="1143"/>
        <v>149489.36212000001</v>
      </c>
      <c r="CF173" s="17">
        <f t="shared" si="1143"/>
        <v>111640.05051</v>
      </c>
      <c r="CG173" s="17">
        <f>CF173/CE173*100</f>
        <v>74.680933095682676</v>
      </c>
      <c r="CH173" s="17">
        <v>146547.30447999999</v>
      </c>
      <c r="CI173" s="17">
        <v>109407.24959000001</v>
      </c>
      <c r="CJ173" s="17">
        <f>CI173/CH173*100</f>
        <v>74.656610012865386</v>
      </c>
      <c r="CK173" s="17">
        <v>2942.05764</v>
      </c>
      <c r="CL173" s="17">
        <v>2232.8009200000001</v>
      </c>
      <c r="CM173" s="17">
        <f>CL173/CK173*100</f>
        <v>75.892494070918346</v>
      </c>
      <c r="CN173" s="17"/>
      <c r="CO173" s="17">
        <f t="shared" si="1144"/>
        <v>0</v>
      </c>
      <c r="CP173" s="17">
        <f t="shared" si="1144"/>
        <v>0</v>
      </c>
      <c r="CQ173" s="17"/>
      <c r="CR173" s="17"/>
      <c r="CS173" s="17"/>
      <c r="CT173" s="17"/>
      <c r="CU173" s="17"/>
      <c r="CV173" s="17"/>
      <c r="CW173" s="17"/>
      <c r="CX173" s="17"/>
      <c r="CY173" s="17">
        <f>DB173+DE173</f>
        <v>0</v>
      </c>
      <c r="CZ173" s="17">
        <f>DC173+DF173</f>
        <v>0</v>
      </c>
      <c r="DA173" s="17"/>
      <c r="DB173" s="17"/>
      <c r="DC173" s="17"/>
      <c r="DD173" s="17"/>
      <c r="DE173" s="17"/>
      <c r="DF173" s="17"/>
      <c r="DG173" s="17"/>
      <c r="DH173" s="17"/>
      <c r="DI173" s="17">
        <f t="shared" si="1146"/>
        <v>0</v>
      </c>
      <c r="DJ173" s="17">
        <f t="shared" si="1146"/>
        <v>0</v>
      </c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>
        <f t="shared" si="1147"/>
        <v>0</v>
      </c>
      <c r="ED173" s="17">
        <f t="shared" si="1147"/>
        <v>0</v>
      </c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>
        <f>1529.93484+7388.84016</f>
        <v>8918.7749999999996</v>
      </c>
      <c r="EP173" s="17">
        <f>ES173+EV173</f>
        <v>8918.7749999999996</v>
      </c>
      <c r="EQ173" s="17">
        <f>ET173+EW173</f>
        <v>1698.78386</v>
      </c>
      <c r="ER173" s="17">
        <f>EQ173/EP173*100</f>
        <v>19.047277905317717</v>
      </c>
      <c r="ES173" s="17">
        <v>8918.7749999999996</v>
      </c>
      <c r="ET173" s="17">
        <v>1698.78386</v>
      </c>
      <c r="EU173" s="17">
        <f>ET173/ES173*100</f>
        <v>19.047277905317717</v>
      </c>
      <c r="EV173" s="17"/>
      <c r="EW173" s="17"/>
      <c r="EX173" s="17"/>
      <c r="EY173" s="17"/>
      <c r="EZ173" s="17">
        <f>FC173+FF173</f>
        <v>0</v>
      </c>
      <c r="FA173" s="17">
        <v>0</v>
      </c>
      <c r="FB173" s="17"/>
      <c r="FC173" s="17"/>
      <c r="FD173" s="17"/>
      <c r="FE173" s="17"/>
      <c r="FF173" s="17"/>
      <c r="FG173" s="17"/>
      <c r="FH173" s="17"/>
      <c r="FI173" s="22">
        <v>254.50716</v>
      </c>
      <c r="FJ173" s="17">
        <f>SUM(FM173,FP173)</f>
        <v>254.50716</v>
      </c>
      <c r="FK173" s="17">
        <v>254.50716</v>
      </c>
      <c r="FL173" s="17"/>
      <c r="FM173" s="17">
        <v>251.96208999999999</v>
      </c>
      <c r="FN173" s="17">
        <v>251.96208999999999</v>
      </c>
      <c r="FO173" s="17"/>
      <c r="FP173" s="17">
        <v>2.5450699999999999</v>
      </c>
      <c r="FQ173" s="17">
        <v>2.5450699999999999</v>
      </c>
      <c r="FR173" s="17"/>
      <c r="FS173" s="17"/>
      <c r="FT173" s="17">
        <f t="shared" si="1149"/>
        <v>0</v>
      </c>
      <c r="FU173" s="17">
        <f t="shared" si="1149"/>
        <v>0</v>
      </c>
      <c r="FV173" s="17"/>
      <c r="FW173" s="17"/>
      <c r="FX173" s="17"/>
      <c r="FY173" s="17"/>
      <c r="FZ173" s="17"/>
      <c r="GA173" s="17"/>
      <c r="GB173" s="17"/>
      <c r="GC173" s="17"/>
      <c r="GD173" s="17">
        <f t="shared" si="1150"/>
        <v>0</v>
      </c>
      <c r="GE173" s="17">
        <f t="shared" si="1150"/>
        <v>0</v>
      </c>
      <c r="GF173" s="17"/>
      <c r="GG173" s="17"/>
      <c r="GH173" s="17"/>
      <c r="GI173" s="17"/>
      <c r="GJ173" s="17"/>
      <c r="GK173" s="17"/>
      <c r="GL173" s="17"/>
      <c r="GM173" s="17">
        <v>33997.84476</v>
      </c>
      <c r="GN173" s="17">
        <f t="shared" si="1151"/>
        <v>33997.84476</v>
      </c>
      <c r="GO173" s="17">
        <f t="shared" si="1151"/>
        <v>17471.19958</v>
      </c>
      <c r="GP173" s="17">
        <f>GO173/GM173*100</f>
        <v>51.389138644916855</v>
      </c>
      <c r="GQ173" s="17">
        <v>33657.866309999998</v>
      </c>
      <c r="GR173" s="17">
        <v>17296.487580000001</v>
      </c>
      <c r="GS173" s="17">
        <f>GR173/GQ173*100</f>
        <v>51.389138636102693</v>
      </c>
      <c r="GT173" s="17">
        <v>339.97845000000001</v>
      </c>
      <c r="GU173" s="17">
        <v>174.71199999999999</v>
      </c>
      <c r="GV173" s="17">
        <f>GU173/GT173*100</f>
        <v>51.389139517519411</v>
      </c>
      <c r="GW173" s="17"/>
      <c r="GX173" s="17">
        <f t="shared" si="1152"/>
        <v>0</v>
      </c>
      <c r="GY173" s="17">
        <f t="shared" si="1152"/>
        <v>0</v>
      </c>
      <c r="GZ173" s="17" t="e">
        <f>GY173/GW173*100</f>
        <v>#DIV/0!</v>
      </c>
      <c r="HA173" s="17"/>
      <c r="HB173" s="17"/>
      <c r="HC173" s="17"/>
      <c r="HD173" s="17"/>
      <c r="HE173" s="17"/>
      <c r="HF173" s="17"/>
      <c r="HG173" s="17">
        <v>89747.979800000001</v>
      </c>
      <c r="HH173" s="17">
        <f t="shared" si="1153"/>
        <v>89747.979800000001</v>
      </c>
      <c r="HI173" s="17">
        <f t="shared" si="1153"/>
        <v>43560.70839</v>
      </c>
      <c r="HJ173" s="17"/>
      <c r="HK173" s="17">
        <v>88850.5</v>
      </c>
      <c r="HL173" s="17">
        <v>43125.101309999998</v>
      </c>
      <c r="HM173" s="17">
        <f>HL173/HK173*100</f>
        <v>48.536700761391323</v>
      </c>
      <c r="HN173" s="17">
        <v>897.47979999999995</v>
      </c>
      <c r="HO173" s="17">
        <v>435.60708</v>
      </c>
      <c r="HP173" s="17">
        <f>HO173/HN173*100</f>
        <v>48.536700213197001</v>
      </c>
      <c r="HQ173" s="17"/>
      <c r="HR173" s="17">
        <f t="shared" si="1154"/>
        <v>0</v>
      </c>
      <c r="HS173" s="17">
        <f t="shared" si="1154"/>
        <v>0</v>
      </c>
      <c r="HT173" s="17"/>
      <c r="HU173" s="17"/>
      <c r="HV173" s="17"/>
      <c r="HW173" s="17"/>
      <c r="HX173" s="17"/>
      <c r="HY173" s="17"/>
      <c r="HZ173" s="17"/>
      <c r="IA173" s="17"/>
      <c r="IB173" s="17">
        <f t="shared" si="1155"/>
        <v>0</v>
      </c>
      <c r="IC173" s="17">
        <f t="shared" si="1155"/>
        <v>0</v>
      </c>
      <c r="ID173" s="17"/>
      <c r="IE173" s="17"/>
      <c r="IF173" s="17"/>
      <c r="IG173" s="17"/>
      <c r="IH173" s="17"/>
      <c r="II173" s="17"/>
      <c r="IJ173" s="17"/>
      <c r="IK173" s="17">
        <v>581.63265000000001</v>
      </c>
      <c r="IL173" s="17">
        <f t="shared" si="1156"/>
        <v>581.63265000000001</v>
      </c>
      <c r="IM173" s="17">
        <f t="shared" si="1156"/>
        <v>581.63265000000001</v>
      </c>
      <c r="IN173" s="41"/>
      <c r="IO173" s="17">
        <v>570</v>
      </c>
      <c r="IP173" s="17">
        <v>570</v>
      </c>
      <c r="IQ173" s="41">
        <f t="shared" ref="IQ173" si="1162">IP173/IO173*100</f>
        <v>100</v>
      </c>
      <c r="IR173" s="17">
        <v>11.63265</v>
      </c>
      <c r="IS173" s="17">
        <v>11.63265</v>
      </c>
      <c r="IT173" s="41">
        <f t="shared" ref="IT173" si="1163">IS173/IR173*100</f>
        <v>100</v>
      </c>
      <c r="IU173" s="17">
        <v>3196.8740699999998</v>
      </c>
      <c r="IV173" s="17">
        <f t="shared" si="1157"/>
        <v>3196.8740699999998</v>
      </c>
      <c r="IW173" s="17">
        <f t="shared" si="1157"/>
        <v>684.81116000000009</v>
      </c>
      <c r="IX173" s="17">
        <f>IW173/IV173*100</f>
        <v>21.421274188632651</v>
      </c>
      <c r="IY173" s="17">
        <v>3132.9365899999998</v>
      </c>
      <c r="IZ173" s="17">
        <v>671.11494000000005</v>
      </c>
      <c r="JA173" s="17">
        <f>IZ173/IY173*100</f>
        <v>21.421274281200823</v>
      </c>
      <c r="JB173" s="17">
        <v>63.937480000000001</v>
      </c>
      <c r="JC173" s="17">
        <v>13.69622</v>
      </c>
      <c r="JD173" s="17">
        <f>JC173/JB173*100</f>
        <v>21.42126965279207</v>
      </c>
      <c r="JE173" s="17"/>
      <c r="JF173" s="17">
        <f>JI173+JL173</f>
        <v>0</v>
      </c>
      <c r="JG173" s="17">
        <f>JJ173+JM173</f>
        <v>0</v>
      </c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>
        <v>1114.9998999999998</v>
      </c>
      <c r="JV173" s="17"/>
      <c r="JW173" s="17">
        <f>JV173/JU173*100</f>
        <v>0</v>
      </c>
      <c r="JX173" s="17"/>
      <c r="JY173" s="17"/>
      <c r="JZ173" s="17" t="e">
        <f>JY173/JX173*100</f>
        <v>#DIV/0!</v>
      </c>
      <c r="KA173" s="17"/>
      <c r="KB173" s="17"/>
      <c r="KC173" s="17" t="e">
        <f>KB173/KA173*100</f>
        <v>#DIV/0!</v>
      </c>
      <c r="KD173" s="17"/>
      <c r="KE173" s="17"/>
      <c r="KF173" s="17" t="e">
        <f>KE173/KD173*100</f>
        <v>#DIV/0!</v>
      </c>
      <c r="KG173" s="17"/>
      <c r="KH173" s="17"/>
      <c r="KI173" s="17" t="e">
        <f>KH173/KG173*100</f>
        <v>#DIV/0!</v>
      </c>
      <c r="KJ173" s="17"/>
      <c r="KK173" s="17"/>
      <c r="KL173" s="17"/>
      <c r="KM173" s="17">
        <v>4864</v>
      </c>
      <c r="KN173" s="17"/>
      <c r="KO173" s="17">
        <f>KN173/KM173*100</f>
        <v>0</v>
      </c>
      <c r="KP173" s="17"/>
      <c r="KQ173" s="17"/>
      <c r="KR173" s="17"/>
      <c r="KS173" s="25"/>
    </row>
    <row r="174" spans="1:305">
      <c r="A174" s="1" t="s">
        <v>3</v>
      </c>
      <c r="B174" s="17">
        <f t="shared" ref="B174" si="1164">H174+R174+U174+X174+AH174+AR174+BB174+BL174+BV174+CE174+CN174+CX174+DH174+DR174+EB174+EO174+E174+EY174+FI174+FS174+GC174+GM174+GW174+HG174+HQ174+IA174+IK174+IU174+JE174+JO174+EL174+JR174+JU174+JX174+KA174+KD174+KG174+KJ174+KM174+KP174</f>
        <v>83546.700999999986</v>
      </c>
      <c r="C174" s="17">
        <f t="shared" ref="C174" si="1165">J174+S174+V174+Z174+AJ174+AT174+BD174+BN174+BW174+CF174+CP174+CZ174+DJ174+DT174+ED174+EQ174+F174+FA174+FK174+FU174+GE174+GO174+GY174+HI174+HS174+IC174+IM174+IW174+JG174+JP174+EM174+JS174+JV174+JY174+KB174+KE174+KH174+KK174+KN174+KQ174</f>
        <v>23696.570710000004</v>
      </c>
      <c r="D174" s="17">
        <f>C174/B174*100</f>
        <v>28.363263212511537</v>
      </c>
      <c r="E174" s="17"/>
      <c r="F174" s="17"/>
      <c r="G174" s="17"/>
      <c r="H174" s="17"/>
      <c r="I174" s="17">
        <f t="shared" ref="I174:J174" si="1166">L174+O174</f>
        <v>0</v>
      </c>
      <c r="J174" s="17">
        <f t="shared" si="1166"/>
        <v>0</v>
      </c>
      <c r="K174" s="17"/>
      <c r="L174" s="17"/>
      <c r="M174" s="17"/>
      <c r="N174" s="17"/>
      <c r="O174" s="17"/>
      <c r="P174" s="17"/>
      <c r="Q174" s="17"/>
      <c r="R174" s="17">
        <v>957.6</v>
      </c>
      <c r="S174" s="17">
        <v>957.6</v>
      </c>
      <c r="T174" s="17">
        <f>S174/R174*100</f>
        <v>100</v>
      </c>
      <c r="U174" s="17"/>
      <c r="V174" s="17"/>
      <c r="W174" s="17"/>
      <c r="X174" s="17">
        <v>4521.8151100000005</v>
      </c>
      <c r="Y174" s="17">
        <f>AB174+AE174</f>
        <v>4521.8151099999995</v>
      </c>
      <c r="Z174" s="17">
        <f t="shared" ref="Z174" si="1167">AC174+AF174</f>
        <v>1000.3240000000001</v>
      </c>
      <c r="AA174" s="17">
        <f>Z174/Y174*100</f>
        <v>22.122178277209574</v>
      </c>
      <c r="AB174" s="17">
        <f>1124.66597+1895.49083-168.0157</f>
        <v>2852.1410999999998</v>
      </c>
      <c r="AC174" s="17">
        <v>630.95573999999999</v>
      </c>
      <c r="AD174" s="17">
        <f>AC174/AB174*100</f>
        <v>22.122178317194756</v>
      </c>
      <c r="AE174" s="17">
        <f>658.39153+1109.64067-98.35819</f>
        <v>1669.6740100000002</v>
      </c>
      <c r="AF174" s="17">
        <v>369.36826000000002</v>
      </c>
      <c r="AG174" s="17">
        <f>AF174/AE174*100</f>
        <v>22.122178208906778</v>
      </c>
      <c r="AH174" s="17"/>
      <c r="AI174" s="17">
        <f>AL174+AO174</f>
        <v>0</v>
      </c>
      <c r="AJ174" s="17">
        <f>AM174+AP174</f>
        <v>0</v>
      </c>
      <c r="AK174" s="17"/>
      <c r="AL174" s="17"/>
      <c r="AM174" s="17"/>
      <c r="AN174" s="17"/>
      <c r="AO174" s="17"/>
      <c r="AP174" s="17"/>
      <c r="AQ174" s="17"/>
      <c r="AR174" s="17"/>
      <c r="AS174" s="17">
        <f>AV174+AY174</f>
        <v>0</v>
      </c>
      <c r="AT174" s="17">
        <f>AW174+AZ174</f>
        <v>0</v>
      </c>
      <c r="AU174" s="17"/>
      <c r="AV174" s="17"/>
      <c r="AW174" s="17"/>
      <c r="AX174" s="17"/>
      <c r="AY174" s="17"/>
      <c r="AZ174" s="17"/>
      <c r="BA174" s="17"/>
      <c r="BB174" s="17"/>
      <c r="BC174" s="17">
        <f t="shared" ref="BC174:BD174" si="1168">BF174+BI174</f>
        <v>0</v>
      </c>
      <c r="BD174" s="17">
        <f t="shared" si="1168"/>
        <v>0</v>
      </c>
      <c r="BE174" s="17"/>
      <c r="BF174" s="17"/>
      <c r="BG174" s="17"/>
      <c r="BH174" s="17"/>
      <c r="BI174" s="17"/>
      <c r="BJ174" s="17"/>
      <c r="BK174" s="17"/>
      <c r="BL174" s="17">
        <v>9024.6373000000003</v>
      </c>
      <c r="BM174" s="17">
        <f>BP174+BS174</f>
        <v>9024.6373000000003</v>
      </c>
      <c r="BN174" s="17">
        <f t="shared" ref="BN174" si="1169">BQ174+BT174</f>
        <v>0</v>
      </c>
      <c r="BO174" s="17">
        <f>BN174/BM174*100</f>
        <v>0</v>
      </c>
      <c r="BP174" s="17">
        <v>8844.1445500000009</v>
      </c>
      <c r="BQ174" s="17"/>
      <c r="BR174" s="17">
        <f>BQ174/BP174*100</f>
        <v>0</v>
      </c>
      <c r="BS174" s="17">
        <v>180.49275</v>
      </c>
      <c r="BT174" s="17"/>
      <c r="BU174" s="17">
        <f>BT174/BS174*100</f>
        <v>0</v>
      </c>
      <c r="BV174" s="17">
        <f t="shared" ref="BV174:BW174" si="1170">BY174+CB174</f>
        <v>3666.0733100000002</v>
      </c>
      <c r="BW174" s="17">
        <f t="shared" si="1170"/>
        <v>0</v>
      </c>
      <c r="BX174" s="17">
        <f>BW174/BV174*100</f>
        <v>0</v>
      </c>
      <c r="BY174" s="17"/>
      <c r="BZ174" s="17"/>
      <c r="CA174" s="17" t="e">
        <f>BZ174/BY174*100</f>
        <v>#DIV/0!</v>
      </c>
      <c r="CB174" s="17">
        <v>3666.0733100000002</v>
      </c>
      <c r="CC174" s="17"/>
      <c r="CD174" s="17">
        <f t="shared" ref="CD174" si="1171">CC174/CB174*100</f>
        <v>0</v>
      </c>
      <c r="CE174" s="17">
        <f t="shared" ref="CE174:CF174" si="1172">CH174+CK174</f>
        <v>18356.243719999999</v>
      </c>
      <c r="CF174" s="17">
        <f t="shared" si="1172"/>
        <v>8236.4960100000008</v>
      </c>
      <c r="CG174" s="17">
        <f>CF174/CE174*100</f>
        <v>44.87026940607651</v>
      </c>
      <c r="CH174" s="17">
        <v>17989.1188</v>
      </c>
      <c r="CI174" s="17">
        <v>8071.7660500000002</v>
      </c>
      <c r="CJ174" s="17">
        <f>CI174/CH174*100</f>
        <v>44.870269298571756</v>
      </c>
      <c r="CK174" s="17">
        <v>367.12491999999997</v>
      </c>
      <c r="CL174" s="17">
        <v>164.72996000000001</v>
      </c>
      <c r="CM174" s="17">
        <f>CL174/CK174*100</f>
        <v>44.870274673808581</v>
      </c>
      <c r="CN174" s="17"/>
      <c r="CO174" s="17">
        <f t="shared" ref="CO174:CP174" si="1173">CR174+CU174</f>
        <v>0</v>
      </c>
      <c r="CP174" s="17">
        <f t="shared" si="1173"/>
        <v>0</v>
      </c>
      <c r="CQ174" s="17"/>
      <c r="CR174" s="17"/>
      <c r="CS174" s="17"/>
      <c r="CT174" s="17"/>
      <c r="CU174" s="17"/>
      <c r="CV174" s="17"/>
      <c r="CW174" s="17"/>
      <c r="CX174" s="17"/>
      <c r="CY174" s="17">
        <f t="shared" ref="CY174:CZ174" si="1174">DB174+DE174</f>
        <v>0</v>
      </c>
      <c r="CZ174" s="17">
        <f t="shared" si="1174"/>
        <v>0</v>
      </c>
      <c r="DA174" s="17"/>
      <c r="DB174" s="17"/>
      <c r="DC174" s="17"/>
      <c r="DD174" s="17"/>
      <c r="DE174" s="17"/>
      <c r="DF174" s="17"/>
      <c r="DG174" s="17"/>
      <c r="DH174" s="17"/>
      <c r="DI174" s="17">
        <f t="shared" ref="DI174:DJ174" si="1175">DL174+DO174</f>
        <v>0</v>
      </c>
      <c r="DJ174" s="17">
        <f t="shared" si="1175"/>
        <v>0</v>
      </c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>
        <f t="shared" ref="EC174:ED174" si="1176">EF174+EI174</f>
        <v>0</v>
      </c>
      <c r="ED174" s="17">
        <f t="shared" si="1176"/>
        <v>0</v>
      </c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>
        <v>10503.56</v>
      </c>
      <c r="EP174" s="17">
        <f t="shared" ref="EP174:EQ174" si="1177">ES174+EV174</f>
        <v>10503.56</v>
      </c>
      <c r="EQ174" s="17">
        <f t="shared" si="1177"/>
        <v>5334.3836300000003</v>
      </c>
      <c r="ER174" s="17">
        <f>EQ174/EP174*100</f>
        <v>50.786434599316813</v>
      </c>
      <c r="ES174" s="17">
        <v>10503.56</v>
      </c>
      <c r="ET174" s="17">
        <v>5334.3836300000003</v>
      </c>
      <c r="EU174" s="17">
        <f>ET174/ES174*100</f>
        <v>50.786434599316813</v>
      </c>
      <c r="EV174" s="17"/>
      <c r="EW174" s="17"/>
      <c r="EX174" s="17"/>
      <c r="EY174" s="17"/>
      <c r="EZ174" s="17"/>
      <c r="FA174" s="17">
        <f>FD174+FG174</f>
        <v>0</v>
      </c>
      <c r="FB174" s="17"/>
      <c r="FC174" s="17"/>
      <c r="FD174" s="17"/>
      <c r="FE174" s="17"/>
      <c r="FF174" s="17"/>
      <c r="FG174" s="17"/>
      <c r="FH174" s="17"/>
      <c r="FI174" s="22">
        <v>96.78352000000001</v>
      </c>
      <c r="FJ174" s="17">
        <f>FM174+FP174</f>
        <v>96.783519999999996</v>
      </c>
      <c r="FK174" s="17">
        <f>FN174+FQ174</f>
        <v>96.783519999999996</v>
      </c>
      <c r="FL174" s="17"/>
      <c r="FM174" s="17">
        <v>95.81568</v>
      </c>
      <c r="FN174" s="17">
        <v>95.81568</v>
      </c>
      <c r="FO174" s="17"/>
      <c r="FP174" s="17">
        <v>0.96784000000000003</v>
      </c>
      <c r="FQ174" s="17">
        <v>0.96784000000000003</v>
      </c>
      <c r="FR174" s="17"/>
      <c r="FS174" s="17"/>
      <c r="FT174" s="17">
        <f t="shared" ref="FT174:FU174" si="1178">FW174+FZ174</f>
        <v>0</v>
      </c>
      <c r="FU174" s="17">
        <f t="shared" si="1178"/>
        <v>0</v>
      </c>
      <c r="FV174" s="17"/>
      <c r="FW174" s="17"/>
      <c r="FX174" s="17"/>
      <c r="FY174" s="17"/>
      <c r="FZ174" s="17"/>
      <c r="GA174" s="17"/>
      <c r="GB174" s="17"/>
      <c r="GC174" s="17"/>
      <c r="GD174" s="17">
        <f t="shared" ref="GD174:GE174" si="1179">GG174+GJ174</f>
        <v>0</v>
      </c>
      <c r="GE174" s="17">
        <f t="shared" si="1179"/>
        <v>0</v>
      </c>
      <c r="GF174" s="17"/>
      <c r="GG174" s="17"/>
      <c r="GH174" s="17"/>
      <c r="GI174" s="17"/>
      <c r="GJ174" s="17"/>
      <c r="GK174" s="17"/>
      <c r="GL174" s="17"/>
      <c r="GM174" s="17">
        <v>11474.47783</v>
      </c>
      <c r="GN174" s="17">
        <f t="shared" ref="GN174:GO174" si="1180">GQ174+GT174</f>
        <v>11474.477830000002</v>
      </c>
      <c r="GO174" s="17">
        <f t="shared" si="1180"/>
        <v>6063.3973399999995</v>
      </c>
      <c r="GP174" s="17">
        <f>GO174/GM174*100</f>
        <v>52.842468562249159</v>
      </c>
      <c r="GQ174" s="17">
        <v>11359.733050000001</v>
      </c>
      <c r="GR174" s="17">
        <v>6002.7633699999997</v>
      </c>
      <c r="GS174" s="17">
        <f>GR174/GQ174*100</f>
        <v>52.842468600087386</v>
      </c>
      <c r="GT174" s="17">
        <v>114.74478000000001</v>
      </c>
      <c r="GU174" s="17">
        <v>60.633969999999998</v>
      </c>
      <c r="GV174" s="17">
        <f>GU174/GT174*100</f>
        <v>52.842464816264403</v>
      </c>
      <c r="GW174" s="17">
        <v>24602.65307</v>
      </c>
      <c r="GX174" s="17">
        <f t="shared" ref="GX174:GY174" si="1181">HA174+HD174</f>
        <v>24602.65307</v>
      </c>
      <c r="GY174" s="17">
        <f t="shared" si="1181"/>
        <v>1664.7290700000001</v>
      </c>
      <c r="GZ174" s="17"/>
      <c r="HA174" s="17">
        <v>24110.6</v>
      </c>
      <c r="HB174" s="17">
        <v>1631.4344900000001</v>
      </c>
      <c r="HC174" s="17">
        <f>HB174/HA174*100</f>
        <v>6.766461597803457</v>
      </c>
      <c r="HD174" s="17">
        <v>492.05306999999999</v>
      </c>
      <c r="HE174" s="17">
        <v>33.294580000000003</v>
      </c>
      <c r="HF174" s="17">
        <f>HE174/HD174*100</f>
        <v>6.7664611867984084</v>
      </c>
      <c r="HG174" s="17"/>
      <c r="HH174" s="17">
        <f t="shared" ref="HH174:HI174" si="1182">HK174+HN174</f>
        <v>0</v>
      </c>
      <c r="HI174" s="17">
        <f t="shared" si="1182"/>
        <v>0</v>
      </c>
      <c r="HJ174" s="17"/>
      <c r="HK174" s="17"/>
      <c r="HL174" s="17"/>
      <c r="HM174" s="17"/>
      <c r="HN174" s="17"/>
      <c r="HO174" s="17"/>
      <c r="HP174" s="17"/>
      <c r="HQ174" s="17"/>
      <c r="HR174" s="17">
        <f t="shared" ref="HR174:HS174" si="1183">HU174+HX174</f>
        <v>0</v>
      </c>
      <c r="HS174" s="17">
        <f t="shared" si="1183"/>
        <v>0</v>
      </c>
      <c r="HT174" s="17"/>
      <c r="HU174" s="17"/>
      <c r="HV174" s="17"/>
      <c r="HW174" s="17"/>
      <c r="HX174" s="17"/>
      <c r="HY174" s="17"/>
      <c r="HZ174" s="17"/>
      <c r="IA174" s="17"/>
      <c r="IB174" s="17">
        <f t="shared" ref="IB174:IC174" si="1184">IE174+IH174</f>
        <v>0</v>
      </c>
      <c r="IC174" s="17">
        <f t="shared" si="1184"/>
        <v>0</v>
      </c>
      <c r="ID174" s="17"/>
      <c r="IE174" s="17"/>
      <c r="IF174" s="17"/>
      <c r="IG174" s="17"/>
      <c r="IH174" s="17"/>
      <c r="II174" s="17"/>
      <c r="IJ174" s="17"/>
      <c r="IK174" s="17">
        <v>342.85714000000002</v>
      </c>
      <c r="IL174" s="17">
        <f t="shared" ref="IL174:IM174" si="1185">IO174+IR174</f>
        <v>342.85714000000002</v>
      </c>
      <c r="IM174" s="17">
        <f t="shared" si="1185"/>
        <v>342.85714000000002</v>
      </c>
      <c r="IN174" s="41">
        <f t="shared" ref="IN174" si="1186">IM174/IL174*100</f>
        <v>100</v>
      </c>
      <c r="IO174" s="17">
        <v>336</v>
      </c>
      <c r="IP174" s="17">
        <v>336</v>
      </c>
      <c r="IQ174" s="41">
        <f t="shared" ref="IQ174" si="1187">IP174/IO174*100</f>
        <v>100</v>
      </c>
      <c r="IR174" s="17">
        <v>6.8571400000000002</v>
      </c>
      <c r="IS174" s="17">
        <v>6.8571400000000002</v>
      </c>
      <c r="IT174" s="41">
        <f t="shared" ref="IT174" si="1188">IS174/IR174*100</f>
        <v>100</v>
      </c>
      <c r="IU174" s="17"/>
      <c r="IV174" s="17">
        <f t="shared" ref="IV174:IW174" si="1189">IY174+JB174</f>
        <v>0</v>
      </c>
      <c r="IW174" s="17">
        <f t="shared" si="1189"/>
        <v>0</v>
      </c>
      <c r="IX174" s="17"/>
      <c r="IY174" s="17"/>
      <c r="IZ174" s="17"/>
      <c r="JA174" s="17"/>
      <c r="JB174" s="17"/>
      <c r="JC174" s="17"/>
      <c r="JD174" s="17"/>
      <c r="JE174" s="17"/>
      <c r="JF174" s="17">
        <f>JI174+JL174</f>
        <v>0</v>
      </c>
      <c r="JG174" s="17">
        <f>JJ174+JM174</f>
        <v>0</v>
      </c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</row>
    <row r="175" spans="1:305" s="47" customFormat="1">
      <c r="A175" s="2" t="s">
        <v>5</v>
      </c>
      <c r="B175" s="23">
        <f>B171+B8</f>
        <v>5843794.8939838493</v>
      </c>
      <c r="C175" s="23">
        <f>C171+C8</f>
        <v>2528588.2149499999</v>
      </c>
      <c r="D175" s="23">
        <f>C175/B175*100</f>
        <v>43.269626344229941</v>
      </c>
      <c r="E175" s="23">
        <f>E171+E8</f>
        <v>136210</v>
      </c>
      <c r="F175" s="23">
        <f>F171+F8</f>
        <v>67986.799999999988</v>
      </c>
      <c r="G175" s="23">
        <f>F175/E175*100</f>
        <v>49.913222230379553</v>
      </c>
      <c r="H175" s="23">
        <f>H171+H8</f>
        <v>12308.181819999998</v>
      </c>
      <c r="I175" s="23">
        <f>I171+I8</f>
        <v>12308.181819999998</v>
      </c>
      <c r="J175" s="23">
        <f>J171+J8</f>
        <v>12308.181819999998</v>
      </c>
      <c r="K175" s="23">
        <f>J175/I175*100</f>
        <v>100</v>
      </c>
      <c r="L175" s="23">
        <f>L171+L8</f>
        <v>12185.100000000002</v>
      </c>
      <c r="M175" s="23">
        <f>M171+M8</f>
        <v>12185.100000000002</v>
      </c>
      <c r="N175" s="23">
        <f>M175/L175*100</f>
        <v>100</v>
      </c>
      <c r="O175" s="23">
        <f>O171+O8</f>
        <v>123.08182000000001</v>
      </c>
      <c r="P175" s="23">
        <f>P171+P8</f>
        <v>123.08182000000001</v>
      </c>
      <c r="Q175" s="23">
        <f>P175/O175*100</f>
        <v>100</v>
      </c>
      <c r="R175" s="23">
        <f>R171+R8</f>
        <v>11622.199999999999</v>
      </c>
      <c r="S175" s="23">
        <f>S171+S8</f>
        <v>11619.82193</v>
      </c>
      <c r="T175" s="23">
        <f>S175/R175*100</f>
        <v>99.979538555523064</v>
      </c>
      <c r="U175" s="23">
        <f>U171+U8</f>
        <v>20132.059999999998</v>
      </c>
      <c r="V175" s="23">
        <f>V171+V8</f>
        <v>0</v>
      </c>
      <c r="W175" s="23">
        <f>V175/U175*100</f>
        <v>0</v>
      </c>
      <c r="X175" s="23">
        <f>X171+X8</f>
        <v>112097.09999999999</v>
      </c>
      <c r="Y175" s="23">
        <f>Y171+Y8</f>
        <v>112097.09999999999</v>
      </c>
      <c r="Z175" s="23">
        <f>Z171+Z8</f>
        <v>73372.68624000001</v>
      </c>
      <c r="AA175" s="23">
        <f>Z175/Y175*100</f>
        <v>65.454580216615781</v>
      </c>
      <c r="AB175" s="23">
        <f>AB171+AB8</f>
        <v>70705.399999999994</v>
      </c>
      <c r="AC175" s="23">
        <f>AC171+AC8</f>
        <v>46278.475330000001</v>
      </c>
      <c r="AD175" s="23">
        <f>AC175/AB175*100</f>
        <v>65.452533087996116</v>
      </c>
      <c r="AE175" s="23">
        <f>AE171+AE8</f>
        <v>41391.700000000004</v>
      </c>
      <c r="AF175" s="23">
        <f>AF171+AF8</f>
        <v>27094.210910000002</v>
      </c>
      <c r="AG175" s="23">
        <f>AF175/AE175*100</f>
        <v>65.45807712657367</v>
      </c>
      <c r="AH175" s="23">
        <f>AH171+AH8</f>
        <v>141561.43799999999</v>
      </c>
      <c r="AI175" s="23">
        <f>AI171+AI8</f>
        <v>141561.43800000002</v>
      </c>
      <c r="AJ175" s="23">
        <f>AJ171+AJ8</f>
        <v>118122.37384</v>
      </c>
      <c r="AK175" s="23">
        <f>AJ175/AI175*100</f>
        <v>83.442479469585479</v>
      </c>
      <c r="AL175" s="23">
        <f>AL171+AL8</f>
        <v>140159.70000000001</v>
      </c>
      <c r="AM175" s="23">
        <f>AM171+AM8</f>
        <v>116952.72941</v>
      </c>
      <c r="AN175" s="23">
        <f>AM175/AL175*100</f>
        <v>83.442479835501928</v>
      </c>
      <c r="AO175" s="23">
        <f>AO171+AO8</f>
        <v>1401.7380000000001</v>
      </c>
      <c r="AP175" s="23">
        <f>AP171+AP8</f>
        <v>1169.6444300000001</v>
      </c>
      <c r="AQ175" s="23">
        <f>AP175/AO175*100</f>
        <v>83.442442881622668</v>
      </c>
      <c r="AR175" s="23">
        <f>AR171+AR8</f>
        <v>67454.693880000006</v>
      </c>
      <c r="AS175" s="23">
        <f>AS171+AS8</f>
        <v>67454.693880000006</v>
      </c>
      <c r="AT175" s="23">
        <f>AT171+AT8</f>
        <v>21117.618999999999</v>
      </c>
      <c r="AU175" s="23">
        <f>AT175/AS175*100</f>
        <v>31.306374375618169</v>
      </c>
      <c r="AV175" s="23">
        <f>AV171+AV8</f>
        <v>66105.600000000006</v>
      </c>
      <c r="AW175" s="23">
        <f>AW171+AW8</f>
        <v>20695.266609999999</v>
      </c>
      <c r="AX175" s="23">
        <f>AW175/AV175*100</f>
        <v>31.306374361627455</v>
      </c>
      <c r="AY175" s="23">
        <f>AY171+AY8</f>
        <v>1349.0938799999999</v>
      </c>
      <c r="AZ175" s="23">
        <f>AZ171+AZ8</f>
        <v>422.35238999999996</v>
      </c>
      <c r="BA175" s="23">
        <f>AZ175/AY175*100</f>
        <v>31.306375061163273</v>
      </c>
      <c r="BB175" s="23">
        <f>BB171+BB8</f>
        <v>8037.8571499999998</v>
      </c>
      <c r="BC175" s="23">
        <f>BC171+BC8</f>
        <v>8037.8571499999998</v>
      </c>
      <c r="BD175" s="23">
        <f>BD171+BD8</f>
        <v>5048.3163399999994</v>
      </c>
      <c r="BE175" s="23">
        <f>BD175/BC175*100</f>
        <v>62.806743710293475</v>
      </c>
      <c r="BF175" s="23">
        <f>BF171+BF8</f>
        <v>7877.0999999999995</v>
      </c>
      <c r="BG175" s="23">
        <f>BG171+BG8</f>
        <v>4947.3499999999995</v>
      </c>
      <c r="BH175" s="23">
        <f>BG175/BF175*100</f>
        <v>62.806743598532456</v>
      </c>
      <c r="BI175" s="23">
        <f>BI171+BI8</f>
        <v>160.75715</v>
      </c>
      <c r="BJ175" s="23">
        <f>BJ171+BJ8</f>
        <v>100.96634</v>
      </c>
      <c r="BK175" s="23">
        <f>BJ175/BI175*100</f>
        <v>62.806749186583623</v>
      </c>
      <c r="BL175" s="23">
        <f>BL171+BL8</f>
        <v>177155.51030000002</v>
      </c>
      <c r="BM175" s="23">
        <f>BM171+BM8</f>
        <v>177155.51029999997</v>
      </c>
      <c r="BN175" s="23">
        <f>BN171+BN8</f>
        <v>49522.067569999999</v>
      </c>
      <c r="BO175" s="23">
        <f>BN175/BM175*100</f>
        <v>27.954009156214209</v>
      </c>
      <c r="BP175" s="23">
        <f>BP171+BP8</f>
        <v>173612.4</v>
      </c>
      <c r="BQ175" s="23">
        <f>BQ171+BQ8</f>
        <v>46182.400309999997</v>
      </c>
      <c r="BR175" s="23">
        <f>BQ175/BP175*100</f>
        <v>26.600865093737543</v>
      </c>
      <c r="BS175" s="23">
        <f>BS171+BS8</f>
        <v>3543.1103000000003</v>
      </c>
      <c r="BT175" s="23">
        <f>BT171+BT8</f>
        <v>942.49798999999996</v>
      </c>
      <c r="BU175" s="23">
        <f>BT175/BS175*100</f>
        <v>26.600865064799134</v>
      </c>
      <c r="BV175" s="23">
        <f>BV171+BV8</f>
        <v>49408.710943850005</v>
      </c>
      <c r="BW175" s="23">
        <f>BW171+BW8</f>
        <v>10184.353870000001</v>
      </c>
      <c r="BX175" s="23">
        <f>BW175/BV175*100</f>
        <v>20.612466254328918</v>
      </c>
      <c r="BY175" s="23">
        <f>BY171+BY8</f>
        <v>41973.082913850012</v>
      </c>
      <c r="BZ175" s="23">
        <f>BZ171+BZ8</f>
        <v>9906.1728700000003</v>
      </c>
      <c r="CA175" s="23">
        <f>BZ175/BY175*100</f>
        <v>23.601251521915785</v>
      </c>
      <c r="CB175" s="23">
        <f>CB171+CB8</f>
        <v>7435.6280299999999</v>
      </c>
      <c r="CC175" s="23">
        <f>CC171+CC8</f>
        <v>278.18099999999998</v>
      </c>
      <c r="CD175" s="23">
        <f>CC175/CB175*100</f>
        <v>3.7411903725904909</v>
      </c>
      <c r="CE175" s="23">
        <f>CE171+CE8</f>
        <v>646295.57997000008</v>
      </c>
      <c r="CF175" s="23">
        <f>CF171+CF8</f>
        <v>406247.95926000003</v>
      </c>
      <c r="CG175" s="23">
        <f>CF175/CE175*100</f>
        <v>62.857920098858997</v>
      </c>
      <c r="CH175" s="23">
        <f>CH171+CH8</f>
        <v>614045.92975999997</v>
      </c>
      <c r="CI175" s="23">
        <f>CI171+CI8</f>
        <v>387089.61275999999</v>
      </c>
      <c r="CJ175" s="23">
        <f>CI175/CH175*100</f>
        <v>63.039195278322921</v>
      </c>
      <c r="CK175" s="23">
        <f>CK171+CK8</f>
        <v>32249.650209999996</v>
      </c>
      <c r="CL175" s="23">
        <f>CL171+CL8</f>
        <v>19158.3465</v>
      </c>
      <c r="CM175" s="23">
        <f>CL175/CK175*100</f>
        <v>59.406369914856825</v>
      </c>
      <c r="CN175" s="23">
        <f>CN171+CN8</f>
        <v>1445.3242</v>
      </c>
      <c r="CO175" s="23">
        <f>CO171+CO8</f>
        <v>1445.3242</v>
      </c>
      <c r="CP175" s="23">
        <f>CP171+CP8</f>
        <v>1331.9091999999998</v>
      </c>
      <c r="CQ175" s="23">
        <f>CP175/CO175*100</f>
        <v>92.152971630863163</v>
      </c>
      <c r="CR175" s="23">
        <f>CR171+CR8</f>
        <v>1430.8</v>
      </c>
      <c r="CS175" s="23">
        <f>CS171+CS8</f>
        <v>1318.5247199999999</v>
      </c>
      <c r="CT175" s="23">
        <f>CS175/CR175*100</f>
        <v>92.152971764048075</v>
      </c>
      <c r="CU175" s="23">
        <f>CU171+CU8</f>
        <v>14.5242</v>
      </c>
      <c r="CV175" s="23">
        <f>CV171+CV8</f>
        <v>13.38448</v>
      </c>
      <c r="CW175" s="23">
        <f>CV175/CU175*100</f>
        <v>92.152958510623648</v>
      </c>
      <c r="CX175" s="23">
        <f>CX171+CX8</f>
        <v>157912.91008999999</v>
      </c>
      <c r="CY175" s="23">
        <f>CY171+CY8</f>
        <v>157912.91008999999</v>
      </c>
      <c r="CZ175" s="23">
        <f>CZ171+CZ8</f>
        <v>74217.15400000001</v>
      </c>
      <c r="DA175" s="23">
        <f>CZ175/CY175*100</f>
        <v>46.998788102696039</v>
      </c>
      <c r="DB175" s="23">
        <f>DB171+DB8</f>
        <v>154754.30000000002</v>
      </c>
      <c r="DC175" s="23">
        <f>DC171+DC8</f>
        <v>72732.655579999991</v>
      </c>
      <c r="DD175" s="23">
        <f>DC175/DB175*100</f>
        <v>46.998794592460428</v>
      </c>
      <c r="DE175" s="23">
        <f>DE171+DE8</f>
        <v>3158.6100900000001</v>
      </c>
      <c r="DF175" s="23">
        <f>DF171+DF8</f>
        <v>1484.4984199999999</v>
      </c>
      <c r="DG175" s="23">
        <f>DF175/DE175*100</f>
        <v>46.998470140390133</v>
      </c>
      <c r="DH175" s="23">
        <f>DH171+DH8</f>
        <v>564096.25543000002</v>
      </c>
      <c r="DI175" s="23">
        <f>DI171+DI8</f>
        <v>564096.25543000002</v>
      </c>
      <c r="DJ175" s="23">
        <f>DJ171+DJ8</f>
        <v>289540.44111000001</v>
      </c>
      <c r="DK175" s="23">
        <f>DJ175/DI175*100</f>
        <v>51.328197683086685</v>
      </c>
      <c r="DL175" s="23">
        <f>DL171+DL8</f>
        <v>230575.4</v>
      </c>
      <c r="DM175" s="23">
        <f>DM171+DM8</f>
        <v>0</v>
      </c>
      <c r="DN175" s="23">
        <f>DM175/DL175*100</f>
        <v>0</v>
      </c>
      <c r="DO175" s="23">
        <f>DO171+DO8</f>
        <v>333520.85543</v>
      </c>
      <c r="DP175" s="23">
        <f>DP171+DP8</f>
        <v>58965.041109999998</v>
      </c>
      <c r="DQ175" s="23">
        <f>DP175/DO175*100</f>
        <v>17.679566404918777</v>
      </c>
      <c r="DR175" s="23">
        <f>DR171+DR8</f>
        <v>290818.87754999998</v>
      </c>
      <c r="DS175" s="23">
        <f>DS171+DS8</f>
        <v>290818.87754999998</v>
      </c>
      <c r="DT175" s="23">
        <f>DT171+DT8</f>
        <v>202557.48479000002</v>
      </c>
      <c r="DU175" s="23">
        <f>DT175/DS175*100</f>
        <v>69.650734675975315</v>
      </c>
      <c r="DV175" s="23">
        <f>DV171+DV8</f>
        <v>285002.5</v>
      </c>
      <c r="DW175" s="23">
        <f>DW171+DW8</f>
        <v>198506.33509000001</v>
      </c>
      <c r="DX175" s="23">
        <f>DW175/DV175*100</f>
        <v>69.650734674257237</v>
      </c>
      <c r="DY175" s="23">
        <f>DY171+DY8</f>
        <v>5816.3775500000002</v>
      </c>
      <c r="DZ175" s="23">
        <f>DZ171+DZ8</f>
        <v>4051.1496999999999</v>
      </c>
      <c r="EA175" s="23">
        <f>DZ175/DY175*100</f>
        <v>69.650734760160134</v>
      </c>
      <c r="EB175" s="23">
        <f>EB171+EB8</f>
        <v>56718.36735</v>
      </c>
      <c r="EC175" s="23">
        <f>EC171+EC8</f>
        <v>56718.36735</v>
      </c>
      <c r="ED175" s="23">
        <f>ED171+ED8</f>
        <v>56718.36735</v>
      </c>
      <c r="EE175" s="23">
        <f>ED175/EC175*100</f>
        <v>100</v>
      </c>
      <c r="EF175" s="23">
        <f>EF171+EF8</f>
        <v>55584</v>
      </c>
      <c r="EG175" s="23">
        <f>EG171+EG8</f>
        <v>55584</v>
      </c>
      <c r="EH175" s="23">
        <f>EG175/EF175*100</f>
        <v>100</v>
      </c>
      <c r="EI175" s="23">
        <f>EI171+EI8</f>
        <v>1134.36735</v>
      </c>
      <c r="EJ175" s="23">
        <f>EJ171+EJ8</f>
        <v>1134.36735</v>
      </c>
      <c r="EK175" s="23">
        <f>EJ175/EI175*100</f>
        <v>100</v>
      </c>
      <c r="EL175" s="23">
        <f>EL171+EL8</f>
        <v>191947.31734000001</v>
      </c>
      <c r="EM175" s="23">
        <f>EM171+EM8</f>
        <v>18989.187760000001</v>
      </c>
      <c r="EN175" s="23">
        <f>EM175/EL175*100</f>
        <v>9.8929164643463512</v>
      </c>
      <c r="EO175" s="23">
        <f>EO171+EO8</f>
        <v>421659.42200000002</v>
      </c>
      <c r="EP175" s="23">
        <f>EP171+EP8</f>
        <v>421659.42200000002</v>
      </c>
      <c r="EQ175" s="23">
        <f>EQ171+EQ8</f>
        <v>72728.643519999998</v>
      </c>
      <c r="ER175" s="23">
        <f>EQ175/EP175*100</f>
        <v>17.248195990744396</v>
      </c>
      <c r="ES175" s="23">
        <f>ES171+ES8</f>
        <v>208391.30986000001</v>
      </c>
      <c r="ET175" s="23">
        <f>ET171+ET8</f>
        <v>32790.121700000003</v>
      </c>
      <c r="EU175" s="23">
        <f>ET175/ES175*100</f>
        <v>15.734879598400161</v>
      </c>
      <c r="EV175" s="23">
        <f>EV171+EV8</f>
        <v>213268.11213999998</v>
      </c>
      <c r="EW175" s="23">
        <f>EW171+EW8</f>
        <v>36938.521820000002</v>
      </c>
      <c r="EX175" s="23">
        <f>EW175/EV175*100</f>
        <v>17.320227318255476</v>
      </c>
      <c r="EY175" s="23">
        <f>EY171+EY8</f>
        <v>5943.6734799999995</v>
      </c>
      <c r="EZ175" s="23">
        <f>EZ171+EZ8</f>
        <v>5943.6734800000004</v>
      </c>
      <c r="FA175" s="23">
        <f>FA171+FA8</f>
        <v>4079.6914299999999</v>
      </c>
      <c r="FB175" s="23">
        <f>FA175/EZ175*100</f>
        <v>68.639225282610909</v>
      </c>
      <c r="FC175" s="23">
        <f>FC171+FC8</f>
        <v>5824.8</v>
      </c>
      <c r="FD175" s="23">
        <f>FD171+FD8</f>
        <v>3998.0976000000001</v>
      </c>
      <c r="FE175" s="23">
        <f>FD175/FC175*100</f>
        <v>68.639225381128966</v>
      </c>
      <c r="FF175" s="23">
        <f>FF171+FF8</f>
        <v>118.87348</v>
      </c>
      <c r="FG175" s="23">
        <f>FG171+FG8</f>
        <v>81.593829999999997</v>
      </c>
      <c r="FH175" s="23">
        <f>FG175/FF175*100</f>
        <v>68.639220455226848</v>
      </c>
      <c r="FI175" s="23">
        <f>FI171+FI8</f>
        <v>54161.556609999992</v>
      </c>
      <c r="FJ175" s="23">
        <f>FJ171+FJ8</f>
        <v>54161.55661</v>
      </c>
      <c r="FK175" s="23">
        <f>FK171+FK8</f>
        <v>26893.963629999998</v>
      </c>
      <c r="FL175" s="23">
        <f>FK175/FJ175*100</f>
        <v>49.655078829537352</v>
      </c>
      <c r="FM175" s="23">
        <f>FM171+FM8</f>
        <v>53100.574709999994</v>
      </c>
      <c r="FN175" s="23">
        <f>FN171+FN8</f>
        <v>26375.840910671897</v>
      </c>
      <c r="FO175" s="23">
        <f>FN175/FM175*100</f>
        <v>49.671479178368955</v>
      </c>
      <c r="FP175" s="23">
        <f>FP171+FP8</f>
        <v>1060.9819</v>
      </c>
      <c r="FQ175" s="23">
        <f>FQ171+FQ8</f>
        <v>518.12271932809995</v>
      </c>
      <c r="FR175" s="23">
        <f>FQ175/FP175*100</f>
        <v>48.834265629611586</v>
      </c>
      <c r="FS175" s="23">
        <f>FS171+FS8</f>
        <v>48165.277000000002</v>
      </c>
      <c r="FT175" s="23">
        <f>FT171+FT8</f>
        <v>48165.277000000002</v>
      </c>
      <c r="FU175" s="23">
        <f>FU171+FU8</f>
        <v>15174.08052</v>
      </c>
      <c r="FV175" s="23">
        <f>FU175/FS175*100</f>
        <v>31.504190290445127</v>
      </c>
      <c r="FW175" s="23">
        <f>FW171+FW8</f>
        <v>45085.4</v>
      </c>
      <c r="FX175" s="23">
        <f>FX171+FX8</f>
        <v>14203.790209999999</v>
      </c>
      <c r="FY175" s="23">
        <f>FX175/FW175*100</f>
        <v>31.504190292201017</v>
      </c>
      <c r="FZ175" s="23">
        <f>FZ171+FZ8</f>
        <v>3079.877</v>
      </c>
      <c r="GA175" s="23">
        <f>GA171+GA8</f>
        <v>970.29030999999998</v>
      </c>
      <c r="GB175" s="23">
        <f>GA175/FZ175*100</f>
        <v>31.504190264741094</v>
      </c>
      <c r="GC175" s="23">
        <f>GC171+GC8</f>
        <v>30474.897960000002</v>
      </c>
      <c r="GD175" s="23">
        <f>GD171+GD8</f>
        <v>30474.897960000002</v>
      </c>
      <c r="GE175" s="23">
        <f>GE171+GE8</f>
        <v>24635.27706</v>
      </c>
      <c r="GF175" s="23">
        <f>GE175/GC175*100</f>
        <v>80.837931245365198</v>
      </c>
      <c r="GG175" s="23">
        <f>GG171+GG8</f>
        <v>29865.4</v>
      </c>
      <c r="GH175" s="23">
        <f>GH171+GH8</f>
        <v>24142.571519999998</v>
      </c>
      <c r="GI175" s="23">
        <f>GH175/GG175*100</f>
        <v>80.837931251548596</v>
      </c>
      <c r="GJ175" s="23">
        <f>GJ171+GJ8</f>
        <v>609.49796000000003</v>
      </c>
      <c r="GK175" s="23">
        <f>GK171+GK8</f>
        <v>492.70553999999998</v>
      </c>
      <c r="GL175" s="23">
        <f>GK175/GJ175*100</f>
        <v>80.837930942377554</v>
      </c>
      <c r="GM175" s="23">
        <f>GM171+GM8</f>
        <v>397092.20008000004</v>
      </c>
      <c r="GN175" s="23">
        <f>GN171+GN8</f>
        <v>397092.20007999998</v>
      </c>
      <c r="GO175" s="23">
        <f>GO171+GO8</f>
        <v>208741.03645000001</v>
      </c>
      <c r="GP175" s="23">
        <f>GO175/GM175*100</f>
        <v>52.567397800295765</v>
      </c>
      <c r="GQ175" s="23">
        <f>GQ171+GQ8</f>
        <v>393121.27807</v>
      </c>
      <c r="GR175" s="23">
        <f>GR171+GR8</f>
        <v>206653.63244000002</v>
      </c>
      <c r="GS175" s="23">
        <f>GR175/GQ175*100</f>
        <v>52.56739941794828</v>
      </c>
      <c r="GT175" s="23">
        <f>GT171+GT8</f>
        <v>3970.9220100000002</v>
      </c>
      <c r="GU175" s="23">
        <f>GU171+GU8</f>
        <v>2087.4040100000034</v>
      </c>
      <c r="GV175" s="23">
        <f>GU175/GT175*100</f>
        <v>52.567237652698275</v>
      </c>
      <c r="GW175" s="23">
        <f>GW171+GW8</f>
        <v>24602.65307</v>
      </c>
      <c r="GX175" s="23">
        <f>GX171+GX8</f>
        <v>24602.65307</v>
      </c>
      <c r="GY175" s="23">
        <f>GY171+GY8</f>
        <v>1664.7290700000001</v>
      </c>
      <c r="GZ175" s="23">
        <f>GY175/GW175*100</f>
        <v>6.7664615895833542</v>
      </c>
      <c r="HA175" s="23">
        <f>HA171+HA8</f>
        <v>24110.6</v>
      </c>
      <c r="HB175" s="23">
        <f>HB171+HB8</f>
        <v>1631.4344900000001</v>
      </c>
      <c r="HC175" s="23">
        <f>HB175/HA175*100</f>
        <v>6.766461597803457</v>
      </c>
      <c r="HD175" s="23">
        <f>HD171+HD8</f>
        <v>492.05306999999999</v>
      </c>
      <c r="HE175" s="23">
        <f>HE171+HE8</f>
        <v>33.294580000000003</v>
      </c>
      <c r="HF175" s="23">
        <f>HE175/HD175*100</f>
        <v>6.7664611867984084</v>
      </c>
      <c r="HG175" s="23">
        <f>HG171+HG8</f>
        <v>728129.3939400001</v>
      </c>
      <c r="HH175" s="23">
        <f>HH171+HH8</f>
        <v>728129.3939400001</v>
      </c>
      <c r="HI175" s="23">
        <f>HI171+HI8</f>
        <v>399723.69535999995</v>
      </c>
      <c r="HJ175" s="23">
        <f>HI175/HG175*100</f>
        <v>54.897343615953275</v>
      </c>
      <c r="HK175" s="23">
        <f>HK171+HK8</f>
        <v>720848.1</v>
      </c>
      <c r="HL175" s="23">
        <f>HL171+HL8</f>
        <v>395726.45839999994</v>
      </c>
      <c r="HM175" s="23">
        <f>HL175/HK175*100</f>
        <v>54.89734361511114</v>
      </c>
      <c r="HN175" s="23">
        <f>HN171+HN8</f>
        <v>7281.2939399999996</v>
      </c>
      <c r="HO175" s="23">
        <f>HO171+HO8</f>
        <v>3997.2369599999993</v>
      </c>
      <c r="HP175" s="23">
        <f>HO175/HN175*100</f>
        <v>54.897343699326051</v>
      </c>
      <c r="HQ175" s="23">
        <f>HQ171+HQ8</f>
        <v>690125.75986999995</v>
      </c>
      <c r="HR175" s="23">
        <f>HR171+HR8</f>
        <v>690125.75986999995</v>
      </c>
      <c r="HS175" s="23">
        <f>HS171+HS8</f>
        <v>185757.70315999998</v>
      </c>
      <c r="HT175" s="23">
        <f>HS175/HR175*100</f>
        <v>26.916500435368683</v>
      </c>
      <c r="HU175" s="23">
        <f>HU171+HU8</f>
        <v>174831.77233000001</v>
      </c>
      <c r="HV175" s="23">
        <f>HV171+HV8</f>
        <v>32799.121910000002</v>
      </c>
      <c r="HW175" s="23">
        <f>HV175/HU175*100</f>
        <v>18.76038975804164</v>
      </c>
      <c r="HX175" s="23">
        <f>HX171+HX8</f>
        <v>515293.98754</v>
      </c>
      <c r="HY175" s="23">
        <f>HY171+HY8</f>
        <v>152958.58124999999</v>
      </c>
      <c r="HZ175" s="23">
        <f>HY175/HX175*100</f>
        <v>29.683750431519734</v>
      </c>
      <c r="IA175" s="23">
        <f>IA171+IA8</f>
        <v>11378.061229999999</v>
      </c>
      <c r="IB175" s="23">
        <f>IB171+IB8</f>
        <v>11378.061229999999</v>
      </c>
      <c r="IC175" s="23">
        <f>IC171+IC8</f>
        <v>3862.5371599999994</v>
      </c>
      <c r="ID175" s="23">
        <f>IC175/IB175*100</f>
        <v>33.947234787380374</v>
      </c>
      <c r="IE175" s="23">
        <f>IE171+IE8</f>
        <v>11150.5</v>
      </c>
      <c r="IF175" s="23">
        <f>IF171+IF8</f>
        <v>3785.2864299999997</v>
      </c>
      <c r="IG175" s="23">
        <f>IF175/IE175*100</f>
        <v>33.947234922200799</v>
      </c>
      <c r="IH175" s="23">
        <f>IH171+IH8</f>
        <v>227.56123000000002</v>
      </c>
      <c r="II175" s="23">
        <f>II171+II8</f>
        <v>77.250730000000004</v>
      </c>
      <c r="IJ175" s="23">
        <f>II175/IH175*100</f>
        <v>33.947228181180073</v>
      </c>
      <c r="IK175" s="23">
        <f>IK171+IK8</f>
        <v>8858.6734700000015</v>
      </c>
      <c r="IL175" s="23">
        <f>IL171+IL8</f>
        <v>8858.6734700000015</v>
      </c>
      <c r="IM175" s="23">
        <f>IM171+IM8</f>
        <v>8858.6734700000015</v>
      </c>
      <c r="IN175" s="23">
        <f>IM175/IL175*100</f>
        <v>100</v>
      </c>
      <c r="IO175" s="23">
        <f>IO171+IO8</f>
        <v>8681.5</v>
      </c>
      <c r="IP175" s="23">
        <f>IP171+IP8</f>
        <v>8681.598</v>
      </c>
      <c r="IQ175" s="23">
        <f>IP175/IO175*100</f>
        <v>100.00112883718251</v>
      </c>
      <c r="IR175" s="23">
        <f>IR171+IR8</f>
        <v>177.17346999999998</v>
      </c>
      <c r="IS175" s="23">
        <f>IS171+IS8</f>
        <v>177.07547</v>
      </c>
      <c r="IT175" s="23">
        <f>IS175/IR175*100</f>
        <v>99.94468697824793</v>
      </c>
      <c r="IU175" s="23">
        <f>IU171+IU8</f>
        <v>124678.08859000001</v>
      </c>
      <c r="IV175" s="23">
        <f>IV171+IV8</f>
        <v>124678.08854000001</v>
      </c>
      <c r="IW175" s="23">
        <f>IW171+IW8</f>
        <v>24817.501379999998</v>
      </c>
      <c r="IX175" s="23">
        <f>IW175/IV175*100</f>
        <v>19.90526296209449</v>
      </c>
      <c r="IY175" s="23">
        <f>IY171+IY8</f>
        <v>122184.52680000002</v>
      </c>
      <c r="IZ175" s="23">
        <f>IZ171+IZ8</f>
        <v>24321.151379999996</v>
      </c>
      <c r="JA175" s="23">
        <f>IZ175/IY175*100</f>
        <v>19.905262979665597</v>
      </c>
      <c r="JB175" s="23">
        <f>JB171+JB8</f>
        <v>2493.5617400000006</v>
      </c>
      <c r="JC175" s="23">
        <f>JC171+JC8</f>
        <v>496.35000000000008</v>
      </c>
      <c r="JD175" s="23">
        <f>JC175/JB175*100</f>
        <v>19.905262101110036</v>
      </c>
      <c r="JE175" s="23">
        <f>JE171+JE8</f>
        <v>24335.612249999998</v>
      </c>
      <c r="JF175" s="23">
        <f>JF171+JF8</f>
        <v>24335.612250000002</v>
      </c>
      <c r="JG175" s="23">
        <f>JG171+JG8</f>
        <v>20857.314740000002</v>
      </c>
      <c r="JH175" s="23">
        <f>JG175/JF175*100</f>
        <v>85.706965272673585</v>
      </c>
      <c r="JI175" s="23">
        <f>JI171+JI8</f>
        <v>23848.9</v>
      </c>
      <c r="JJ175" s="23">
        <f>JJ171+JJ8</f>
        <v>20440.172769999997</v>
      </c>
      <c r="JK175" s="23">
        <f>JJ175/JI175*100</f>
        <v>85.706983424812037</v>
      </c>
      <c r="JL175" s="23">
        <f>JL171+JL8</f>
        <v>486.71224999999993</v>
      </c>
      <c r="JM175" s="23">
        <f>JM171+JM8</f>
        <v>417.14197000000001</v>
      </c>
      <c r="JN175" s="23">
        <f>JM175/JL175*100</f>
        <v>85.706075817898579</v>
      </c>
      <c r="JO175" s="23">
        <f>JO171+JO8</f>
        <v>100</v>
      </c>
      <c r="JP175" s="23">
        <f>JP171+JP8</f>
        <v>100</v>
      </c>
      <c r="JQ175" s="23">
        <f>JP175/JO175*100</f>
        <v>100</v>
      </c>
      <c r="JR175" s="23">
        <f>JR171+JR8</f>
        <v>11357</v>
      </c>
      <c r="JS175" s="23">
        <f>JS171+JS8</f>
        <v>5678.4999600000001</v>
      </c>
      <c r="JT175" s="23">
        <f>JS175/JR175*100</f>
        <v>49.999999647794311</v>
      </c>
      <c r="JU175" s="23">
        <f>JU171+JU8</f>
        <v>25913.076820000002</v>
      </c>
      <c r="JV175" s="23">
        <f>JV171+JV8</f>
        <v>0</v>
      </c>
      <c r="JW175" s="23">
        <f>JV175/JU175*100</f>
        <v>0</v>
      </c>
      <c r="JX175" s="23">
        <f>JX171+JX8</f>
        <v>1930.9603999999999</v>
      </c>
      <c r="JY175" s="23">
        <f>JY171+JY8</f>
        <v>0</v>
      </c>
      <c r="JZ175" s="23">
        <f>JY175/JX175*100</f>
        <v>0</v>
      </c>
      <c r="KA175" s="23">
        <f>KA171+KA8</f>
        <v>94617.059519999995</v>
      </c>
      <c r="KB175" s="23">
        <f>KB171+KB8</f>
        <v>0</v>
      </c>
      <c r="KC175" s="23">
        <f>KB175/KA175*100</f>
        <v>0</v>
      </c>
      <c r="KD175" s="23">
        <f>KD171+KD8</f>
        <v>47602.076939999999</v>
      </c>
      <c r="KE175" s="23">
        <f>KE171+KE8</f>
        <v>0</v>
      </c>
      <c r="KF175" s="23">
        <f>KE175/KD175*100</f>
        <v>0</v>
      </c>
      <c r="KG175" s="23">
        <f>KG171+KG8</f>
        <v>8366.9051099999997</v>
      </c>
      <c r="KH175" s="23">
        <f>KH171+KH8</f>
        <v>242.66794999999999</v>
      </c>
      <c r="KI175" s="23">
        <f>KH175/KG175*100</f>
        <v>2.9003310878949362</v>
      </c>
      <c r="KJ175" s="23">
        <f>KJ171+KJ8</f>
        <v>409940</v>
      </c>
      <c r="KK175" s="23">
        <f>KK171+KK8</f>
        <v>81611.31439</v>
      </c>
      <c r="KL175" s="23">
        <f>KK175/KJ175*100</f>
        <v>19.908112013953261</v>
      </c>
      <c r="KM175" s="23">
        <f>KM171+KM8</f>
        <v>4864</v>
      </c>
      <c r="KN175" s="23">
        <f>KN171+KN8</f>
        <v>0</v>
      </c>
      <c r="KO175" s="23">
        <f>KN175/KM175*100</f>
        <v>0</v>
      </c>
      <c r="KP175" s="23">
        <f>KP171+KP8</f>
        <v>24276.161620000003</v>
      </c>
      <c r="KQ175" s="23">
        <f>KQ171+KQ8</f>
        <v>24276.161619999999</v>
      </c>
      <c r="KR175" s="23">
        <f>KQ175/KP175*100</f>
        <v>99.999999999999986</v>
      </c>
    </row>
    <row r="176" spans="1:305" s="14" customFormat="1" ht="18.75" customHeight="1">
      <c r="G176" s="48"/>
      <c r="K176" s="48"/>
      <c r="N176" s="48"/>
      <c r="Q176" s="48"/>
      <c r="T176" s="48"/>
      <c r="W176" s="48"/>
      <c r="AA176" s="48"/>
      <c r="AD176" s="48"/>
      <c r="AG176" s="48"/>
      <c r="AK176" s="48"/>
      <c r="AN176" s="48"/>
      <c r="AQ176" s="48"/>
      <c r="AU176" s="48"/>
      <c r="AX176" s="48"/>
      <c r="BA176" s="48"/>
      <c r="BE176" s="48"/>
      <c r="BH176" s="48"/>
      <c r="BK176" s="48"/>
      <c r="BO176" s="48"/>
      <c r="BR176" s="48"/>
      <c r="BU176" s="48"/>
      <c r="BX176" s="48"/>
      <c r="CA176" s="48"/>
      <c r="CD176" s="48"/>
      <c r="CG176" s="48"/>
      <c r="CJ176" s="48"/>
      <c r="CM176" s="48"/>
      <c r="CQ176" s="48"/>
      <c r="CT176" s="48"/>
      <c r="CW176" s="48"/>
      <c r="DA176" s="48"/>
      <c r="DD176" s="48"/>
      <c r="DG176" s="48"/>
      <c r="DK176" s="48"/>
      <c r="DN176" s="48"/>
      <c r="DQ176" s="48"/>
      <c r="DU176" s="48"/>
      <c r="DX176" s="48"/>
      <c r="EA176" s="48"/>
      <c r="EE176" s="48"/>
      <c r="EH176" s="48"/>
      <c r="EK176" s="48"/>
      <c r="EN176" s="48"/>
      <c r="ER176" s="48"/>
      <c r="EU176" s="48"/>
      <c r="EX176" s="48"/>
      <c r="FB176" s="48"/>
      <c r="FE176" s="48"/>
      <c r="FH176" s="48"/>
      <c r="FL176" s="48"/>
      <c r="FO176" s="48"/>
      <c r="FR176" s="48"/>
      <c r="FV176" s="48"/>
      <c r="FY176" s="48"/>
      <c r="GB176" s="48"/>
      <c r="GF176" s="48"/>
      <c r="GI176" s="48"/>
      <c r="GL176" s="48"/>
      <c r="GP176" s="48"/>
      <c r="GS176" s="48"/>
      <c r="GV176" s="48"/>
      <c r="GZ176" s="48"/>
      <c r="HC176" s="48"/>
      <c r="HF176" s="48"/>
      <c r="HJ176" s="48"/>
      <c r="HM176" s="48"/>
      <c r="HP176" s="48"/>
      <c r="HT176" s="48"/>
      <c r="HW176" s="48"/>
      <c r="HZ176" s="48"/>
      <c r="ID176" s="48"/>
      <c r="IG176" s="48"/>
      <c r="IJ176" s="48"/>
      <c r="IN176" s="48"/>
      <c r="IQ176" s="48"/>
      <c r="IT176" s="48"/>
      <c r="IX176" s="48"/>
      <c r="JA176" s="48"/>
      <c r="JD176" s="48"/>
      <c r="JH176" s="48"/>
      <c r="JK176" s="48"/>
      <c r="JN176" s="48"/>
      <c r="JQ176" s="48"/>
      <c r="JT176" s="48"/>
      <c r="JW176" s="48"/>
      <c r="JZ176" s="48"/>
      <c r="KC176" s="48"/>
      <c r="KF176" s="48"/>
      <c r="KI176" s="48"/>
      <c r="KL176" s="48"/>
      <c r="KO176" s="48"/>
      <c r="KR176" s="48"/>
      <c r="KS176" s="49"/>
    </row>
    <row r="177" spans="7:305" s="14" customFormat="1">
      <c r="G177" s="48"/>
      <c r="K177" s="48"/>
      <c r="N177" s="48"/>
      <c r="Q177" s="48"/>
      <c r="T177" s="48"/>
      <c r="W177" s="48"/>
      <c r="AA177" s="48"/>
      <c r="AD177" s="48"/>
      <c r="AG177" s="48"/>
      <c r="AK177" s="48"/>
      <c r="AN177" s="48"/>
      <c r="AQ177" s="48"/>
      <c r="AU177" s="48"/>
      <c r="AX177" s="48"/>
      <c r="BA177" s="48"/>
      <c r="BE177" s="48"/>
      <c r="BH177" s="48"/>
      <c r="BK177" s="48"/>
      <c r="BO177" s="48"/>
      <c r="BR177" s="48"/>
      <c r="BU177" s="48"/>
      <c r="BX177" s="48"/>
      <c r="CA177" s="48"/>
      <c r="CD177" s="48"/>
      <c r="CG177" s="48"/>
      <c r="CJ177" s="48"/>
      <c r="CM177" s="48"/>
      <c r="CQ177" s="48"/>
      <c r="CT177" s="48"/>
      <c r="CW177" s="48"/>
      <c r="DA177" s="48"/>
      <c r="DD177" s="48"/>
      <c r="DG177" s="48"/>
      <c r="DK177" s="48"/>
      <c r="DN177" s="48"/>
      <c r="DQ177" s="48"/>
      <c r="DU177" s="48"/>
      <c r="DX177" s="48"/>
      <c r="EA177" s="48"/>
      <c r="EE177" s="48"/>
      <c r="EH177" s="48"/>
      <c r="EK177" s="48"/>
      <c r="EN177" s="48"/>
      <c r="ER177" s="48"/>
      <c r="EU177" s="48"/>
      <c r="EX177" s="48"/>
      <c r="FB177" s="48"/>
      <c r="FE177" s="48"/>
      <c r="FH177" s="48"/>
      <c r="FL177" s="48"/>
      <c r="FO177" s="48"/>
      <c r="FR177" s="48"/>
      <c r="FV177" s="48"/>
      <c r="FY177" s="48"/>
      <c r="GB177" s="48"/>
      <c r="GF177" s="48"/>
      <c r="GI177" s="48"/>
      <c r="GL177" s="48"/>
      <c r="GP177" s="48"/>
      <c r="GS177" s="48"/>
      <c r="GV177" s="48"/>
      <c r="GZ177" s="48"/>
      <c r="HC177" s="48"/>
      <c r="HF177" s="48"/>
      <c r="HJ177" s="48"/>
      <c r="HM177" s="48"/>
      <c r="HP177" s="48"/>
      <c r="HT177" s="48"/>
      <c r="HW177" s="48"/>
      <c r="HZ177" s="48"/>
      <c r="ID177" s="48"/>
      <c r="IG177" s="48"/>
      <c r="IJ177" s="48"/>
      <c r="IN177" s="48"/>
      <c r="IQ177" s="48"/>
      <c r="IT177" s="48"/>
      <c r="IX177" s="48"/>
      <c r="JA177" s="48"/>
      <c r="JD177" s="48"/>
      <c r="JH177" s="48"/>
      <c r="JK177" s="48"/>
      <c r="JN177" s="48"/>
      <c r="JQ177" s="48"/>
      <c r="JT177" s="48"/>
      <c r="JW177" s="48"/>
      <c r="JZ177" s="48"/>
      <c r="KC177" s="48"/>
      <c r="KF177" s="48"/>
      <c r="KI177" s="48"/>
      <c r="KL177" s="48"/>
      <c r="KO177" s="48"/>
      <c r="KR177" s="48"/>
      <c r="KS177" s="49"/>
    </row>
    <row r="178" spans="7:305" s="14" customFormat="1" ht="18.75" customHeight="1">
      <c r="G178" s="48"/>
      <c r="K178" s="48"/>
      <c r="N178" s="48"/>
      <c r="Q178" s="48"/>
      <c r="T178" s="48"/>
      <c r="W178" s="48"/>
      <c r="AA178" s="48"/>
      <c r="AD178" s="48"/>
      <c r="AG178" s="48"/>
      <c r="AK178" s="48"/>
      <c r="AN178" s="48"/>
      <c r="AQ178" s="48"/>
      <c r="AU178" s="48"/>
      <c r="AX178" s="48"/>
      <c r="BA178" s="48"/>
      <c r="BE178" s="48"/>
      <c r="BH178" s="48"/>
      <c r="BK178" s="48"/>
      <c r="BO178" s="48"/>
      <c r="BR178" s="48"/>
      <c r="BU178" s="48"/>
      <c r="BX178" s="48"/>
      <c r="CA178" s="48"/>
      <c r="CD178" s="48"/>
      <c r="CG178" s="48"/>
      <c r="CJ178" s="48"/>
      <c r="CM178" s="48"/>
      <c r="CQ178" s="48"/>
      <c r="CT178" s="48"/>
      <c r="CW178" s="48"/>
      <c r="DA178" s="48"/>
      <c r="DD178" s="48"/>
      <c r="DG178" s="48"/>
      <c r="DK178" s="48"/>
      <c r="DN178" s="48"/>
      <c r="DQ178" s="48"/>
      <c r="DU178" s="48"/>
      <c r="DX178" s="48"/>
      <c r="EA178" s="48"/>
      <c r="EE178" s="48"/>
      <c r="EH178" s="48"/>
      <c r="EK178" s="48"/>
      <c r="EN178" s="48"/>
      <c r="ER178" s="48"/>
      <c r="EU178" s="48"/>
      <c r="EX178" s="48"/>
      <c r="FB178" s="48"/>
      <c r="FE178" s="48"/>
      <c r="FH178" s="48"/>
      <c r="FL178" s="48"/>
      <c r="FO178" s="48"/>
      <c r="FR178" s="48"/>
      <c r="FV178" s="48"/>
      <c r="FY178" s="48"/>
      <c r="GB178" s="48"/>
      <c r="GF178" s="48"/>
      <c r="GI178" s="48"/>
      <c r="GL178" s="48"/>
      <c r="GP178" s="48"/>
      <c r="GS178" s="48"/>
      <c r="GV178" s="48"/>
      <c r="GZ178" s="48"/>
      <c r="HC178" s="48"/>
      <c r="HF178" s="48"/>
      <c r="HJ178" s="48"/>
      <c r="HM178" s="48"/>
      <c r="HP178" s="48"/>
      <c r="HT178" s="48"/>
      <c r="HW178" s="48"/>
      <c r="HZ178" s="48"/>
      <c r="ID178" s="48"/>
      <c r="IG178" s="48"/>
      <c r="IJ178" s="48"/>
      <c r="IN178" s="48"/>
      <c r="IQ178" s="48"/>
      <c r="IT178" s="48"/>
      <c r="IX178" s="48"/>
      <c r="JA178" s="48"/>
      <c r="JD178" s="48"/>
      <c r="JH178" s="48"/>
      <c r="JK178" s="48"/>
      <c r="JN178" s="48"/>
      <c r="JQ178" s="48"/>
      <c r="JT178" s="48"/>
      <c r="JW178" s="48"/>
      <c r="JZ178" s="48"/>
      <c r="KC178" s="48"/>
      <c r="KF178" s="48"/>
      <c r="KI178" s="48"/>
      <c r="KL178" s="48"/>
      <c r="KO178" s="48"/>
      <c r="KR178" s="48"/>
      <c r="KS178" s="49"/>
    </row>
    <row r="179" spans="7:305" s="14" customFormat="1">
      <c r="G179" s="48"/>
      <c r="K179" s="48"/>
      <c r="N179" s="48"/>
      <c r="Q179" s="48"/>
      <c r="T179" s="48"/>
      <c r="W179" s="48"/>
      <c r="AA179" s="48"/>
      <c r="AD179" s="48"/>
      <c r="AG179" s="48"/>
      <c r="AK179" s="48"/>
      <c r="AN179" s="48"/>
      <c r="AQ179" s="48"/>
      <c r="AU179" s="48"/>
      <c r="AX179" s="48"/>
      <c r="BA179" s="48"/>
      <c r="BE179" s="48"/>
      <c r="BH179" s="48"/>
      <c r="BK179" s="48"/>
      <c r="BO179" s="48"/>
      <c r="BR179" s="48"/>
      <c r="BU179" s="48"/>
      <c r="BX179" s="48"/>
      <c r="CA179" s="48"/>
      <c r="CD179" s="48"/>
      <c r="CG179" s="48"/>
      <c r="CJ179" s="48"/>
      <c r="CM179" s="48"/>
      <c r="CQ179" s="48"/>
      <c r="CT179" s="48"/>
      <c r="CW179" s="48"/>
      <c r="DA179" s="48"/>
      <c r="DD179" s="48"/>
      <c r="DG179" s="48"/>
      <c r="DK179" s="48"/>
      <c r="DN179" s="48"/>
      <c r="DQ179" s="48"/>
      <c r="DU179" s="48"/>
      <c r="DX179" s="48"/>
      <c r="EA179" s="48"/>
      <c r="EE179" s="48"/>
      <c r="EH179" s="48"/>
      <c r="EK179" s="48"/>
      <c r="EN179" s="48"/>
      <c r="ER179" s="48"/>
      <c r="EU179" s="48"/>
      <c r="EX179" s="48"/>
      <c r="FB179" s="48"/>
      <c r="FE179" s="48"/>
      <c r="FH179" s="48"/>
      <c r="FL179" s="48"/>
      <c r="FO179" s="48"/>
      <c r="FR179" s="48"/>
      <c r="FV179" s="48"/>
      <c r="FY179" s="48"/>
      <c r="GB179" s="48"/>
      <c r="GF179" s="48"/>
      <c r="GI179" s="48"/>
      <c r="GL179" s="48"/>
      <c r="GP179" s="48"/>
      <c r="GS179" s="48"/>
      <c r="GV179" s="48"/>
      <c r="GZ179" s="48"/>
      <c r="HC179" s="48"/>
      <c r="HF179" s="48"/>
      <c r="HJ179" s="48"/>
      <c r="HM179" s="48"/>
      <c r="HP179" s="48"/>
      <c r="HT179" s="48"/>
      <c r="HW179" s="48"/>
      <c r="HZ179" s="48"/>
      <c r="ID179" s="48"/>
      <c r="IG179" s="48"/>
      <c r="IJ179" s="48"/>
      <c r="IN179" s="48"/>
      <c r="IQ179" s="48"/>
      <c r="IT179" s="48"/>
      <c r="IX179" s="48"/>
      <c r="JA179" s="48"/>
      <c r="JD179" s="48"/>
      <c r="JH179" s="48"/>
      <c r="JK179" s="48"/>
      <c r="JN179" s="48"/>
      <c r="JQ179" s="48"/>
      <c r="JT179" s="48"/>
      <c r="JW179" s="48"/>
      <c r="JZ179" s="48"/>
      <c r="KC179" s="48"/>
      <c r="KF179" s="48"/>
      <c r="KI179" s="48"/>
      <c r="KL179" s="48"/>
      <c r="KO179" s="48"/>
      <c r="KR179" s="48"/>
      <c r="KS179" s="49"/>
    </row>
    <row r="180" spans="7:305" s="14" customFormat="1" ht="18.75" customHeight="1">
      <c r="G180" s="48"/>
      <c r="K180" s="48"/>
      <c r="N180" s="48"/>
      <c r="Q180" s="48"/>
      <c r="T180" s="48"/>
      <c r="W180" s="48"/>
      <c r="AA180" s="48"/>
      <c r="AD180" s="48"/>
      <c r="AG180" s="48"/>
      <c r="AK180" s="48"/>
      <c r="AN180" s="48"/>
      <c r="AQ180" s="48"/>
      <c r="AU180" s="48"/>
      <c r="AX180" s="48"/>
      <c r="BA180" s="48"/>
      <c r="BE180" s="48"/>
      <c r="BH180" s="48"/>
      <c r="BK180" s="48"/>
      <c r="BO180" s="48"/>
      <c r="BR180" s="48"/>
      <c r="BU180" s="48"/>
      <c r="BX180" s="48"/>
      <c r="CA180" s="48"/>
      <c r="CD180" s="48"/>
      <c r="CG180" s="48"/>
      <c r="CJ180" s="48"/>
      <c r="CM180" s="48"/>
      <c r="CQ180" s="48"/>
      <c r="CT180" s="48"/>
      <c r="CW180" s="48"/>
      <c r="DA180" s="48"/>
      <c r="DD180" s="48"/>
      <c r="DG180" s="48"/>
      <c r="DK180" s="48"/>
      <c r="DN180" s="48"/>
      <c r="DQ180" s="48"/>
      <c r="DU180" s="48"/>
      <c r="DX180" s="48"/>
      <c r="EA180" s="48"/>
      <c r="EE180" s="48"/>
      <c r="EH180" s="48"/>
      <c r="EK180" s="48"/>
      <c r="EN180" s="48"/>
      <c r="ER180" s="48"/>
      <c r="EU180" s="48"/>
      <c r="EX180" s="48"/>
      <c r="FB180" s="48"/>
      <c r="FE180" s="48"/>
      <c r="FH180" s="48"/>
      <c r="FL180" s="48"/>
      <c r="FO180" s="48"/>
      <c r="FR180" s="48"/>
      <c r="FV180" s="48"/>
      <c r="FY180" s="48"/>
      <c r="GB180" s="48"/>
      <c r="GF180" s="48"/>
      <c r="GI180" s="48"/>
      <c r="GL180" s="48"/>
      <c r="GP180" s="48"/>
      <c r="GS180" s="48"/>
      <c r="GV180" s="48"/>
      <c r="GZ180" s="48"/>
      <c r="HC180" s="48"/>
      <c r="HF180" s="48"/>
      <c r="HJ180" s="48"/>
      <c r="HM180" s="48"/>
      <c r="HP180" s="48"/>
      <c r="HT180" s="48"/>
      <c r="HW180" s="48"/>
      <c r="HZ180" s="48"/>
      <c r="ID180" s="48"/>
      <c r="IG180" s="48"/>
      <c r="IJ180" s="48"/>
      <c r="IN180" s="48"/>
      <c r="IQ180" s="48"/>
      <c r="IT180" s="48"/>
      <c r="IX180" s="48"/>
      <c r="JA180" s="48"/>
      <c r="JD180" s="48"/>
      <c r="JH180" s="48"/>
      <c r="JK180" s="48"/>
      <c r="JN180" s="48"/>
      <c r="JQ180" s="48"/>
      <c r="JT180" s="48"/>
      <c r="JW180" s="48"/>
      <c r="JZ180" s="48"/>
      <c r="KC180" s="48"/>
      <c r="KF180" s="48"/>
      <c r="KI180" s="48"/>
      <c r="KL180" s="48"/>
      <c r="KO180" s="48"/>
      <c r="KR180" s="48"/>
      <c r="KS180" s="49"/>
    </row>
    <row r="181" spans="7:305" s="14" customFormat="1">
      <c r="G181" s="48"/>
      <c r="K181" s="48"/>
      <c r="N181" s="48"/>
      <c r="Q181" s="48"/>
      <c r="T181" s="48"/>
      <c r="W181" s="48"/>
      <c r="AA181" s="48"/>
      <c r="AD181" s="48"/>
      <c r="AG181" s="48"/>
      <c r="AK181" s="48"/>
      <c r="AN181" s="48"/>
      <c r="AQ181" s="48"/>
      <c r="AU181" s="48"/>
      <c r="AX181" s="48"/>
      <c r="BA181" s="48"/>
      <c r="BE181" s="48"/>
      <c r="BH181" s="48"/>
      <c r="BK181" s="48"/>
      <c r="BO181" s="48"/>
      <c r="BR181" s="48"/>
      <c r="BU181" s="48"/>
      <c r="BX181" s="48"/>
      <c r="CA181" s="48"/>
      <c r="CD181" s="48"/>
      <c r="CG181" s="48"/>
      <c r="CJ181" s="48"/>
      <c r="CM181" s="48"/>
      <c r="CQ181" s="48"/>
      <c r="CT181" s="48"/>
      <c r="CW181" s="48"/>
      <c r="DA181" s="48"/>
      <c r="DD181" s="48"/>
      <c r="DG181" s="48"/>
      <c r="DK181" s="48"/>
      <c r="DN181" s="48"/>
      <c r="DQ181" s="48"/>
      <c r="DU181" s="48"/>
      <c r="DX181" s="48"/>
      <c r="EA181" s="48"/>
      <c r="EE181" s="48"/>
      <c r="EH181" s="48"/>
      <c r="EK181" s="48"/>
      <c r="EN181" s="48"/>
      <c r="ER181" s="48"/>
      <c r="EU181" s="48"/>
      <c r="EX181" s="48"/>
      <c r="FB181" s="48"/>
      <c r="FE181" s="48"/>
      <c r="FH181" s="48"/>
      <c r="FL181" s="48"/>
      <c r="FO181" s="48"/>
      <c r="FR181" s="48"/>
      <c r="FV181" s="48"/>
      <c r="FY181" s="48"/>
      <c r="GB181" s="48"/>
      <c r="GF181" s="48"/>
      <c r="GI181" s="48"/>
      <c r="GL181" s="48"/>
      <c r="GP181" s="48"/>
      <c r="GS181" s="48"/>
      <c r="GV181" s="48"/>
      <c r="GZ181" s="48"/>
      <c r="HC181" s="48"/>
      <c r="HF181" s="48"/>
      <c r="HJ181" s="48"/>
      <c r="HM181" s="48"/>
      <c r="HP181" s="48"/>
      <c r="HT181" s="48"/>
      <c r="HW181" s="48"/>
      <c r="HZ181" s="48"/>
      <c r="ID181" s="48"/>
      <c r="IG181" s="48"/>
      <c r="IJ181" s="48"/>
      <c r="IN181" s="48"/>
      <c r="IQ181" s="48"/>
      <c r="IT181" s="48"/>
      <c r="IX181" s="48"/>
      <c r="JA181" s="48"/>
      <c r="JD181" s="48"/>
      <c r="JH181" s="48"/>
      <c r="JK181" s="48"/>
      <c r="JN181" s="48"/>
      <c r="JQ181" s="48"/>
      <c r="JT181" s="48"/>
      <c r="JW181" s="48"/>
      <c r="JZ181" s="48"/>
      <c r="KC181" s="48"/>
      <c r="KF181" s="48"/>
      <c r="KI181" s="48"/>
      <c r="KL181" s="48"/>
      <c r="KO181" s="48"/>
      <c r="KR181" s="48"/>
      <c r="KS181" s="49"/>
    </row>
    <row r="182" spans="7:305" s="14" customFormat="1" ht="18.75" customHeight="1">
      <c r="G182" s="48"/>
      <c r="K182" s="48"/>
      <c r="N182" s="48"/>
      <c r="Q182" s="48"/>
      <c r="T182" s="48"/>
      <c r="W182" s="48"/>
      <c r="AA182" s="48"/>
      <c r="AD182" s="48"/>
      <c r="AG182" s="48"/>
      <c r="AK182" s="48"/>
      <c r="AN182" s="48"/>
      <c r="AQ182" s="48"/>
      <c r="AU182" s="48"/>
      <c r="AX182" s="48"/>
      <c r="BA182" s="48"/>
      <c r="BE182" s="48"/>
      <c r="BH182" s="48"/>
      <c r="BK182" s="48"/>
      <c r="BO182" s="48"/>
      <c r="BR182" s="48"/>
      <c r="BU182" s="48"/>
      <c r="BX182" s="48"/>
      <c r="CA182" s="48"/>
      <c r="CD182" s="48"/>
      <c r="CG182" s="48"/>
      <c r="CJ182" s="48"/>
      <c r="CM182" s="48"/>
      <c r="CQ182" s="48"/>
      <c r="CT182" s="48"/>
      <c r="CW182" s="48"/>
      <c r="DA182" s="48"/>
      <c r="DD182" s="48"/>
      <c r="DG182" s="48"/>
      <c r="DK182" s="48"/>
      <c r="DN182" s="48"/>
      <c r="DQ182" s="48"/>
      <c r="DU182" s="48"/>
      <c r="DX182" s="48"/>
      <c r="EA182" s="48"/>
      <c r="EE182" s="48"/>
      <c r="EH182" s="48"/>
      <c r="EK182" s="48"/>
      <c r="EN182" s="48"/>
      <c r="ER182" s="48"/>
      <c r="EU182" s="48"/>
      <c r="EX182" s="48"/>
      <c r="FB182" s="48"/>
      <c r="FE182" s="48"/>
      <c r="FH182" s="48"/>
      <c r="FL182" s="48"/>
      <c r="FO182" s="48"/>
      <c r="FR182" s="48"/>
      <c r="FV182" s="48"/>
      <c r="FY182" s="48"/>
      <c r="GB182" s="48"/>
      <c r="GF182" s="48"/>
      <c r="GI182" s="48"/>
      <c r="GL182" s="48"/>
      <c r="GP182" s="48"/>
      <c r="GS182" s="48"/>
      <c r="GV182" s="48"/>
      <c r="GZ182" s="48"/>
      <c r="HC182" s="48"/>
      <c r="HF182" s="48"/>
      <c r="HJ182" s="48"/>
      <c r="HM182" s="48"/>
      <c r="HP182" s="48"/>
      <c r="HT182" s="48"/>
      <c r="HW182" s="48"/>
      <c r="HZ182" s="48"/>
      <c r="ID182" s="48"/>
      <c r="IG182" s="48"/>
      <c r="IJ182" s="48"/>
      <c r="IN182" s="48"/>
      <c r="IQ182" s="48"/>
      <c r="IT182" s="48"/>
      <c r="IX182" s="48"/>
      <c r="JA182" s="48"/>
      <c r="JD182" s="48"/>
      <c r="JH182" s="48"/>
      <c r="JK182" s="48"/>
      <c r="JN182" s="48"/>
      <c r="JQ182" s="48"/>
      <c r="JT182" s="48"/>
      <c r="JW182" s="48"/>
      <c r="JZ182" s="48"/>
      <c r="KC182" s="48"/>
      <c r="KF182" s="48"/>
      <c r="KI182" s="48"/>
      <c r="KL182" s="48"/>
      <c r="KO182" s="48"/>
      <c r="KR182" s="48"/>
      <c r="KS182" s="49"/>
    </row>
    <row r="183" spans="7:305" s="14" customFormat="1">
      <c r="G183" s="48"/>
      <c r="K183" s="48"/>
      <c r="N183" s="48"/>
      <c r="Q183" s="48"/>
      <c r="T183" s="48"/>
      <c r="W183" s="48"/>
      <c r="AA183" s="48"/>
      <c r="AD183" s="48"/>
      <c r="AG183" s="48"/>
      <c r="AK183" s="48"/>
      <c r="AN183" s="48"/>
      <c r="AQ183" s="48"/>
      <c r="AU183" s="48"/>
      <c r="AX183" s="48"/>
      <c r="BA183" s="48"/>
      <c r="BE183" s="48"/>
      <c r="BH183" s="48"/>
      <c r="BK183" s="48"/>
      <c r="BO183" s="48"/>
      <c r="BR183" s="48"/>
      <c r="BU183" s="48"/>
      <c r="BX183" s="48"/>
      <c r="CA183" s="48"/>
      <c r="CD183" s="48"/>
      <c r="CG183" s="48"/>
      <c r="CJ183" s="48"/>
      <c r="CM183" s="48"/>
      <c r="CQ183" s="48"/>
      <c r="CT183" s="48"/>
      <c r="CW183" s="48"/>
      <c r="DA183" s="48"/>
      <c r="DD183" s="48"/>
      <c r="DG183" s="48"/>
      <c r="DK183" s="48"/>
      <c r="DN183" s="48"/>
      <c r="DQ183" s="48"/>
      <c r="DU183" s="48"/>
      <c r="DX183" s="48"/>
      <c r="EA183" s="48"/>
      <c r="EE183" s="48"/>
      <c r="EH183" s="48"/>
      <c r="EK183" s="48"/>
      <c r="EN183" s="48"/>
      <c r="ER183" s="48"/>
      <c r="EU183" s="48"/>
      <c r="EX183" s="48"/>
      <c r="FB183" s="48"/>
      <c r="FE183" s="48"/>
      <c r="FH183" s="48"/>
      <c r="FL183" s="48"/>
      <c r="FO183" s="48"/>
      <c r="FR183" s="48"/>
      <c r="FV183" s="48"/>
      <c r="FY183" s="48"/>
      <c r="GB183" s="48"/>
      <c r="GF183" s="48"/>
      <c r="GI183" s="48"/>
      <c r="GL183" s="48"/>
      <c r="GP183" s="48"/>
      <c r="GS183" s="48"/>
      <c r="GV183" s="48"/>
      <c r="GZ183" s="48"/>
      <c r="HC183" s="48"/>
      <c r="HF183" s="48"/>
      <c r="HJ183" s="48"/>
      <c r="HM183" s="48"/>
      <c r="HP183" s="48"/>
      <c r="HT183" s="48"/>
      <c r="HW183" s="48"/>
      <c r="HZ183" s="48"/>
      <c r="ID183" s="48"/>
      <c r="IG183" s="48"/>
      <c r="IJ183" s="48"/>
      <c r="IN183" s="48"/>
      <c r="IQ183" s="48"/>
      <c r="IT183" s="48"/>
      <c r="IX183" s="48"/>
      <c r="JA183" s="48"/>
      <c r="JD183" s="48"/>
      <c r="JH183" s="48"/>
      <c r="JK183" s="48"/>
      <c r="JN183" s="48"/>
      <c r="JQ183" s="48"/>
      <c r="JT183" s="48"/>
      <c r="JW183" s="48"/>
      <c r="JZ183" s="48"/>
      <c r="KC183" s="48"/>
      <c r="KF183" s="48"/>
      <c r="KI183" s="48"/>
      <c r="KL183" s="48"/>
      <c r="KO183" s="48"/>
      <c r="KR183" s="48"/>
      <c r="KS183" s="49"/>
    </row>
    <row r="184" spans="7:305" s="14" customFormat="1" ht="18.75" customHeight="1">
      <c r="G184" s="48"/>
      <c r="K184" s="48"/>
      <c r="N184" s="48"/>
      <c r="Q184" s="48"/>
      <c r="T184" s="48"/>
      <c r="W184" s="48"/>
      <c r="AA184" s="48"/>
      <c r="AD184" s="48"/>
      <c r="AG184" s="48"/>
      <c r="AK184" s="48"/>
      <c r="AN184" s="48"/>
      <c r="AQ184" s="48"/>
      <c r="AU184" s="48"/>
      <c r="AX184" s="48"/>
      <c r="BA184" s="48"/>
      <c r="BE184" s="48"/>
      <c r="BH184" s="48"/>
      <c r="BK184" s="48"/>
      <c r="BO184" s="48"/>
      <c r="BR184" s="48"/>
      <c r="BU184" s="48"/>
      <c r="BX184" s="48"/>
      <c r="CA184" s="48"/>
      <c r="CD184" s="48"/>
      <c r="CG184" s="48"/>
      <c r="CJ184" s="48"/>
      <c r="CM184" s="48"/>
      <c r="CQ184" s="48"/>
      <c r="CT184" s="48"/>
      <c r="CW184" s="48"/>
      <c r="DA184" s="48"/>
      <c r="DD184" s="48"/>
      <c r="DG184" s="48"/>
      <c r="DK184" s="48"/>
      <c r="DN184" s="48"/>
      <c r="DQ184" s="48"/>
      <c r="DU184" s="48"/>
      <c r="DX184" s="48"/>
      <c r="EA184" s="48"/>
      <c r="EE184" s="48"/>
      <c r="EH184" s="48"/>
      <c r="EK184" s="48"/>
      <c r="EN184" s="48"/>
      <c r="ER184" s="48"/>
      <c r="EU184" s="48"/>
      <c r="EX184" s="48"/>
      <c r="FB184" s="48"/>
      <c r="FE184" s="48"/>
      <c r="FH184" s="48"/>
      <c r="FL184" s="48"/>
      <c r="FO184" s="48"/>
      <c r="FR184" s="48"/>
      <c r="FV184" s="48"/>
      <c r="FY184" s="48"/>
      <c r="GB184" s="48"/>
      <c r="GF184" s="48"/>
      <c r="GI184" s="48"/>
      <c r="GL184" s="48"/>
      <c r="GP184" s="48"/>
      <c r="GS184" s="48"/>
      <c r="GV184" s="48"/>
      <c r="GZ184" s="48"/>
      <c r="HC184" s="48"/>
      <c r="HF184" s="48"/>
      <c r="HJ184" s="48"/>
      <c r="HM184" s="48"/>
      <c r="HP184" s="48"/>
      <c r="HT184" s="48"/>
      <c r="HW184" s="48"/>
      <c r="HZ184" s="48"/>
      <c r="ID184" s="48"/>
      <c r="IG184" s="48"/>
      <c r="IJ184" s="48"/>
      <c r="IN184" s="48"/>
      <c r="IQ184" s="48"/>
      <c r="IT184" s="48"/>
      <c r="IX184" s="48"/>
      <c r="JA184" s="48"/>
      <c r="JD184" s="48"/>
      <c r="JH184" s="48"/>
      <c r="JK184" s="48"/>
      <c r="JN184" s="48"/>
      <c r="JQ184" s="48"/>
      <c r="JT184" s="48"/>
      <c r="JW184" s="48"/>
      <c r="JZ184" s="48"/>
      <c r="KC184" s="48"/>
      <c r="KF184" s="48"/>
      <c r="KI184" s="48"/>
      <c r="KL184" s="48"/>
      <c r="KO184" s="48"/>
      <c r="KR184" s="48"/>
      <c r="KS184" s="49"/>
    </row>
    <row r="185" spans="7:305" s="14" customFormat="1">
      <c r="G185" s="48"/>
      <c r="K185" s="48"/>
      <c r="N185" s="48"/>
      <c r="Q185" s="48"/>
      <c r="T185" s="48"/>
      <c r="W185" s="48"/>
      <c r="AA185" s="48"/>
      <c r="AD185" s="48"/>
      <c r="AG185" s="48"/>
      <c r="AK185" s="48"/>
      <c r="AN185" s="48"/>
      <c r="AQ185" s="48"/>
      <c r="AU185" s="48"/>
      <c r="AX185" s="48"/>
      <c r="BA185" s="48"/>
      <c r="BE185" s="48"/>
      <c r="BH185" s="48"/>
      <c r="BK185" s="48"/>
      <c r="BO185" s="48"/>
      <c r="BR185" s="48"/>
      <c r="BU185" s="48"/>
      <c r="BX185" s="48"/>
      <c r="CA185" s="48"/>
      <c r="CD185" s="48"/>
      <c r="CG185" s="48"/>
      <c r="CJ185" s="48"/>
      <c r="CM185" s="48"/>
      <c r="CQ185" s="48"/>
      <c r="CT185" s="48"/>
      <c r="CW185" s="48"/>
      <c r="DA185" s="48"/>
      <c r="DD185" s="48"/>
      <c r="DG185" s="48"/>
      <c r="DK185" s="48"/>
      <c r="DN185" s="48"/>
      <c r="DQ185" s="48"/>
      <c r="DU185" s="48"/>
      <c r="DX185" s="48"/>
      <c r="EA185" s="48"/>
      <c r="EE185" s="48"/>
      <c r="EH185" s="48"/>
      <c r="EK185" s="48"/>
      <c r="EN185" s="48"/>
      <c r="ER185" s="48"/>
      <c r="EU185" s="48"/>
      <c r="EX185" s="48"/>
      <c r="FB185" s="48"/>
      <c r="FE185" s="48"/>
      <c r="FH185" s="48"/>
      <c r="FL185" s="48"/>
      <c r="FO185" s="48"/>
      <c r="FR185" s="48"/>
      <c r="FV185" s="48"/>
      <c r="FY185" s="48"/>
      <c r="GB185" s="48"/>
      <c r="GF185" s="48"/>
      <c r="GI185" s="48"/>
      <c r="GL185" s="48"/>
      <c r="GP185" s="48"/>
      <c r="GS185" s="48"/>
      <c r="GV185" s="48"/>
      <c r="GZ185" s="48"/>
      <c r="HC185" s="48"/>
      <c r="HF185" s="48"/>
      <c r="HJ185" s="48"/>
      <c r="HM185" s="48"/>
      <c r="HP185" s="48"/>
      <c r="HT185" s="48"/>
      <c r="HW185" s="48"/>
      <c r="HZ185" s="48"/>
      <c r="ID185" s="48"/>
      <c r="IG185" s="48"/>
      <c r="IJ185" s="48"/>
      <c r="IN185" s="48"/>
      <c r="IQ185" s="48"/>
      <c r="IT185" s="48"/>
      <c r="IX185" s="48"/>
      <c r="JA185" s="48"/>
      <c r="JD185" s="48"/>
      <c r="JH185" s="48"/>
      <c r="JK185" s="48"/>
      <c r="JN185" s="48"/>
      <c r="JQ185" s="48"/>
      <c r="JT185" s="48"/>
      <c r="JW185" s="48"/>
      <c r="JZ185" s="48"/>
      <c r="KC185" s="48"/>
      <c r="KF185" s="48"/>
      <c r="KI185" s="48"/>
      <c r="KL185" s="48"/>
      <c r="KO185" s="48"/>
      <c r="KR185" s="48"/>
      <c r="KS185" s="49"/>
    </row>
    <row r="186" spans="7:305" s="14" customFormat="1" ht="18.75" customHeight="1">
      <c r="G186" s="48"/>
      <c r="K186" s="48"/>
      <c r="N186" s="48"/>
      <c r="Q186" s="48"/>
      <c r="T186" s="48"/>
      <c r="W186" s="48"/>
      <c r="AA186" s="48"/>
      <c r="AD186" s="48"/>
      <c r="AG186" s="48"/>
      <c r="AK186" s="48"/>
      <c r="AN186" s="48"/>
      <c r="AQ186" s="48"/>
      <c r="AU186" s="48"/>
      <c r="AX186" s="48"/>
      <c r="BA186" s="48"/>
      <c r="BE186" s="48"/>
      <c r="BH186" s="48"/>
      <c r="BK186" s="48"/>
      <c r="BO186" s="48"/>
      <c r="BR186" s="48"/>
      <c r="BU186" s="48"/>
      <c r="BX186" s="48"/>
      <c r="CA186" s="48"/>
      <c r="CD186" s="48"/>
      <c r="CG186" s="48"/>
      <c r="CJ186" s="48"/>
      <c r="CM186" s="48"/>
      <c r="CQ186" s="48"/>
      <c r="CT186" s="48"/>
      <c r="CW186" s="48"/>
      <c r="DA186" s="48"/>
      <c r="DD186" s="48"/>
      <c r="DG186" s="48"/>
      <c r="DK186" s="48"/>
      <c r="DN186" s="48"/>
      <c r="DQ186" s="48"/>
      <c r="DU186" s="48"/>
      <c r="DX186" s="48"/>
      <c r="EA186" s="48"/>
      <c r="EE186" s="48"/>
      <c r="EH186" s="48"/>
      <c r="EK186" s="48"/>
      <c r="EN186" s="48"/>
      <c r="ER186" s="48"/>
      <c r="EU186" s="48"/>
      <c r="EX186" s="48"/>
      <c r="FB186" s="48"/>
      <c r="FE186" s="48"/>
      <c r="FH186" s="48"/>
      <c r="FL186" s="48"/>
      <c r="FO186" s="48"/>
      <c r="FR186" s="48"/>
      <c r="FV186" s="48"/>
      <c r="FY186" s="48"/>
      <c r="GB186" s="48"/>
      <c r="GF186" s="48"/>
      <c r="GI186" s="48"/>
      <c r="GL186" s="48"/>
      <c r="GP186" s="48"/>
      <c r="GS186" s="48"/>
      <c r="GV186" s="48"/>
      <c r="GZ186" s="48"/>
      <c r="HC186" s="48"/>
      <c r="HF186" s="48"/>
      <c r="HJ186" s="48"/>
      <c r="HM186" s="48"/>
      <c r="HP186" s="48"/>
      <c r="HT186" s="48"/>
      <c r="HW186" s="48"/>
      <c r="HZ186" s="48"/>
      <c r="ID186" s="48"/>
      <c r="IG186" s="48"/>
      <c r="IJ186" s="48"/>
      <c r="IN186" s="48"/>
      <c r="IQ186" s="48"/>
      <c r="IT186" s="48"/>
      <c r="IX186" s="48"/>
      <c r="JA186" s="48"/>
      <c r="JD186" s="48"/>
      <c r="JH186" s="48"/>
      <c r="JK186" s="48"/>
      <c r="JN186" s="48"/>
      <c r="JQ186" s="48"/>
      <c r="JT186" s="48"/>
      <c r="JW186" s="48"/>
      <c r="JZ186" s="48"/>
      <c r="KC186" s="48"/>
      <c r="KF186" s="48"/>
      <c r="KI186" s="48"/>
      <c r="KL186" s="48"/>
      <c r="KO186" s="48"/>
      <c r="KR186" s="48"/>
      <c r="KS186" s="49"/>
    </row>
    <row r="187" spans="7:305" s="14" customFormat="1">
      <c r="G187" s="48"/>
      <c r="K187" s="48"/>
      <c r="N187" s="48"/>
      <c r="Q187" s="48"/>
      <c r="T187" s="48"/>
      <c r="W187" s="48"/>
      <c r="AA187" s="48"/>
      <c r="AD187" s="48"/>
      <c r="AG187" s="48"/>
      <c r="AK187" s="48"/>
      <c r="AN187" s="48"/>
      <c r="AQ187" s="48"/>
      <c r="AU187" s="48"/>
      <c r="AX187" s="48"/>
      <c r="BA187" s="48"/>
      <c r="BE187" s="48"/>
      <c r="BH187" s="48"/>
      <c r="BK187" s="48"/>
      <c r="BO187" s="48"/>
      <c r="BR187" s="48"/>
      <c r="BU187" s="48"/>
      <c r="BX187" s="48"/>
      <c r="CA187" s="48"/>
      <c r="CD187" s="48"/>
      <c r="CG187" s="48"/>
      <c r="CJ187" s="48"/>
      <c r="CM187" s="48"/>
      <c r="CQ187" s="48"/>
      <c r="CT187" s="48"/>
      <c r="CW187" s="48"/>
      <c r="DA187" s="48"/>
      <c r="DD187" s="48"/>
      <c r="DG187" s="48"/>
      <c r="DK187" s="48"/>
      <c r="DN187" s="48"/>
      <c r="DQ187" s="48"/>
      <c r="DU187" s="48"/>
      <c r="DX187" s="48"/>
      <c r="EA187" s="48"/>
      <c r="EE187" s="48"/>
      <c r="EH187" s="48"/>
      <c r="EK187" s="48"/>
      <c r="EN187" s="48"/>
      <c r="ER187" s="48"/>
      <c r="EU187" s="48"/>
      <c r="EX187" s="48"/>
      <c r="FB187" s="48"/>
      <c r="FE187" s="48"/>
      <c r="FH187" s="48"/>
      <c r="FL187" s="48"/>
      <c r="FO187" s="48"/>
      <c r="FR187" s="48"/>
      <c r="FV187" s="48"/>
      <c r="FY187" s="48"/>
      <c r="GB187" s="48"/>
      <c r="GF187" s="48"/>
      <c r="GI187" s="48"/>
      <c r="GL187" s="48"/>
      <c r="GP187" s="48"/>
      <c r="GS187" s="48"/>
      <c r="GV187" s="48"/>
      <c r="GZ187" s="48"/>
      <c r="HC187" s="48"/>
      <c r="HF187" s="48"/>
      <c r="HJ187" s="48"/>
      <c r="HM187" s="48"/>
      <c r="HP187" s="48"/>
      <c r="HT187" s="48"/>
      <c r="HW187" s="48"/>
      <c r="HZ187" s="48"/>
      <c r="ID187" s="48"/>
      <c r="IG187" s="48"/>
      <c r="IJ187" s="48"/>
      <c r="IN187" s="48"/>
      <c r="IQ187" s="48"/>
      <c r="IT187" s="48"/>
      <c r="IX187" s="48"/>
      <c r="JA187" s="48"/>
      <c r="JD187" s="48"/>
      <c r="JH187" s="48"/>
      <c r="JK187" s="48"/>
      <c r="JN187" s="48"/>
      <c r="JQ187" s="48"/>
      <c r="JT187" s="48"/>
      <c r="JW187" s="48"/>
      <c r="JZ187" s="48"/>
      <c r="KC187" s="48"/>
      <c r="KF187" s="48"/>
      <c r="KI187" s="48"/>
      <c r="KL187" s="48"/>
      <c r="KO187" s="48"/>
      <c r="KR187" s="48"/>
      <c r="KS187" s="49"/>
    </row>
    <row r="188" spans="7:305" s="14" customFormat="1" ht="18.75" customHeight="1">
      <c r="G188" s="48"/>
      <c r="K188" s="48"/>
      <c r="N188" s="48"/>
      <c r="Q188" s="48"/>
      <c r="T188" s="48"/>
      <c r="W188" s="48"/>
      <c r="AA188" s="48"/>
      <c r="AD188" s="48"/>
      <c r="AG188" s="48"/>
      <c r="AK188" s="48"/>
      <c r="AN188" s="48"/>
      <c r="AQ188" s="48"/>
      <c r="AU188" s="48"/>
      <c r="AX188" s="48"/>
      <c r="BA188" s="48"/>
      <c r="BE188" s="48"/>
      <c r="BH188" s="48"/>
      <c r="BK188" s="48"/>
      <c r="BO188" s="48"/>
      <c r="BR188" s="48"/>
      <c r="BU188" s="48"/>
      <c r="BX188" s="48"/>
      <c r="CA188" s="48"/>
      <c r="CD188" s="48"/>
      <c r="CG188" s="48"/>
      <c r="CJ188" s="48"/>
      <c r="CM188" s="48"/>
      <c r="CQ188" s="48"/>
      <c r="CT188" s="48"/>
      <c r="CW188" s="48"/>
      <c r="DA188" s="48"/>
      <c r="DD188" s="48"/>
      <c r="DG188" s="48"/>
      <c r="DK188" s="48"/>
      <c r="DN188" s="48"/>
      <c r="DQ188" s="48"/>
      <c r="DU188" s="48"/>
      <c r="DX188" s="48"/>
      <c r="EA188" s="48"/>
      <c r="EE188" s="48"/>
      <c r="EH188" s="48"/>
      <c r="EK188" s="48"/>
      <c r="EN188" s="48"/>
      <c r="ER188" s="48"/>
      <c r="EU188" s="48"/>
      <c r="EX188" s="48"/>
      <c r="FB188" s="48"/>
      <c r="FE188" s="48"/>
      <c r="FH188" s="48"/>
      <c r="FL188" s="48"/>
      <c r="FO188" s="48"/>
      <c r="FR188" s="48"/>
      <c r="FV188" s="48"/>
      <c r="FY188" s="48"/>
      <c r="GB188" s="48"/>
      <c r="GF188" s="48"/>
      <c r="GI188" s="48"/>
      <c r="GL188" s="48"/>
      <c r="GP188" s="48"/>
      <c r="GS188" s="48"/>
      <c r="GV188" s="48"/>
      <c r="GZ188" s="48"/>
      <c r="HC188" s="48"/>
      <c r="HF188" s="48"/>
      <c r="HJ188" s="48"/>
      <c r="HM188" s="48"/>
      <c r="HP188" s="48"/>
      <c r="HT188" s="48"/>
      <c r="HW188" s="48"/>
      <c r="HZ188" s="48"/>
      <c r="ID188" s="48"/>
      <c r="IG188" s="48"/>
      <c r="IJ188" s="48"/>
      <c r="IN188" s="48"/>
      <c r="IQ188" s="48"/>
      <c r="IT188" s="48"/>
      <c r="IX188" s="48"/>
      <c r="JA188" s="48"/>
      <c r="JD188" s="48"/>
      <c r="JH188" s="48"/>
      <c r="JK188" s="48"/>
      <c r="JN188" s="48"/>
      <c r="JQ188" s="48"/>
      <c r="JT188" s="48"/>
      <c r="JW188" s="48"/>
      <c r="JZ188" s="48"/>
      <c r="KC188" s="48"/>
      <c r="KF188" s="48"/>
      <c r="KI188" s="48"/>
      <c r="KL188" s="48"/>
      <c r="KO188" s="48"/>
      <c r="KR188" s="48"/>
      <c r="KS188" s="49"/>
    </row>
    <row r="189" spans="7:305" s="14" customFormat="1">
      <c r="G189" s="48"/>
      <c r="K189" s="48"/>
      <c r="N189" s="48"/>
      <c r="Q189" s="48"/>
      <c r="T189" s="48"/>
      <c r="W189" s="48"/>
      <c r="AA189" s="48"/>
      <c r="AD189" s="48"/>
      <c r="AG189" s="48"/>
      <c r="AK189" s="48"/>
      <c r="AN189" s="48"/>
      <c r="AQ189" s="48"/>
      <c r="AU189" s="48"/>
      <c r="AX189" s="48"/>
      <c r="BA189" s="48"/>
      <c r="BE189" s="48"/>
      <c r="BH189" s="48"/>
      <c r="BK189" s="48"/>
      <c r="BO189" s="48"/>
      <c r="BR189" s="48"/>
      <c r="BU189" s="48"/>
      <c r="BX189" s="48"/>
      <c r="CA189" s="48"/>
      <c r="CD189" s="48"/>
      <c r="CG189" s="48"/>
      <c r="CJ189" s="48"/>
      <c r="CM189" s="48"/>
      <c r="CQ189" s="48"/>
      <c r="CT189" s="48"/>
      <c r="CW189" s="48"/>
      <c r="DA189" s="48"/>
      <c r="DD189" s="48"/>
      <c r="DG189" s="48"/>
      <c r="DK189" s="48"/>
      <c r="DN189" s="48"/>
      <c r="DQ189" s="48"/>
      <c r="DU189" s="48"/>
      <c r="DX189" s="48"/>
      <c r="EA189" s="48"/>
      <c r="EE189" s="48"/>
      <c r="EH189" s="48"/>
      <c r="EK189" s="48"/>
      <c r="EN189" s="48"/>
      <c r="ER189" s="48"/>
      <c r="EU189" s="48"/>
      <c r="EX189" s="48"/>
      <c r="FB189" s="48"/>
      <c r="FE189" s="48"/>
      <c r="FH189" s="48"/>
      <c r="FL189" s="48"/>
      <c r="FO189" s="48"/>
      <c r="FR189" s="48"/>
      <c r="FV189" s="48"/>
      <c r="FY189" s="48"/>
      <c r="GB189" s="48"/>
      <c r="GF189" s="48"/>
      <c r="GI189" s="48"/>
      <c r="GL189" s="48"/>
      <c r="GP189" s="48"/>
      <c r="GS189" s="48"/>
      <c r="GV189" s="48"/>
      <c r="GZ189" s="48"/>
      <c r="HC189" s="48"/>
      <c r="HF189" s="48"/>
      <c r="HJ189" s="48"/>
      <c r="HM189" s="48"/>
      <c r="HP189" s="48"/>
      <c r="HT189" s="48"/>
      <c r="HW189" s="48"/>
      <c r="HZ189" s="48"/>
      <c r="ID189" s="48"/>
      <c r="IG189" s="48"/>
      <c r="IJ189" s="48"/>
      <c r="IN189" s="48"/>
      <c r="IQ189" s="48"/>
      <c r="IT189" s="48"/>
      <c r="IX189" s="48"/>
      <c r="JA189" s="48"/>
      <c r="JD189" s="48"/>
      <c r="JH189" s="48"/>
      <c r="JK189" s="48"/>
      <c r="JN189" s="48"/>
      <c r="JQ189" s="48"/>
      <c r="JT189" s="48"/>
      <c r="JW189" s="48"/>
      <c r="JZ189" s="48"/>
      <c r="KC189" s="48"/>
      <c r="KF189" s="48"/>
      <c r="KI189" s="48"/>
      <c r="KL189" s="48"/>
      <c r="KO189" s="48"/>
      <c r="KR189" s="48"/>
      <c r="KS189" s="49"/>
    </row>
    <row r="190" spans="7:305" s="14" customFormat="1" ht="18.75" customHeight="1">
      <c r="G190" s="48"/>
      <c r="K190" s="48"/>
      <c r="N190" s="48"/>
      <c r="Q190" s="48"/>
      <c r="T190" s="48"/>
      <c r="W190" s="48"/>
      <c r="AA190" s="48"/>
      <c r="AD190" s="48"/>
      <c r="AG190" s="48"/>
      <c r="AK190" s="48"/>
      <c r="AN190" s="48"/>
      <c r="AQ190" s="48"/>
      <c r="AU190" s="48"/>
      <c r="AX190" s="48"/>
      <c r="BA190" s="48"/>
      <c r="BE190" s="48"/>
      <c r="BH190" s="48"/>
      <c r="BK190" s="48"/>
      <c r="BO190" s="48"/>
      <c r="BR190" s="48"/>
      <c r="BU190" s="48"/>
      <c r="BX190" s="48"/>
      <c r="CA190" s="48"/>
      <c r="CD190" s="48"/>
      <c r="CG190" s="48"/>
      <c r="CJ190" s="48"/>
      <c r="CM190" s="48"/>
      <c r="CQ190" s="48"/>
      <c r="CT190" s="48"/>
      <c r="CW190" s="48"/>
      <c r="DA190" s="48"/>
      <c r="DD190" s="48"/>
      <c r="DG190" s="48"/>
      <c r="DK190" s="48"/>
      <c r="DN190" s="48"/>
      <c r="DQ190" s="48"/>
      <c r="DU190" s="48"/>
      <c r="DX190" s="48"/>
      <c r="EA190" s="48"/>
      <c r="EE190" s="48"/>
      <c r="EH190" s="48"/>
      <c r="EK190" s="48"/>
      <c r="EN190" s="48"/>
      <c r="ER190" s="48"/>
      <c r="EU190" s="48"/>
      <c r="EX190" s="48"/>
      <c r="FB190" s="48"/>
      <c r="FE190" s="48"/>
      <c r="FH190" s="48"/>
      <c r="FL190" s="48"/>
      <c r="FO190" s="48"/>
      <c r="FR190" s="48"/>
      <c r="FV190" s="48"/>
      <c r="FY190" s="48"/>
      <c r="GB190" s="48"/>
      <c r="GF190" s="48"/>
      <c r="GI190" s="48"/>
      <c r="GL190" s="48"/>
      <c r="GP190" s="48"/>
      <c r="GS190" s="48"/>
      <c r="GV190" s="48"/>
      <c r="GZ190" s="48"/>
      <c r="HC190" s="48"/>
      <c r="HF190" s="48"/>
      <c r="HJ190" s="48"/>
      <c r="HM190" s="48"/>
      <c r="HP190" s="48"/>
      <c r="HT190" s="48"/>
      <c r="HW190" s="48"/>
      <c r="HZ190" s="48"/>
      <c r="ID190" s="48"/>
      <c r="IG190" s="48"/>
      <c r="IJ190" s="48"/>
      <c r="IN190" s="48"/>
      <c r="IQ190" s="48"/>
      <c r="IT190" s="48"/>
      <c r="IX190" s="48"/>
      <c r="JA190" s="48"/>
      <c r="JD190" s="48"/>
      <c r="JH190" s="48"/>
      <c r="JK190" s="48"/>
      <c r="JN190" s="48"/>
      <c r="JQ190" s="48"/>
      <c r="JT190" s="48"/>
      <c r="JW190" s="48"/>
      <c r="JZ190" s="48"/>
      <c r="KC190" s="48"/>
      <c r="KF190" s="48"/>
      <c r="KI190" s="48"/>
      <c r="KL190" s="48"/>
      <c r="KO190" s="48"/>
      <c r="KR190" s="48"/>
      <c r="KS190" s="49"/>
    </row>
    <row r="191" spans="7:305" s="14" customFormat="1">
      <c r="G191" s="48"/>
      <c r="K191" s="48"/>
      <c r="N191" s="48"/>
      <c r="Q191" s="48"/>
      <c r="T191" s="48"/>
      <c r="W191" s="48"/>
      <c r="AA191" s="48"/>
      <c r="AD191" s="48"/>
      <c r="AG191" s="48"/>
      <c r="AK191" s="48"/>
      <c r="AN191" s="48"/>
      <c r="AQ191" s="48"/>
      <c r="AU191" s="48"/>
      <c r="AX191" s="48"/>
      <c r="BA191" s="48"/>
      <c r="BE191" s="48"/>
      <c r="BH191" s="48"/>
      <c r="BK191" s="48"/>
      <c r="BO191" s="48"/>
      <c r="BR191" s="48"/>
      <c r="BU191" s="48"/>
      <c r="BX191" s="48"/>
      <c r="CA191" s="48"/>
      <c r="CD191" s="48"/>
      <c r="CG191" s="48"/>
      <c r="CJ191" s="48"/>
      <c r="CM191" s="48"/>
      <c r="CQ191" s="48"/>
      <c r="CT191" s="48"/>
      <c r="CW191" s="48"/>
      <c r="DA191" s="48"/>
      <c r="DD191" s="48"/>
      <c r="DG191" s="48"/>
      <c r="DK191" s="48"/>
      <c r="DN191" s="48"/>
      <c r="DQ191" s="48"/>
      <c r="DU191" s="48"/>
      <c r="DX191" s="48"/>
      <c r="EA191" s="48"/>
      <c r="EE191" s="48"/>
      <c r="EH191" s="48"/>
      <c r="EK191" s="48"/>
      <c r="EN191" s="48"/>
      <c r="ER191" s="48"/>
      <c r="EU191" s="48"/>
      <c r="EX191" s="48"/>
      <c r="FB191" s="48"/>
      <c r="FE191" s="48"/>
      <c r="FH191" s="48"/>
      <c r="FL191" s="48"/>
      <c r="FO191" s="48"/>
      <c r="FR191" s="48"/>
      <c r="FV191" s="48"/>
      <c r="FY191" s="48"/>
      <c r="GB191" s="48"/>
      <c r="GF191" s="48"/>
      <c r="GI191" s="48"/>
      <c r="GL191" s="48"/>
      <c r="GP191" s="48"/>
      <c r="GS191" s="48"/>
      <c r="GV191" s="48"/>
      <c r="GZ191" s="48"/>
      <c r="HC191" s="48"/>
      <c r="HF191" s="48"/>
      <c r="HJ191" s="48"/>
      <c r="HM191" s="48"/>
      <c r="HP191" s="48"/>
      <c r="HT191" s="48"/>
      <c r="HW191" s="48"/>
      <c r="HZ191" s="48"/>
      <c r="ID191" s="48"/>
      <c r="IG191" s="48"/>
      <c r="IJ191" s="48"/>
      <c r="IN191" s="48"/>
      <c r="IQ191" s="48"/>
      <c r="IT191" s="48"/>
      <c r="IX191" s="48"/>
      <c r="JA191" s="48"/>
      <c r="JD191" s="48"/>
      <c r="JH191" s="48"/>
      <c r="JK191" s="48"/>
      <c r="JN191" s="48"/>
      <c r="JQ191" s="48"/>
      <c r="JT191" s="48"/>
      <c r="JW191" s="48"/>
      <c r="JZ191" s="48"/>
      <c r="KC191" s="48"/>
      <c r="KF191" s="48"/>
      <c r="KI191" s="48"/>
      <c r="KL191" s="48"/>
      <c r="KO191" s="48"/>
      <c r="KR191" s="48"/>
      <c r="KS191" s="49"/>
    </row>
    <row r="192" spans="7:305" s="14" customFormat="1" ht="18.75" customHeight="1">
      <c r="G192" s="48"/>
      <c r="K192" s="48"/>
      <c r="N192" s="48"/>
      <c r="Q192" s="48"/>
      <c r="T192" s="48"/>
      <c r="W192" s="48"/>
      <c r="AA192" s="48"/>
      <c r="AD192" s="48"/>
      <c r="AG192" s="48"/>
      <c r="AK192" s="48"/>
      <c r="AN192" s="48"/>
      <c r="AQ192" s="48"/>
      <c r="AU192" s="48"/>
      <c r="AX192" s="48"/>
      <c r="BA192" s="48"/>
      <c r="BE192" s="48"/>
      <c r="BH192" s="48"/>
      <c r="BK192" s="48"/>
      <c r="BO192" s="48"/>
      <c r="BR192" s="48"/>
      <c r="BU192" s="48"/>
      <c r="BX192" s="48"/>
      <c r="CA192" s="48"/>
      <c r="CD192" s="48"/>
      <c r="CG192" s="48"/>
      <c r="CJ192" s="48"/>
      <c r="CM192" s="48"/>
      <c r="CQ192" s="48"/>
      <c r="CT192" s="48"/>
      <c r="CW192" s="48"/>
      <c r="DA192" s="48"/>
      <c r="DD192" s="48"/>
      <c r="DG192" s="48"/>
      <c r="DK192" s="48"/>
      <c r="DN192" s="48"/>
      <c r="DQ192" s="48"/>
      <c r="DU192" s="48"/>
      <c r="DX192" s="48"/>
      <c r="EA192" s="48"/>
      <c r="EE192" s="48"/>
      <c r="EH192" s="48"/>
      <c r="EK192" s="48"/>
      <c r="EN192" s="48"/>
      <c r="ER192" s="48"/>
      <c r="EU192" s="48"/>
      <c r="EX192" s="48"/>
      <c r="FB192" s="48"/>
      <c r="FE192" s="48"/>
      <c r="FH192" s="48"/>
      <c r="FL192" s="48"/>
      <c r="FO192" s="48"/>
      <c r="FR192" s="48"/>
      <c r="FV192" s="48"/>
      <c r="FY192" s="48"/>
      <c r="GB192" s="48"/>
      <c r="GF192" s="48"/>
      <c r="GI192" s="48"/>
      <c r="GL192" s="48"/>
      <c r="GP192" s="48"/>
      <c r="GS192" s="48"/>
      <c r="GV192" s="48"/>
      <c r="GZ192" s="48"/>
      <c r="HC192" s="48"/>
      <c r="HF192" s="48"/>
      <c r="HJ192" s="48"/>
      <c r="HM192" s="48"/>
      <c r="HP192" s="48"/>
      <c r="HT192" s="48"/>
      <c r="HW192" s="48"/>
      <c r="HZ192" s="48"/>
      <c r="ID192" s="48"/>
      <c r="IG192" s="48"/>
      <c r="IJ192" s="48"/>
      <c r="IN192" s="48"/>
      <c r="IQ192" s="48"/>
      <c r="IT192" s="48"/>
      <c r="IX192" s="48"/>
      <c r="JA192" s="48"/>
      <c r="JD192" s="48"/>
      <c r="JH192" s="48"/>
      <c r="JK192" s="48"/>
      <c r="JN192" s="48"/>
      <c r="JQ192" s="48"/>
      <c r="JT192" s="48"/>
      <c r="JW192" s="48"/>
      <c r="JZ192" s="48"/>
      <c r="KC192" s="48"/>
      <c r="KF192" s="48"/>
      <c r="KI192" s="48"/>
      <c r="KL192" s="48"/>
      <c r="KO192" s="48"/>
      <c r="KR192" s="48"/>
      <c r="KS192" s="49"/>
    </row>
    <row r="193" spans="7:305" s="14" customFormat="1">
      <c r="G193" s="48"/>
      <c r="K193" s="48"/>
      <c r="N193" s="48"/>
      <c r="Q193" s="48"/>
      <c r="T193" s="48"/>
      <c r="W193" s="48"/>
      <c r="AA193" s="48"/>
      <c r="AD193" s="48"/>
      <c r="AG193" s="48"/>
      <c r="AK193" s="48"/>
      <c r="AN193" s="48"/>
      <c r="AQ193" s="48"/>
      <c r="AU193" s="48"/>
      <c r="AX193" s="48"/>
      <c r="BA193" s="48"/>
      <c r="BE193" s="48"/>
      <c r="BH193" s="48"/>
      <c r="BK193" s="48"/>
      <c r="BO193" s="48"/>
      <c r="BR193" s="48"/>
      <c r="BU193" s="48"/>
      <c r="BX193" s="48"/>
      <c r="CA193" s="48"/>
      <c r="CD193" s="48"/>
      <c r="CG193" s="48"/>
      <c r="CJ193" s="48"/>
      <c r="CM193" s="48"/>
      <c r="CQ193" s="48"/>
      <c r="CT193" s="48"/>
      <c r="CW193" s="48"/>
      <c r="DA193" s="48"/>
      <c r="DD193" s="48"/>
      <c r="DG193" s="48"/>
      <c r="DK193" s="48"/>
      <c r="DN193" s="48"/>
      <c r="DQ193" s="48"/>
      <c r="DU193" s="48"/>
      <c r="DX193" s="48"/>
      <c r="EA193" s="48"/>
      <c r="EE193" s="48"/>
      <c r="EH193" s="48"/>
      <c r="EK193" s="48"/>
      <c r="EN193" s="48"/>
      <c r="ER193" s="48"/>
      <c r="EU193" s="48"/>
      <c r="EX193" s="48"/>
      <c r="FB193" s="48"/>
      <c r="FE193" s="48"/>
      <c r="FH193" s="48"/>
      <c r="FL193" s="48"/>
      <c r="FO193" s="48"/>
      <c r="FR193" s="48"/>
      <c r="FV193" s="48"/>
      <c r="FY193" s="48"/>
      <c r="GB193" s="48"/>
      <c r="GF193" s="48"/>
      <c r="GI193" s="48"/>
      <c r="GL193" s="48"/>
      <c r="GP193" s="48"/>
      <c r="GS193" s="48"/>
      <c r="GV193" s="48"/>
      <c r="GZ193" s="48"/>
      <c r="HC193" s="48"/>
      <c r="HF193" s="48"/>
      <c r="HJ193" s="48"/>
      <c r="HM193" s="48"/>
      <c r="HP193" s="48"/>
      <c r="HT193" s="48"/>
      <c r="HW193" s="48"/>
      <c r="HZ193" s="48"/>
      <c r="ID193" s="48"/>
      <c r="IG193" s="48"/>
      <c r="IJ193" s="48"/>
      <c r="IN193" s="48"/>
      <c r="IQ193" s="48"/>
      <c r="IT193" s="48"/>
      <c r="IX193" s="48"/>
      <c r="JA193" s="48"/>
      <c r="JD193" s="48"/>
      <c r="JH193" s="48"/>
      <c r="JK193" s="48"/>
      <c r="JN193" s="48"/>
      <c r="JQ193" s="48"/>
      <c r="JT193" s="48"/>
      <c r="JW193" s="48"/>
      <c r="JZ193" s="48"/>
      <c r="KC193" s="48"/>
      <c r="KF193" s="48"/>
      <c r="KI193" s="48"/>
      <c r="KL193" s="48"/>
      <c r="KO193" s="48"/>
      <c r="KR193" s="48"/>
      <c r="KS193" s="49"/>
    </row>
    <row r="194" spans="7:305" s="14" customFormat="1" ht="18.75" customHeight="1">
      <c r="G194" s="48"/>
      <c r="K194" s="48"/>
      <c r="N194" s="48"/>
      <c r="Q194" s="48"/>
      <c r="T194" s="48"/>
      <c r="W194" s="48"/>
      <c r="AA194" s="48"/>
      <c r="AD194" s="48"/>
      <c r="AG194" s="48"/>
      <c r="AK194" s="48"/>
      <c r="AN194" s="48"/>
      <c r="AQ194" s="48"/>
      <c r="AU194" s="48"/>
      <c r="AX194" s="48"/>
      <c r="BA194" s="48"/>
      <c r="BE194" s="48"/>
      <c r="BH194" s="48"/>
      <c r="BK194" s="48"/>
      <c r="BO194" s="48"/>
      <c r="BR194" s="48"/>
      <c r="BU194" s="48"/>
      <c r="BX194" s="48"/>
      <c r="CA194" s="48"/>
      <c r="CD194" s="48"/>
      <c r="CG194" s="48"/>
      <c r="CJ194" s="48"/>
      <c r="CM194" s="48"/>
      <c r="CQ194" s="48"/>
      <c r="CT194" s="48"/>
      <c r="CW194" s="48"/>
      <c r="DA194" s="48"/>
      <c r="DD194" s="48"/>
      <c r="DG194" s="48"/>
      <c r="DK194" s="48"/>
      <c r="DN194" s="48"/>
      <c r="DQ194" s="48"/>
      <c r="DU194" s="48"/>
      <c r="DX194" s="48"/>
      <c r="EA194" s="48"/>
      <c r="EE194" s="48"/>
      <c r="EH194" s="48"/>
      <c r="EK194" s="48"/>
      <c r="EN194" s="48"/>
      <c r="ER194" s="48"/>
      <c r="EU194" s="48"/>
      <c r="EX194" s="48"/>
      <c r="FB194" s="48"/>
      <c r="FE194" s="48"/>
      <c r="FH194" s="48"/>
      <c r="FL194" s="48"/>
      <c r="FO194" s="48"/>
      <c r="FR194" s="48"/>
      <c r="FV194" s="48"/>
      <c r="FY194" s="48"/>
      <c r="GB194" s="48"/>
      <c r="GF194" s="48"/>
      <c r="GI194" s="48"/>
      <c r="GL194" s="48"/>
      <c r="GP194" s="48"/>
      <c r="GS194" s="48"/>
      <c r="GV194" s="48"/>
      <c r="GZ194" s="48"/>
      <c r="HC194" s="48"/>
      <c r="HF194" s="48"/>
      <c r="HJ194" s="48"/>
      <c r="HM194" s="48"/>
      <c r="HP194" s="48"/>
      <c r="HT194" s="48"/>
      <c r="HW194" s="48"/>
      <c r="HZ194" s="48"/>
      <c r="ID194" s="48"/>
      <c r="IG194" s="48"/>
      <c r="IJ194" s="48"/>
      <c r="IN194" s="48"/>
      <c r="IQ194" s="48"/>
      <c r="IT194" s="48"/>
      <c r="IX194" s="48"/>
      <c r="JA194" s="48"/>
      <c r="JD194" s="48"/>
      <c r="JH194" s="48"/>
      <c r="JK194" s="48"/>
      <c r="JN194" s="48"/>
      <c r="JQ194" s="48"/>
      <c r="JT194" s="48"/>
      <c r="JW194" s="48"/>
      <c r="JZ194" s="48"/>
      <c r="KC194" s="48"/>
      <c r="KF194" s="48"/>
      <c r="KI194" s="48"/>
      <c r="KL194" s="48"/>
      <c r="KO194" s="48"/>
      <c r="KR194" s="48"/>
      <c r="KS194" s="49"/>
    </row>
    <row r="195" spans="7:305" s="14" customFormat="1">
      <c r="G195" s="48"/>
      <c r="K195" s="48"/>
      <c r="N195" s="48"/>
      <c r="Q195" s="48"/>
      <c r="T195" s="48"/>
      <c r="W195" s="48"/>
      <c r="AA195" s="48"/>
      <c r="AD195" s="48"/>
      <c r="AG195" s="48"/>
      <c r="AK195" s="48"/>
      <c r="AN195" s="48"/>
      <c r="AQ195" s="48"/>
      <c r="AU195" s="48"/>
      <c r="AX195" s="48"/>
      <c r="BA195" s="48"/>
      <c r="BE195" s="48"/>
      <c r="BH195" s="48"/>
      <c r="BK195" s="48"/>
      <c r="BO195" s="48"/>
      <c r="BR195" s="48"/>
      <c r="BU195" s="48"/>
      <c r="BX195" s="48"/>
      <c r="CA195" s="48"/>
      <c r="CD195" s="48"/>
      <c r="CG195" s="48"/>
      <c r="CJ195" s="48"/>
      <c r="CM195" s="48"/>
      <c r="CQ195" s="48"/>
      <c r="CT195" s="48"/>
      <c r="CW195" s="48"/>
      <c r="DA195" s="48"/>
      <c r="DD195" s="48"/>
      <c r="DG195" s="48"/>
      <c r="DK195" s="48"/>
      <c r="DN195" s="48"/>
      <c r="DQ195" s="48"/>
      <c r="DU195" s="48"/>
      <c r="DX195" s="48"/>
      <c r="EA195" s="48"/>
      <c r="EE195" s="48"/>
      <c r="EH195" s="48"/>
      <c r="EK195" s="48"/>
      <c r="EN195" s="48"/>
      <c r="ER195" s="48"/>
      <c r="EU195" s="48"/>
      <c r="EX195" s="48"/>
      <c r="FB195" s="48"/>
      <c r="FE195" s="48"/>
      <c r="FH195" s="48"/>
      <c r="FL195" s="48"/>
      <c r="FO195" s="48"/>
      <c r="FR195" s="48"/>
      <c r="FV195" s="48"/>
      <c r="FY195" s="48"/>
      <c r="GB195" s="48"/>
      <c r="GF195" s="48"/>
      <c r="GI195" s="48"/>
      <c r="GL195" s="48"/>
      <c r="GP195" s="48"/>
      <c r="GS195" s="48"/>
      <c r="GV195" s="48"/>
      <c r="GZ195" s="48"/>
      <c r="HC195" s="48"/>
      <c r="HF195" s="48"/>
      <c r="HJ195" s="48"/>
      <c r="HM195" s="48"/>
      <c r="HP195" s="48"/>
      <c r="HT195" s="48"/>
      <c r="HW195" s="48"/>
      <c r="HZ195" s="48"/>
      <c r="ID195" s="48"/>
      <c r="IG195" s="48"/>
      <c r="IJ195" s="48"/>
      <c r="IN195" s="48"/>
      <c r="IQ195" s="48"/>
      <c r="IT195" s="48"/>
      <c r="IX195" s="48"/>
      <c r="JA195" s="48"/>
      <c r="JD195" s="48"/>
      <c r="JH195" s="48"/>
      <c r="JK195" s="48"/>
      <c r="JN195" s="48"/>
      <c r="JQ195" s="48"/>
      <c r="JT195" s="48"/>
      <c r="JW195" s="48"/>
      <c r="JZ195" s="48"/>
      <c r="KC195" s="48"/>
      <c r="KF195" s="48"/>
      <c r="KI195" s="48"/>
      <c r="KL195" s="48"/>
      <c r="KO195" s="48"/>
      <c r="KR195" s="48"/>
      <c r="KS195" s="49"/>
    </row>
    <row r="196" spans="7:305" s="14" customFormat="1" ht="18.75" customHeight="1">
      <c r="G196" s="48"/>
      <c r="K196" s="48"/>
      <c r="N196" s="48"/>
      <c r="Q196" s="48"/>
      <c r="T196" s="48"/>
      <c r="W196" s="48"/>
      <c r="AA196" s="48"/>
      <c r="AD196" s="48"/>
      <c r="AG196" s="48"/>
      <c r="AK196" s="48"/>
      <c r="AN196" s="48"/>
      <c r="AQ196" s="48"/>
      <c r="AU196" s="48"/>
      <c r="AX196" s="48"/>
      <c r="BA196" s="48"/>
      <c r="BE196" s="48"/>
      <c r="BH196" s="48"/>
      <c r="BK196" s="48"/>
      <c r="BO196" s="48"/>
      <c r="BR196" s="48"/>
      <c r="BU196" s="48"/>
      <c r="BX196" s="48"/>
      <c r="CA196" s="48"/>
      <c r="CD196" s="48"/>
      <c r="CG196" s="48"/>
      <c r="CJ196" s="48"/>
      <c r="CM196" s="48"/>
      <c r="CQ196" s="48"/>
      <c r="CT196" s="48"/>
      <c r="CW196" s="48"/>
      <c r="DA196" s="48"/>
      <c r="DD196" s="48"/>
      <c r="DG196" s="48"/>
      <c r="DK196" s="48"/>
      <c r="DN196" s="48"/>
      <c r="DQ196" s="48"/>
      <c r="DU196" s="48"/>
      <c r="DX196" s="48"/>
      <c r="EA196" s="48"/>
      <c r="EE196" s="48"/>
      <c r="EH196" s="48"/>
      <c r="EK196" s="48"/>
      <c r="EN196" s="48"/>
      <c r="ER196" s="48"/>
      <c r="EU196" s="48"/>
      <c r="EX196" s="48"/>
      <c r="FB196" s="48"/>
      <c r="FE196" s="48"/>
      <c r="FH196" s="48"/>
      <c r="FL196" s="48"/>
      <c r="FO196" s="48"/>
      <c r="FR196" s="48"/>
      <c r="FV196" s="48"/>
      <c r="FY196" s="48"/>
      <c r="GB196" s="48"/>
      <c r="GF196" s="48"/>
      <c r="GI196" s="48"/>
      <c r="GL196" s="48"/>
      <c r="GP196" s="48"/>
      <c r="GS196" s="48"/>
      <c r="GV196" s="48"/>
      <c r="GZ196" s="48"/>
      <c r="HC196" s="48"/>
      <c r="HF196" s="48"/>
      <c r="HJ196" s="48"/>
      <c r="HM196" s="48"/>
      <c r="HP196" s="48"/>
      <c r="HT196" s="48"/>
      <c r="HW196" s="48"/>
      <c r="HZ196" s="48"/>
      <c r="ID196" s="48"/>
      <c r="IG196" s="48"/>
      <c r="IJ196" s="48"/>
      <c r="IN196" s="48"/>
      <c r="IQ196" s="48"/>
      <c r="IT196" s="48"/>
      <c r="IX196" s="48"/>
      <c r="JA196" s="48"/>
      <c r="JD196" s="48"/>
      <c r="JH196" s="48"/>
      <c r="JK196" s="48"/>
      <c r="JN196" s="48"/>
      <c r="JQ196" s="48"/>
      <c r="JT196" s="48"/>
      <c r="JW196" s="48"/>
      <c r="JZ196" s="48"/>
      <c r="KC196" s="48"/>
      <c r="KF196" s="48"/>
      <c r="KI196" s="48"/>
      <c r="KL196" s="48"/>
      <c r="KO196" s="48"/>
      <c r="KR196" s="48"/>
      <c r="KS196" s="49"/>
    </row>
    <row r="197" spans="7:305" s="14" customFormat="1">
      <c r="G197" s="48"/>
      <c r="K197" s="48"/>
      <c r="N197" s="48"/>
      <c r="Q197" s="48"/>
      <c r="T197" s="48"/>
      <c r="W197" s="48"/>
      <c r="AA197" s="48"/>
      <c r="AD197" s="48"/>
      <c r="AG197" s="48"/>
      <c r="AK197" s="48"/>
      <c r="AN197" s="48"/>
      <c r="AQ197" s="48"/>
      <c r="AU197" s="48"/>
      <c r="AX197" s="48"/>
      <c r="BA197" s="48"/>
      <c r="BE197" s="48"/>
      <c r="BH197" s="48"/>
      <c r="BK197" s="48"/>
      <c r="BO197" s="48"/>
      <c r="BR197" s="48"/>
      <c r="BU197" s="48"/>
      <c r="BX197" s="48"/>
      <c r="CA197" s="48"/>
      <c r="CD197" s="48"/>
      <c r="CG197" s="48"/>
      <c r="CJ197" s="48"/>
      <c r="CM197" s="48"/>
      <c r="CQ197" s="48"/>
      <c r="CT197" s="48"/>
      <c r="CW197" s="48"/>
      <c r="DA197" s="48"/>
      <c r="DD197" s="48"/>
      <c r="DG197" s="48"/>
      <c r="DK197" s="48"/>
      <c r="DN197" s="48"/>
      <c r="DQ197" s="48"/>
      <c r="DU197" s="48"/>
      <c r="DX197" s="48"/>
      <c r="EA197" s="48"/>
      <c r="EE197" s="48"/>
      <c r="EH197" s="48"/>
      <c r="EK197" s="48"/>
      <c r="EN197" s="48"/>
      <c r="ER197" s="48"/>
      <c r="EU197" s="48"/>
      <c r="EX197" s="48"/>
      <c r="FB197" s="48"/>
      <c r="FE197" s="48"/>
      <c r="FH197" s="48"/>
      <c r="FL197" s="48"/>
      <c r="FO197" s="48"/>
      <c r="FR197" s="48"/>
      <c r="FV197" s="48"/>
      <c r="FY197" s="48"/>
      <c r="GB197" s="48"/>
      <c r="GF197" s="48"/>
      <c r="GI197" s="48"/>
      <c r="GL197" s="48"/>
      <c r="GP197" s="48"/>
      <c r="GS197" s="48"/>
      <c r="GV197" s="48"/>
      <c r="GZ197" s="48"/>
      <c r="HC197" s="48"/>
      <c r="HF197" s="48"/>
      <c r="HJ197" s="48"/>
      <c r="HM197" s="48"/>
      <c r="HP197" s="48"/>
      <c r="HT197" s="48"/>
      <c r="HW197" s="48"/>
      <c r="HZ197" s="48"/>
      <c r="ID197" s="48"/>
      <c r="IG197" s="48"/>
      <c r="IJ197" s="48"/>
      <c r="IN197" s="48"/>
      <c r="IQ197" s="48"/>
      <c r="IT197" s="48"/>
      <c r="IX197" s="48"/>
      <c r="JA197" s="48"/>
      <c r="JD197" s="48"/>
      <c r="JH197" s="48"/>
      <c r="JK197" s="48"/>
      <c r="JN197" s="48"/>
      <c r="JQ197" s="48"/>
      <c r="JT197" s="48"/>
      <c r="JW197" s="48"/>
      <c r="JZ197" s="48"/>
      <c r="KC197" s="48"/>
      <c r="KF197" s="48"/>
      <c r="KI197" s="48"/>
      <c r="KL197" s="48"/>
      <c r="KO197" s="48"/>
      <c r="KR197" s="48"/>
      <c r="KS197" s="49"/>
    </row>
    <row r="198" spans="7:305" s="14" customFormat="1" ht="18.75" customHeight="1">
      <c r="G198" s="48"/>
      <c r="K198" s="48"/>
      <c r="N198" s="48"/>
      <c r="Q198" s="48"/>
      <c r="T198" s="48"/>
      <c r="W198" s="48"/>
      <c r="AA198" s="48"/>
      <c r="AD198" s="48"/>
      <c r="AG198" s="48"/>
      <c r="AK198" s="48"/>
      <c r="AN198" s="48"/>
      <c r="AQ198" s="48"/>
      <c r="AU198" s="48"/>
      <c r="AX198" s="48"/>
      <c r="BA198" s="48"/>
      <c r="BE198" s="48"/>
      <c r="BH198" s="48"/>
      <c r="BK198" s="48"/>
      <c r="BO198" s="48"/>
      <c r="BR198" s="48"/>
      <c r="BU198" s="48"/>
      <c r="BX198" s="48"/>
      <c r="CA198" s="48"/>
      <c r="CD198" s="48"/>
      <c r="CG198" s="48"/>
      <c r="CJ198" s="48"/>
      <c r="CM198" s="48"/>
      <c r="CQ198" s="48"/>
      <c r="CT198" s="48"/>
      <c r="CW198" s="48"/>
      <c r="DA198" s="48"/>
      <c r="DD198" s="48"/>
      <c r="DG198" s="48"/>
      <c r="DK198" s="48"/>
      <c r="DN198" s="48"/>
      <c r="DQ198" s="48"/>
      <c r="DU198" s="48"/>
      <c r="DX198" s="48"/>
      <c r="EA198" s="48"/>
      <c r="EE198" s="48"/>
      <c r="EH198" s="48"/>
      <c r="EK198" s="48"/>
      <c r="EN198" s="48"/>
      <c r="ER198" s="48"/>
      <c r="EU198" s="48"/>
      <c r="EX198" s="48"/>
      <c r="FB198" s="48"/>
      <c r="FE198" s="48"/>
      <c r="FH198" s="48"/>
      <c r="FL198" s="48"/>
      <c r="FO198" s="48"/>
      <c r="FR198" s="48"/>
      <c r="FV198" s="48"/>
      <c r="FY198" s="48"/>
      <c r="GB198" s="48"/>
      <c r="GF198" s="48"/>
      <c r="GI198" s="48"/>
      <c r="GL198" s="48"/>
      <c r="GP198" s="48"/>
      <c r="GS198" s="48"/>
      <c r="GV198" s="48"/>
      <c r="GZ198" s="48"/>
      <c r="HC198" s="48"/>
      <c r="HF198" s="48"/>
      <c r="HJ198" s="48"/>
      <c r="HM198" s="48"/>
      <c r="HP198" s="48"/>
      <c r="HT198" s="48"/>
      <c r="HW198" s="48"/>
      <c r="HZ198" s="48"/>
      <c r="ID198" s="48"/>
      <c r="IG198" s="48"/>
      <c r="IJ198" s="48"/>
      <c r="IN198" s="48"/>
      <c r="IQ198" s="48"/>
      <c r="IT198" s="48"/>
      <c r="IX198" s="48"/>
      <c r="JA198" s="48"/>
      <c r="JD198" s="48"/>
      <c r="JH198" s="48"/>
      <c r="JK198" s="48"/>
      <c r="JN198" s="48"/>
      <c r="JQ198" s="48"/>
      <c r="JT198" s="48"/>
      <c r="JW198" s="48"/>
      <c r="JZ198" s="48"/>
      <c r="KC198" s="48"/>
      <c r="KF198" s="48"/>
      <c r="KI198" s="48"/>
      <c r="KL198" s="48"/>
      <c r="KO198" s="48"/>
      <c r="KR198" s="48"/>
      <c r="KS198" s="49"/>
    </row>
    <row r="199" spans="7:305" s="14" customFormat="1">
      <c r="G199" s="48"/>
      <c r="K199" s="48"/>
      <c r="N199" s="48"/>
      <c r="Q199" s="48"/>
      <c r="T199" s="48"/>
      <c r="W199" s="48"/>
      <c r="AA199" s="48"/>
      <c r="AD199" s="48"/>
      <c r="AG199" s="48"/>
      <c r="AK199" s="48"/>
      <c r="AN199" s="48"/>
      <c r="AQ199" s="48"/>
      <c r="AU199" s="48"/>
      <c r="AX199" s="48"/>
      <c r="BA199" s="48"/>
      <c r="BE199" s="48"/>
      <c r="BH199" s="48"/>
      <c r="BK199" s="48"/>
      <c r="BO199" s="48"/>
      <c r="BR199" s="48"/>
      <c r="BU199" s="48"/>
      <c r="BX199" s="48"/>
      <c r="CA199" s="48"/>
      <c r="CD199" s="48"/>
      <c r="CG199" s="48"/>
      <c r="CJ199" s="48"/>
      <c r="CM199" s="48"/>
      <c r="CQ199" s="48"/>
      <c r="CT199" s="48"/>
      <c r="CW199" s="48"/>
      <c r="DA199" s="48"/>
      <c r="DD199" s="48"/>
      <c r="DG199" s="48"/>
      <c r="DK199" s="48"/>
      <c r="DN199" s="48"/>
      <c r="DQ199" s="48"/>
      <c r="DU199" s="48"/>
      <c r="DX199" s="48"/>
      <c r="EA199" s="48"/>
      <c r="EE199" s="48"/>
      <c r="EH199" s="48"/>
      <c r="EK199" s="48"/>
      <c r="EN199" s="48"/>
      <c r="ER199" s="48"/>
      <c r="EU199" s="48"/>
      <c r="EX199" s="48"/>
      <c r="FB199" s="48"/>
      <c r="FE199" s="48"/>
      <c r="FH199" s="48"/>
      <c r="FL199" s="48"/>
      <c r="FO199" s="48"/>
      <c r="FR199" s="48"/>
      <c r="FV199" s="48"/>
      <c r="FY199" s="48"/>
      <c r="GB199" s="48"/>
      <c r="GF199" s="48"/>
      <c r="GI199" s="48"/>
      <c r="GL199" s="48"/>
      <c r="GP199" s="48"/>
      <c r="GS199" s="48"/>
      <c r="GV199" s="48"/>
      <c r="GZ199" s="48"/>
      <c r="HC199" s="48"/>
      <c r="HF199" s="48"/>
      <c r="HJ199" s="48"/>
      <c r="HM199" s="48"/>
      <c r="HP199" s="48"/>
      <c r="HT199" s="48"/>
      <c r="HW199" s="48"/>
      <c r="HZ199" s="48"/>
      <c r="ID199" s="48"/>
      <c r="IG199" s="48"/>
      <c r="IJ199" s="48"/>
      <c r="IN199" s="48"/>
      <c r="IQ199" s="48"/>
      <c r="IT199" s="48"/>
      <c r="IX199" s="48"/>
      <c r="JA199" s="48"/>
      <c r="JD199" s="48"/>
      <c r="JH199" s="48"/>
      <c r="JK199" s="48"/>
      <c r="JN199" s="48"/>
      <c r="JQ199" s="48"/>
      <c r="JT199" s="48"/>
      <c r="JW199" s="48"/>
      <c r="JZ199" s="48"/>
      <c r="KC199" s="48"/>
      <c r="KF199" s="48"/>
      <c r="KI199" s="48"/>
      <c r="KL199" s="48"/>
      <c r="KO199" s="48"/>
      <c r="KR199" s="48"/>
      <c r="KS199" s="49"/>
    </row>
    <row r="200" spans="7:305" s="14" customFormat="1" ht="18.75" customHeight="1">
      <c r="G200" s="48"/>
      <c r="K200" s="48"/>
      <c r="N200" s="48"/>
      <c r="Q200" s="48"/>
      <c r="T200" s="48"/>
      <c r="W200" s="48"/>
      <c r="AA200" s="48"/>
      <c r="AD200" s="48"/>
      <c r="AG200" s="48"/>
      <c r="AK200" s="48"/>
      <c r="AN200" s="48"/>
      <c r="AQ200" s="48"/>
      <c r="AU200" s="48"/>
      <c r="AX200" s="48"/>
      <c r="BA200" s="48"/>
      <c r="BE200" s="48"/>
      <c r="BH200" s="48"/>
      <c r="BK200" s="48"/>
      <c r="BO200" s="48"/>
      <c r="BR200" s="48"/>
      <c r="BU200" s="48"/>
      <c r="BX200" s="48"/>
      <c r="CA200" s="48"/>
      <c r="CD200" s="48"/>
      <c r="CG200" s="48"/>
      <c r="CJ200" s="48"/>
      <c r="CM200" s="48"/>
      <c r="CQ200" s="48"/>
      <c r="CT200" s="48"/>
      <c r="CW200" s="48"/>
      <c r="DA200" s="48"/>
      <c r="DD200" s="48"/>
      <c r="DG200" s="48"/>
      <c r="DK200" s="48"/>
      <c r="DN200" s="48"/>
      <c r="DQ200" s="48"/>
      <c r="DU200" s="48"/>
      <c r="DX200" s="48"/>
      <c r="EA200" s="48"/>
      <c r="EE200" s="48"/>
      <c r="EH200" s="48"/>
      <c r="EK200" s="48"/>
      <c r="EN200" s="48"/>
      <c r="ER200" s="48"/>
      <c r="EU200" s="48"/>
      <c r="EX200" s="48"/>
      <c r="FB200" s="48"/>
      <c r="FE200" s="48"/>
      <c r="FH200" s="48"/>
      <c r="FL200" s="48"/>
      <c r="FO200" s="48"/>
      <c r="FR200" s="48"/>
      <c r="FV200" s="48"/>
      <c r="FY200" s="48"/>
      <c r="GB200" s="48"/>
      <c r="GF200" s="48"/>
      <c r="GI200" s="48"/>
      <c r="GL200" s="48"/>
      <c r="GP200" s="48"/>
      <c r="GS200" s="48"/>
      <c r="GV200" s="48"/>
      <c r="GZ200" s="48"/>
      <c r="HC200" s="48"/>
      <c r="HF200" s="48"/>
      <c r="HJ200" s="48"/>
      <c r="HM200" s="48"/>
      <c r="HP200" s="48"/>
      <c r="HT200" s="48"/>
      <c r="HW200" s="48"/>
      <c r="HZ200" s="48"/>
      <c r="ID200" s="48"/>
      <c r="IG200" s="48"/>
      <c r="IJ200" s="48"/>
      <c r="IN200" s="48"/>
      <c r="IQ200" s="48"/>
      <c r="IT200" s="48"/>
      <c r="IX200" s="48"/>
      <c r="JA200" s="48"/>
      <c r="JD200" s="48"/>
      <c r="JH200" s="48"/>
      <c r="JK200" s="48"/>
      <c r="JN200" s="48"/>
      <c r="JQ200" s="48"/>
      <c r="JT200" s="48"/>
      <c r="JW200" s="48"/>
      <c r="JZ200" s="48"/>
      <c r="KC200" s="48"/>
      <c r="KF200" s="48"/>
      <c r="KI200" s="48"/>
      <c r="KL200" s="48"/>
      <c r="KO200" s="48"/>
      <c r="KR200" s="48"/>
      <c r="KS200" s="49"/>
    </row>
    <row r="201" spans="7:305" s="14" customFormat="1">
      <c r="G201" s="48"/>
      <c r="K201" s="48"/>
      <c r="N201" s="48"/>
      <c r="Q201" s="48"/>
      <c r="T201" s="48"/>
      <c r="W201" s="48"/>
      <c r="AA201" s="48"/>
      <c r="AD201" s="48"/>
      <c r="AG201" s="48"/>
      <c r="AK201" s="48"/>
      <c r="AN201" s="48"/>
      <c r="AQ201" s="48"/>
      <c r="AU201" s="48"/>
      <c r="AX201" s="48"/>
      <c r="BA201" s="48"/>
      <c r="BE201" s="48"/>
      <c r="BH201" s="48"/>
      <c r="BK201" s="48"/>
      <c r="BO201" s="48"/>
      <c r="BR201" s="48"/>
      <c r="BU201" s="48"/>
      <c r="BX201" s="48"/>
      <c r="CA201" s="48"/>
      <c r="CD201" s="48"/>
      <c r="CG201" s="48"/>
      <c r="CJ201" s="48"/>
      <c r="CM201" s="48"/>
      <c r="CQ201" s="48"/>
      <c r="CT201" s="48"/>
      <c r="CW201" s="48"/>
      <c r="DA201" s="48"/>
      <c r="DD201" s="48"/>
      <c r="DG201" s="48"/>
      <c r="DK201" s="48"/>
      <c r="DN201" s="48"/>
      <c r="DQ201" s="48"/>
      <c r="DU201" s="48"/>
      <c r="DX201" s="48"/>
      <c r="EA201" s="48"/>
      <c r="EE201" s="48"/>
      <c r="EH201" s="48"/>
      <c r="EK201" s="48"/>
      <c r="EN201" s="48"/>
      <c r="ER201" s="48"/>
      <c r="EU201" s="48"/>
      <c r="EX201" s="48"/>
      <c r="FB201" s="48"/>
      <c r="FE201" s="48"/>
      <c r="FH201" s="48"/>
      <c r="FL201" s="48"/>
      <c r="FO201" s="48"/>
      <c r="FR201" s="48"/>
      <c r="FV201" s="48"/>
      <c r="FY201" s="48"/>
      <c r="GB201" s="48"/>
      <c r="GF201" s="48"/>
      <c r="GI201" s="48"/>
      <c r="GL201" s="48"/>
      <c r="GP201" s="48"/>
      <c r="GS201" s="48"/>
      <c r="GV201" s="48"/>
      <c r="GZ201" s="48"/>
      <c r="HC201" s="48"/>
      <c r="HF201" s="48"/>
      <c r="HJ201" s="48"/>
      <c r="HM201" s="48"/>
      <c r="HP201" s="48"/>
      <c r="HT201" s="48"/>
      <c r="HW201" s="48"/>
      <c r="HZ201" s="48"/>
      <c r="ID201" s="48"/>
      <c r="IG201" s="48"/>
      <c r="IJ201" s="48"/>
      <c r="IN201" s="48"/>
      <c r="IQ201" s="48"/>
      <c r="IT201" s="48"/>
      <c r="IX201" s="48"/>
      <c r="JA201" s="48"/>
      <c r="JD201" s="48"/>
      <c r="JH201" s="48"/>
      <c r="JK201" s="48"/>
      <c r="JN201" s="48"/>
      <c r="JQ201" s="48"/>
      <c r="JT201" s="48"/>
      <c r="JW201" s="48"/>
      <c r="JZ201" s="48"/>
      <c r="KC201" s="48"/>
      <c r="KF201" s="48"/>
      <c r="KI201" s="48"/>
      <c r="KL201" s="48"/>
      <c r="KO201" s="48"/>
      <c r="KR201" s="48"/>
      <c r="KS201" s="49"/>
    </row>
    <row r="202" spans="7:305" s="14" customFormat="1" ht="18.75" customHeight="1">
      <c r="G202" s="48"/>
      <c r="K202" s="48"/>
      <c r="N202" s="48"/>
      <c r="Q202" s="48"/>
      <c r="T202" s="48"/>
      <c r="W202" s="48"/>
      <c r="AA202" s="48"/>
      <c r="AD202" s="48"/>
      <c r="AG202" s="48"/>
      <c r="AK202" s="48"/>
      <c r="AN202" s="48"/>
      <c r="AQ202" s="48"/>
      <c r="AU202" s="48"/>
      <c r="AX202" s="48"/>
      <c r="BA202" s="48"/>
      <c r="BE202" s="48"/>
      <c r="BH202" s="48"/>
      <c r="BK202" s="48"/>
      <c r="BO202" s="48"/>
      <c r="BR202" s="48"/>
      <c r="BU202" s="48"/>
      <c r="BX202" s="48"/>
      <c r="CA202" s="48"/>
      <c r="CD202" s="48"/>
      <c r="CG202" s="48"/>
      <c r="CJ202" s="48"/>
      <c r="CM202" s="48"/>
      <c r="CQ202" s="48"/>
      <c r="CT202" s="48"/>
      <c r="CW202" s="48"/>
      <c r="DA202" s="48"/>
      <c r="DD202" s="48"/>
      <c r="DG202" s="48"/>
      <c r="DK202" s="48"/>
      <c r="DN202" s="48"/>
      <c r="DQ202" s="48"/>
      <c r="DU202" s="48"/>
      <c r="DX202" s="48"/>
      <c r="EA202" s="48"/>
      <c r="EE202" s="48"/>
      <c r="EH202" s="48"/>
      <c r="EK202" s="48"/>
      <c r="EN202" s="48"/>
      <c r="ER202" s="48"/>
      <c r="EU202" s="48"/>
      <c r="EX202" s="48"/>
      <c r="FB202" s="48"/>
      <c r="FE202" s="48"/>
      <c r="FH202" s="48"/>
      <c r="FL202" s="48"/>
      <c r="FO202" s="48"/>
      <c r="FR202" s="48"/>
      <c r="FV202" s="48"/>
      <c r="FY202" s="48"/>
      <c r="GB202" s="48"/>
      <c r="GF202" s="48"/>
      <c r="GI202" s="48"/>
      <c r="GL202" s="48"/>
      <c r="GP202" s="48"/>
      <c r="GS202" s="48"/>
      <c r="GV202" s="48"/>
      <c r="GZ202" s="48"/>
      <c r="HC202" s="48"/>
      <c r="HF202" s="48"/>
      <c r="HJ202" s="48"/>
      <c r="HM202" s="48"/>
      <c r="HP202" s="48"/>
      <c r="HT202" s="48"/>
      <c r="HW202" s="48"/>
      <c r="HZ202" s="48"/>
      <c r="ID202" s="48"/>
      <c r="IG202" s="48"/>
      <c r="IJ202" s="48"/>
      <c r="IN202" s="48"/>
      <c r="IQ202" s="48"/>
      <c r="IT202" s="48"/>
      <c r="IX202" s="48"/>
      <c r="JA202" s="48"/>
      <c r="JD202" s="48"/>
      <c r="JH202" s="48"/>
      <c r="JK202" s="48"/>
      <c r="JN202" s="48"/>
      <c r="JQ202" s="48"/>
      <c r="JT202" s="48"/>
      <c r="JW202" s="48"/>
      <c r="JZ202" s="48"/>
      <c r="KC202" s="48"/>
      <c r="KF202" s="48"/>
      <c r="KI202" s="48"/>
      <c r="KL202" s="48"/>
      <c r="KO202" s="48"/>
      <c r="KR202" s="48"/>
      <c r="KS202" s="49"/>
    </row>
    <row r="203" spans="7:305" s="14" customFormat="1">
      <c r="G203" s="48"/>
      <c r="K203" s="48"/>
      <c r="N203" s="48"/>
      <c r="Q203" s="48"/>
      <c r="T203" s="48"/>
      <c r="W203" s="48"/>
      <c r="AA203" s="48"/>
      <c r="AD203" s="48"/>
      <c r="AG203" s="48"/>
      <c r="AK203" s="48"/>
      <c r="AN203" s="48"/>
      <c r="AQ203" s="48"/>
      <c r="AU203" s="48"/>
      <c r="AX203" s="48"/>
      <c r="BA203" s="48"/>
      <c r="BE203" s="48"/>
      <c r="BH203" s="48"/>
      <c r="BK203" s="48"/>
      <c r="BO203" s="48"/>
      <c r="BR203" s="48"/>
      <c r="BU203" s="48"/>
      <c r="BX203" s="48"/>
      <c r="CA203" s="48"/>
      <c r="CD203" s="48"/>
      <c r="CG203" s="48"/>
      <c r="CJ203" s="48"/>
      <c r="CM203" s="48"/>
      <c r="CQ203" s="48"/>
      <c r="CT203" s="48"/>
      <c r="CW203" s="48"/>
      <c r="DA203" s="48"/>
      <c r="DD203" s="48"/>
      <c r="DG203" s="48"/>
      <c r="DK203" s="48"/>
      <c r="DN203" s="48"/>
      <c r="DQ203" s="48"/>
      <c r="DU203" s="48"/>
      <c r="DX203" s="48"/>
      <c r="EA203" s="48"/>
      <c r="EE203" s="48"/>
      <c r="EH203" s="48"/>
      <c r="EK203" s="48"/>
      <c r="EN203" s="48"/>
      <c r="ER203" s="48"/>
      <c r="EU203" s="48"/>
      <c r="EX203" s="48"/>
      <c r="FB203" s="48"/>
      <c r="FE203" s="48"/>
      <c r="FH203" s="48"/>
      <c r="FL203" s="48"/>
      <c r="FO203" s="48"/>
      <c r="FR203" s="48"/>
      <c r="FV203" s="48"/>
      <c r="FY203" s="48"/>
      <c r="GB203" s="48"/>
      <c r="GF203" s="48"/>
      <c r="GI203" s="48"/>
      <c r="GL203" s="48"/>
      <c r="GP203" s="48"/>
      <c r="GS203" s="48"/>
      <c r="GV203" s="48"/>
      <c r="GZ203" s="48"/>
      <c r="HC203" s="48"/>
      <c r="HF203" s="48"/>
      <c r="HJ203" s="48"/>
      <c r="HM203" s="48"/>
      <c r="HP203" s="48"/>
      <c r="HT203" s="48"/>
      <c r="HW203" s="48"/>
      <c r="HZ203" s="48"/>
      <c r="ID203" s="48"/>
      <c r="IG203" s="48"/>
      <c r="IJ203" s="48"/>
      <c r="IN203" s="48"/>
      <c r="IQ203" s="48"/>
      <c r="IT203" s="48"/>
      <c r="IX203" s="48"/>
      <c r="JA203" s="48"/>
      <c r="JD203" s="48"/>
      <c r="JH203" s="48"/>
      <c r="JK203" s="48"/>
      <c r="JN203" s="48"/>
      <c r="JQ203" s="48"/>
      <c r="JT203" s="48"/>
      <c r="JW203" s="48"/>
      <c r="JZ203" s="48"/>
      <c r="KC203" s="48"/>
      <c r="KF203" s="48"/>
      <c r="KI203" s="48"/>
      <c r="KL203" s="48"/>
      <c r="KO203" s="48"/>
      <c r="KR203" s="48"/>
      <c r="KS203" s="49"/>
    </row>
    <row r="204" spans="7:305" s="14" customFormat="1" ht="18.75" customHeight="1">
      <c r="G204" s="48"/>
      <c r="K204" s="48"/>
      <c r="N204" s="48"/>
      <c r="Q204" s="48"/>
      <c r="T204" s="48"/>
      <c r="W204" s="48"/>
      <c r="AA204" s="48"/>
      <c r="AD204" s="48"/>
      <c r="AG204" s="48"/>
      <c r="AK204" s="48"/>
      <c r="AN204" s="48"/>
      <c r="AQ204" s="48"/>
      <c r="AU204" s="48"/>
      <c r="AX204" s="48"/>
      <c r="BA204" s="48"/>
      <c r="BE204" s="48"/>
      <c r="BH204" s="48"/>
      <c r="BK204" s="48"/>
      <c r="BO204" s="48"/>
      <c r="BR204" s="48"/>
      <c r="BU204" s="48"/>
      <c r="BX204" s="48"/>
      <c r="CA204" s="48"/>
      <c r="CD204" s="48"/>
      <c r="CG204" s="48"/>
      <c r="CJ204" s="48"/>
      <c r="CM204" s="48"/>
      <c r="CQ204" s="48"/>
      <c r="CT204" s="48"/>
      <c r="CW204" s="48"/>
      <c r="DA204" s="48"/>
      <c r="DD204" s="48"/>
      <c r="DG204" s="48"/>
      <c r="DK204" s="48"/>
      <c r="DN204" s="48"/>
      <c r="DQ204" s="48"/>
      <c r="DU204" s="48"/>
      <c r="DX204" s="48"/>
      <c r="EA204" s="48"/>
      <c r="EE204" s="48"/>
      <c r="EH204" s="48"/>
      <c r="EK204" s="48"/>
      <c r="EN204" s="48"/>
      <c r="ER204" s="48"/>
      <c r="EU204" s="48"/>
      <c r="EX204" s="48"/>
      <c r="FB204" s="48"/>
      <c r="FE204" s="48"/>
      <c r="FH204" s="48"/>
      <c r="FL204" s="48"/>
      <c r="FO204" s="48"/>
      <c r="FR204" s="48"/>
      <c r="FV204" s="48"/>
      <c r="FY204" s="48"/>
      <c r="GB204" s="48"/>
      <c r="GF204" s="48"/>
      <c r="GI204" s="48"/>
      <c r="GL204" s="48"/>
      <c r="GP204" s="48"/>
      <c r="GS204" s="48"/>
      <c r="GV204" s="48"/>
      <c r="GZ204" s="48"/>
      <c r="HC204" s="48"/>
      <c r="HF204" s="48"/>
      <c r="HJ204" s="48"/>
      <c r="HM204" s="48"/>
      <c r="HP204" s="48"/>
      <c r="HT204" s="48"/>
      <c r="HW204" s="48"/>
      <c r="HZ204" s="48"/>
      <c r="ID204" s="48"/>
      <c r="IG204" s="48"/>
      <c r="IJ204" s="48"/>
      <c r="IN204" s="48"/>
      <c r="IQ204" s="48"/>
      <c r="IT204" s="48"/>
      <c r="IX204" s="48"/>
      <c r="JA204" s="48"/>
      <c r="JD204" s="48"/>
      <c r="JH204" s="48"/>
      <c r="JK204" s="48"/>
      <c r="JN204" s="48"/>
      <c r="JQ204" s="48"/>
      <c r="JT204" s="48"/>
      <c r="JW204" s="48"/>
      <c r="JZ204" s="48"/>
      <c r="KC204" s="48"/>
      <c r="KF204" s="48"/>
      <c r="KI204" s="48"/>
      <c r="KL204" s="48"/>
      <c r="KO204" s="48"/>
      <c r="KR204" s="48"/>
      <c r="KS204" s="49"/>
    </row>
    <row r="205" spans="7:305" s="14" customFormat="1">
      <c r="G205" s="48"/>
      <c r="K205" s="48"/>
      <c r="N205" s="48"/>
      <c r="Q205" s="48"/>
      <c r="T205" s="48"/>
      <c r="W205" s="48"/>
      <c r="AA205" s="48"/>
      <c r="AD205" s="48"/>
      <c r="AG205" s="48"/>
      <c r="AK205" s="48"/>
      <c r="AN205" s="48"/>
      <c r="AQ205" s="48"/>
      <c r="AU205" s="48"/>
      <c r="AX205" s="48"/>
      <c r="BA205" s="48"/>
      <c r="BE205" s="48"/>
      <c r="BH205" s="48"/>
      <c r="BK205" s="48"/>
      <c r="BO205" s="48"/>
      <c r="BR205" s="48"/>
      <c r="BU205" s="48"/>
      <c r="BX205" s="48"/>
      <c r="CA205" s="48"/>
      <c r="CD205" s="48"/>
      <c r="CG205" s="48"/>
      <c r="CJ205" s="48"/>
      <c r="CM205" s="48"/>
      <c r="CQ205" s="48"/>
      <c r="CT205" s="48"/>
      <c r="CW205" s="48"/>
      <c r="DA205" s="48"/>
      <c r="DD205" s="48"/>
      <c r="DG205" s="48"/>
      <c r="DK205" s="48"/>
      <c r="DN205" s="48"/>
      <c r="DQ205" s="48"/>
      <c r="DU205" s="48"/>
      <c r="DX205" s="48"/>
      <c r="EA205" s="48"/>
      <c r="EE205" s="48"/>
      <c r="EH205" s="48"/>
      <c r="EK205" s="48"/>
      <c r="EN205" s="48"/>
      <c r="ER205" s="48"/>
      <c r="EU205" s="48"/>
      <c r="EX205" s="48"/>
      <c r="FB205" s="48"/>
      <c r="FE205" s="48"/>
      <c r="FH205" s="48"/>
      <c r="FL205" s="48"/>
      <c r="FO205" s="48"/>
      <c r="FR205" s="48"/>
      <c r="FV205" s="48"/>
      <c r="FY205" s="48"/>
      <c r="GB205" s="48"/>
      <c r="GF205" s="48"/>
      <c r="GI205" s="48"/>
      <c r="GL205" s="48"/>
      <c r="GP205" s="48"/>
      <c r="GS205" s="48"/>
      <c r="GV205" s="48"/>
      <c r="GZ205" s="48"/>
      <c r="HC205" s="48"/>
      <c r="HF205" s="48"/>
      <c r="HJ205" s="48"/>
      <c r="HM205" s="48"/>
      <c r="HP205" s="48"/>
      <c r="HT205" s="48"/>
      <c r="HW205" s="48"/>
      <c r="HZ205" s="48"/>
      <c r="ID205" s="48"/>
      <c r="IG205" s="48"/>
      <c r="IJ205" s="48"/>
      <c r="IN205" s="48"/>
      <c r="IQ205" s="48"/>
      <c r="IT205" s="48"/>
      <c r="IX205" s="48"/>
      <c r="JA205" s="48"/>
      <c r="JD205" s="48"/>
      <c r="JH205" s="48"/>
      <c r="JK205" s="48"/>
      <c r="JN205" s="48"/>
      <c r="JQ205" s="48"/>
      <c r="JT205" s="48"/>
      <c r="JW205" s="48"/>
      <c r="JZ205" s="48"/>
      <c r="KC205" s="48"/>
      <c r="KF205" s="48"/>
      <c r="KI205" s="48"/>
      <c r="KL205" s="48"/>
      <c r="KO205" s="48"/>
      <c r="KR205" s="48"/>
      <c r="KS205" s="49"/>
    </row>
    <row r="206" spans="7:305" s="14" customFormat="1" ht="18.75" customHeight="1">
      <c r="G206" s="48"/>
      <c r="K206" s="48"/>
      <c r="N206" s="48"/>
      <c r="Q206" s="48"/>
      <c r="T206" s="48"/>
      <c r="W206" s="48"/>
      <c r="AA206" s="48"/>
      <c r="AD206" s="48"/>
      <c r="AG206" s="48"/>
      <c r="AK206" s="48"/>
      <c r="AN206" s="48"/>
      <c r="AQ206" s="48"/>
      <c r="AU206" s="48"/>
      <c r="AX206" s="48"/>
      <c r="BA206" s="48"/>
      <c r="BE206" s="48"/>
      <c r="BH206" s="48"/>
      <c r="BK206" s="48"/>
      <c r="BO206" s="48"/>
      <c r="BR206" s="48"/>
      <c r="BU206" s="48"/>
      <c r="BX206" s="48"/>
      <c r="CA206" s="48"/>
      <c r="CD206" s="48"/>
      <c r="CG206" s="48"/>
      <c r="CJ206" s="48"/>
      <c r="CM206" s="48"/>
      <c r="CQ206" s="48"/>
      <c r="CT206" s="48"/>
      <c r="CW206" s="48"/>
      <c r="DA206" s="48"/>
      <c r="DD206" s="48"/>
      <c r="DG206" s="48"/>
      <c r="DK206" s="48"/>
      <c r="DN206" s="48"/>
      <c r="DQ206" s="48"/>
      <c r="DU206" s="48"/>
      <c r="DX206" s="48"/>
      <c r="EA206" s="48"/>
      <c r="EE206" s="48"/>
      <c r="EH206" s="48"/>
      <c r="EK206" s="48"/>
      <c r="EN206" s="48"/>
      <c r="ER206" s="48"/>
      <c r="EU206" s="48"/>
      <c r="EX206" s="48"/>
      <c r="FB206" s="48"/>
      <c r="FE206" s="48"/>
      <c r="FH206" s="48"/>
      <c r="FL206" s="48"/>
      <c r="FO206" s="48"/>
      <c r="FR206" s="48"/>
      <c r="FV206" s="48"/>
      <c r="FY206" s="48"/>
      <c r="GB206" s="48"/>
      <c r="GF206" s="48"/>
      <c r="GI206" s="48"/>
      <c r="GL206" s="48"/>
      <c r="GP206" s="48"/>
      <c r="GS206" s="48"/>
      <c r="GV206" s="48"/>
      <c r="GZ206" s="48"/>
      <c r="HC206" s="48"/>
      <c r="HF206" s="48"/>
      <c r="HJ206" s="48"/>
      <c r="HM206" s="48"/>
      <c r="HP206" s="48"/>
      <c r="HT206" s="48"/>
      <c r="HW206" s="48"/>
      <c r="HZ206" s="48"/>
      <c r="ID206" s="48"/>
      <c r="IG206" s="48"/>
      <c r="IJ206" s="48"/>
      <c r="IN206" s="48"/>
      <c r="IQ206" s="48"/>
      <c r="IT206" s="48"/>
      <c r="IX206" s="48"/>
      <c r="JA206" s="48"/>
      <c r="JD206" s="48"/>
      <c r="JH206" s="48"/>
      <c r="JK206" s="48"/>
      <c r="JN206" s="48"/>
      <c r="JQ206" s="48"/>
      <c r="JT206" s="48"/>
      <c r="JW206" s="48"/>
      <c r="JZ206" s="48"/>
      <c r="KC206" s="48"/>
      <c r="KF206" s="48"/>
      <c r="KI206" s="48"/>
      <c r="KL206" s="48"/>
      <c r="KO206" s="48"/>
      <c r="KR206" s="48"/>
      <c r="KS206" s="49"/>
    </row>
    <row r="207" spans="7:305" s="14" customFormat="1">
      <c r="G207" s="48"/>
      <c r="K207" s="48"/>
      <c r="N207" s="48"/>
      <c r="Q207" s="48"/>
      <c r="T207" s="48"/>
      <c r="W207" s="48"/>
      <c r="AA207" s="48"/>
      <c r="AD207" s="48"/>
      <c r="AG207" s="48"/>
      <c r="AK207" s="48"/>
      <c r="AN207" s="48"/>
      <c r="AQ207" s="48"/>
      <c r="AU207" s="48"/>
      <c r="AX207" s="48"/>
      <c r="BA207" s="48"/>
      <c r="BE207" s="48"/>
      <c r="BH207" s="48"/>
      <c r="BK207" s="48"/>
      <c r="BO207" s="48"/>
      <c r="BR207" s="48"/>
      <c r="BU207" s="48"/>
      <c r="BX207" s="48"/>
      <c r="CA207" s="48"/>
      <c r="CD207" s="48"/>
      <c r="CG207" s="48"/>
      <c r="CJ207" s="48"/>
      <c r="CM207" s="48"/>
      <c r="CQ207" s="48"/>
      <c r="CT207" s="48"/>
      <c r="CW207" s="48"/>
      <c r="DA207" s="48"/>
      <c r="DD207" s="48"/>
      <c r="DG207" s="48"/>
      <c r="DK207" s="48"/>
      <c r="DN207" s="48"/>
      <c r="DQ207" s="48"/>
      <c r="DU207" s="48"/>
      <c r="DX207" s="48"/>
      <c r="EA207" s="48"/>
      <c r="EE207" s="48"/>
      <c r="EH207" s="48"/>
      <c r="EK207" s="48"/>
      <c r="EN207" s="48"/>
      <c r="ER207" s="48"/>
      <c r="EU207" s="48"/>
      <c r="EX207" s="48"/>
      <c r="FB207" s="48"/>
      <c r="FE207" s="48"/>
      <c r="FH207" s="48"/>
      <c r="FL207" s="48"/>
      <c r="FO207" s="48"/>
      <c r="FR207" s="48"/>
      <c r="FV207" s="48"/>
      <c r="FY207" s="48"/>
      <c r="GB207" s="48"/>
      <c r="GF207" s="48"/>
      <c r="GI207" s="48"/>
      <c r="GL207" s="48"/>
      <c r="GP207" s="48"/>
      <c r="GS207" s="48"/>
      <c r="GV207" s="48"/>
      <c r="GZ207" s="48"/>
      <c r="HC207" s="48"/>
      <c r="HF207" s="48"/>
      <c r="HJ207" s="48"/>
      <c r="HM207" s="48"/>
      <c r="HP207" s="48"/>
      <c r="HT207" s="48"/>
      <c r="HW207" s="48"/>
      <c r="HZ207" s="48"/>
      <c r="ID207" s="48"/>
      <c r="IG207" s="48"/>
      <c r="IJ207" s="48"/>
      <c r="IN207" s="48"/>
      <c r="IQ207" s="48"/>
      <c r="IT207" s="48"/>
      <c r="IX207" s="48"/>
      <c r="JA207" s="48"/>
      <c r="JD207" s="48"/>
      <c r="JH207" s="48"/>
      <c r="JK207" s="48"/>
      <c r="JN207" s="48"/>
      <c r="JQ207" s="48"/>
      <c r="JT207" s="48"/>
      <c r="JW207" s="48"/>
      <c r="JZ207" s="48"/>
      <c r="KC207" s="48"/>
      <c r="KF207" s="48"/>
      <c r="KI207" s="48"/>
      <c r="KL207" s="48"/>
      <c r="KO207" s="48"/>
      <c r="KR207" s="48"/>
      <c r="KS207" s="49"/>
    </row>
    <row r="208" spans="7:305" s="14" customFormat="1" ht="18.75" customHeight="1">
      <c r="G208" s="48"/>
      <c r="K208" s="48"/>
      <c r="N208" s="48"/>
      <c r="Q208" s="48"/>
      <c r="T208" s="48"/>
      <c r="W208" s="48"/>
      <c r="AA208" s="48"/>
      <c r="AD208" s="48"/>
      <c r="AG208" s="48"/>
      <c r="AK208" s="48"/>
      <c r="AN208" s="48"/>
      <c r="AQ208" s="48"/>
      <c r="AU208" s="48"/>
      <c r="AX208" s="48"/>
      <c r="BA208" s="48"/>
      <c r="BE208" s="48"/>
      <c r="BH208" s="48"/>
      <c r="BK208" s="48"/>
      <c r="BO208" s="48"/>
      <c r="BR208" s="48"/>
      <c r="BU208" s="48"/>
      <c r="BX208" s="48"/>
      <c r="CA208" s="48"/>
      <c r="CD208" s="48"/>
      <c r="CG208" s="48"/>
      <c r="CJ208" s="48"/>
      <c r="CM208" s="48"/>
      <c r="CQ208" s="48"/>
      <c r="CT208" s="48"/>
      <c r="CW208" s="48"/>
      <c r="DA208" s="48"/>
      <c r="DD208" s="48"/>
      <c r="DG208" s="48"/>
      <c r="DK208" s="48"/>
      <c r="DN208" s="48"/>
      <c r="DQ208" s="48"/>
      <c r="DU208" s="48"/>
      <c r="DX208" s="48"/>
      <c r="EA208" s="48"/>
      <c r="EE208" s="48"/>
      <c r="EH208" s="48"/>
      <c r="EK208" s="48"/>
      <c r="EN208" s="48"/>
      <c r="ER208" s="48"/>
      <c r="EU208" s="48"/>
      <c r="EX208" s="48"/>
      <c r="FB208" s="48"/>
      <c r="FE208" s="48"/>
      <c r="FH208" s="48"/>
      <c r="FL208" s="48"/>
      <c r="FO208" s="48"/>
      <c r="FR208" s="48"/>
      <c r="FV208" s="48"/>
      <c r="FY208" s="48"/>
      <c r="GB208" s="48"/>
      <c r="GF208" s="48"/>
      <c r="GI208" s="48"/>
      <c r="GL208" s="48"/>
      <c r="GP208" s="48"/>
      <c r="GS208" s="48"/>
      <c r="GV208" s="48"/>
      <c r="GZ208" s="48"/>
      <c r="HC208" s="48"/>
      <c r="HF208" s="48"/>
      <c r="HJ208" s="48"/>
      <c r="HM208" s="48"/>
      <c r="HP208" s="48"/>
      <c r="HT208" s="48"/>
      <c r="HW208" s="48"/>
      <c r="HZ208" s="48"/>
      <c r="ID208" s="48"/>
      <c r="IG208" s="48"/>
      <c r="IJ208" s="48"/>
      <c r="IN208" s="48"/>
      <c r="IQ208" s="48"/>
      <c r="IT208" s="48"/>
      <c r="IX208" s="48"/>
      <c r="JA208" s="48"/>
      <c r="JD208" s="48"/>
      <c r="JH208" s="48"/>
      <c r="JK208" s="48"/>
      <c r="JN208" s="48"/>
      <c r="JQ208" s="48"/>
      <c r="JT208" s="48"/>
      <c r="JW208" s="48"/>
      <c r="JZ208" s="48"/>
      <c r="KC208" s="48"/>
      <c r="KF208" s="48"/>
      <c r="KI208" s="48"/>
      <c r="KL208" s="48"/>
      <c r="KO208" s="48"/>
      <c r="KR208" s="48"/>
      <c r="KS208" s="49"/>
    </row>
    <row r="209" spans="7:305" s="14" customFormat="1">
      <c r="G209" s="48"/>
      <c r="K209" s="48"/>
      <c r="N209" s="48"/>
      <c r="Q209" s="48"/>
      <c r="T209" s="48"/>
      <c r="W209" s="48"/>
      <c r="AA209" s="48"/>
      <c r="AD209" s="48"/>
      <c r="AG209" s="48"/>
      <c r="AK209" s="48"/>
      <c r="AN209" s="48"/>
      <c r="AQ209" s="48"/>
      <c r="AU209" s="48"/>
      <c r="AX209" s="48"/>
      <c r="BA209" s="48"/>
      <c r="BE209" s="48"/>
      <c r="BH209" s="48"/>
      <c r="BK209" s="48"/>
      <c r="BO209" s="48"/>
      <c r="BR209" s="48"/>
      <c r="BU209" s="48"/>
      <c r="BX209" s="48"/>
      <c r="CA209" s="48"/>
      <c r="CD209" s="48"/>
      <c r="CG209" s="48"/>
      <c r="CJ209" s="48"/>
      <c r="CM209" s="48"/>
      <c r="CQ209" s="48"/>
      <c r="CT209" s="48"/>
      <c r="CW209" s="48"/>
      <c r="DA209" s="48"/>
      <c r="DD209" s="48"/>
      <c r="DG209" s="48"/>
      <c r="DK209" s="48"/>
      <c r="DN209" s="48"/>
      <c r="DQ209" s="48"/>
      <c r="DU209" s="48"/>
      <c r="DX209" s="48"/>
      <c r="EA209" s="48"/>
      <c r="EE209" s="48"/>
      <c r="EH209" s="48"/>
      <c r="EK209" s="48"/>
      <c r="EN209" s="48"/>
      <c r="ER209" s="48"/>
      <c r="EU209" s="48"/>
      <c r="EX209" s="48"/>
      <c r="FB209" s="48"/>
      <c r="FE209" s="48"/>
      <c r="FH209" s="48"/>
      <c r="FL209" s="48"/>
      <c r="FO209" s="48"/>
      <c r="FR209" s="48"/>
      <c r="FV209" s="48"/>
      <c r="FY209" s="48"/>
      <c r="GB209" s="48"/>
      <c r="GF209" s="48"/>
      <c r="GI209" s="48"/>
      <c r="GL209" s="48"/>
      <c r="GP209" s="48"/>
      <c r="GS209" s="48"/>
      <c r="GV209" s="48"/>
      <c r="GZ209" s="48"/>
      <c r="HC209" s="48"/>
      <c r="HF209" s="48"/>
      <c r="HJ209" s="48"/>
      <c r="HM209" s="48"/>
      <c r="HP209" s="48"/>
      <c r="HT209" s="48"/>
      <c r="HW209" s="48"/>
      <c r="HZ209" s="48"/>
      <c r="ID209" s="48"/>
      <c r="IG209" s="48"/>
      <c r="IJ209" s="48"/>
      <c r="IN209" s="48"/>
      <c r="IQ209" s="48"/>
      <c r="IT209" s="48"/>
      <c r="IX209" s="48"/>
      <c r="JA209" s="48"/>
      <c r="JD209" s="48"/>
      <c r="JH209" s="48"/>
      <c r="JK209" s="48"/>
      <c r="JN209" s="48"/>
      <c r="JQ209" s="48"/>
      <c r="JT209" s="48"/>
      <c r="JW209" s="48"/>
      <c r="JZ209" s="48"/>
      <c r="KC209" s="48"/>
      <c r="KF209" s="48"/>
      <c r="KI209" s="48"/>
      <c r="KL209" s="48"/>
      <c r="KO209" s="48"/>
      <c r="KR209" s="48"/>
      <c r="KS209" s="49"/>
    </row>
    <row r="210" spans="7:305" s="14" customFormat="1" ht="18.75" customHeight="1">
      <c r="G210" s="48"/>
      <c r="K210" s="48"/>
      <c r="N210" s="48"/>
      <c r="Q210" s="48"/>
      <c r="T210" s="48"/>
      <c r="W210" s="48"/>
      <c r="AA210" s="48"/>
      <c r="AD210" s="48"/>
      <c r="AG210" s="48"/>
      <c r="AK210" s="48"/>
      <c r="AN210" s="48"/>
      <c r="AQ210" s="48"/>
      <c r="AU210" s="48"/>
      <c r="AX210" s="48"/>
      <c r="BA210" s="48"/>
      <c r="BE210" s="48"/>
      <c r="BH210" s="48"/>
      <c r="BK210" s="48"/>
      <c r="BO210" s="48"/>
      <c r="BR210" s="48"/>
      <c r="BU210" s="48"/>
      <c r="BX210" s="48"/>
      <c r="CA210" s="48"/>
      <c r="CD210" s="48"/>
      <c r="CG210" s="48"/>
      <c r="CJ210" s="48"/>
      <c r="CM210" s="48"/>
      <c r="CQ210" s="48"/>
      <c r="CT210" s="48"/>
      <c r="CW210" s="48"/>
      <c r="DA210" s="48"/>
      <c r="DD210" s="48"/>
      <c r="DG210" s="48"/>
      <c r="DK210" s="48"/>
      <c r="DN210" s="48"/>
      <c r="DQ210" s="48"/>
      <c r="DU210" s="48"/>
      <c r="DX210" s="48"/>
      <c r="EA210" s="48"/>
      <c r="EE210" s="48"/>
      <c r="EH210" s="48"/>
      <c r="EK210" s="48"/>
      <c r="EN210" s="48"/>
      <c r="ER210" s="48"/>
      <c r="EU210" s="48"/>
      <c r="EX210" s="48"/>
      <c r="FB210" s="48"/>
      <c r="FE210" s="48"/>
      <c r="FH210" s="48"/>
      <c r="FL210" s="48"/>
      <c r="FO210" s="48"/>
      <c r="FR210" s="48"/>
      <c r="FV210" s="48"/>
      <c r="FY210" s="48"/>
      <c r="GB210" s="48"/>
      <c r="GF210" s="48"/>
      <c r="GI210" s="48"/>
      <c r="GL210" s="48"/>
      <c r="GP210" s="48"/>
      <c r="GS210" s="48"/>
      <c r="GV210" s="48"/>
      <c r="GZ210" s="48"/>
      <c r="HC210" s="48"/>
      <c r="HF210" s="48"/>
      <c r="HJ210" s="48"/>
      <c r="HM210" s="48"/>
      <c r="HP210" s="48"/>
      <c r="HT210" s="48"/>
      <c r="HW210" s="48"/>
      <c r="HZ210" s="48"/>
      <c r="ID210" s="48"/>
      <c r="IG210" s="48"/>
      <c r="IJ210" s="48"/>
      <c r="IN210" s="48"/>
      <c r="IQ210" s="48"/>
      <c r="IT210" s="48"/>
      <c r="IX210" s="48"/>
      <c r="JA210" s="48"/>
      <c r="JD210" s="48"/>
      <c r="JH210" s="48"/>
      <c r="JK210" s="48"/>
      <c r="JN210" s="48"/>
      <c r="JQ210" s="48"/>
      <c r="JT210" s="48"/>
      <c r="JW210" s="48"/>
      <c r="JZ210" s="48"/>
      <c r="KC210" s="48"/>
      <c r="KF210" s="48"/>
      <c r="KI210" s="48"/>
      <c r="KL210" s="48"/>
      <c r="KO210" s="48"/>
      <c r="KR210" s="48"/>
      <c r="KS210" s="49"/>
    </row>
    <row r="211" spans="7:305" s="14" customFormat="1">
      <c r="G211" s="48"/>
      <c r="K211" s="48"/>
      <c r="N211" s="48"/>
      <c r="Q211" s="48"/>
      <c r="T211" s="48"/>
      <c r="W211" s="48"/>
      <c r="AA211" s="48"/>
      <c r="AD211" s="48"/>
      <c r="AG211" s="48"/>
      <c r="AK211" s="48"/>
      <c r="AN211" s="48"/>
      <c r="AQ211" s="48"/>
      <c r="AU211" s="48"/>
      <c r="AX211" s="48"/>
      <c r="BA211" s="48"/>
      <c r="BE211" s="48"/>
      <c r="BH211" s="48"/>
      <c r="BK211" s="48"/>
      <c r="BO211" s="48"/>
      <c r="BR211" s="48"/>
      <c r="BU211" s="48"/>
      <c r="BX211" s="48"/>
      <c r="CA211" s="48"/>
      <c r="CD211" s="48"/>
      <c r="CG211" s="48"/>
      <c r="CJ211" s="48"/>
      <c r="CM211" s="48"/>
      <c r="CQ211" s="48"/>
      <c r="CT211" s="48"/>
      <c r="CW211" s="48"/>
      <c r="DA211" s="48"/>
      <c r="DD211" s="48"/>
      <c r="DG211" s="48"/>
      <c r="DK211" s="48"/>
      <c r="DN211" s="48"/>
      <c r="DQ211" s="48"/>
      <c r="DU211" s="48"/>
      <c r="DX211" s="48"/>
      <c r="EA211" s="48"/>
      <c r="EE211" s="48"/>
      <c r="EH211" s="48"/>
      <c r="EK211" s="48"/>
      <c r="EN211" s="48"/>
      <c r="ER211" s="48"/>
      <c r="EU211" s="48"/>
      <c r="EX211" s="48"/>
      <c r="FB211" s="48"/>
      <c r="FE211" s="48"/>
      <c r="FH211" s="48"/>
      <c r="FL211" s="48"/>
      <c r="FO211" s="48"/>
      <c r="FR211" s="48"/>
      <c r="FV211" s="48"/>
      <c r="FY211" s="48"/>
      <c r="GB211" s="48"/>
      <c r="GF211" s="48"/>
      <c r="GI211" s="48"/>
      <c r="GL211" s="48"/>
      <c r="GP211" s="48"/>
      <c r="GS211" s="48"/>
      <c r="GV211" s="48"/>
      <c r="GZ211" s="48"/>
      <c r="HC211" s="48"/>
      <c r="HF211" s="48"/>
      <c r="HJ211" s="48"/>
      <c r="HM211" s="48"/>
      <c r="HP211" s="48"/>
      <c r="HT211" s="48"/>
      <c r="HW211" s="48"/>
      <c r="HZ211" s="48"/>
      <c r="ID211" s="48"/>
      <c r="IG211" s="48"/>
      <c r="IJ211" s="48"/>
      <c r="IN211" s="48"/>
      <c r="IQ211" s="48"/>
      <c r="IT211" s="48"/>
      <c r="IX211" s="48"/>
      <c r="JA211" s="48"/>
      <c r="JD211" s="48"/>
      <c r="JH211" s="48"/>
      <c r="JK211" s="48"/>
      <c r="JN211" s="48"/>
      <c r="JQ211" s="48"/>
      <c r="JT211" s="48"/>
      <c r="JW211" s="48"/>
      <c r="JZ211" s="48"/>
      <c r="KC211" s="48"/>
      <c r="KF211" s="48"/>
      <c r="KI211" s="48"/>
      <c r="KL211" s="48"/>
      <c r="KO211" s="48"/>
      <c r="KR211" s="48"/>
      <c r="KS211" s="49"/>
    </row>
    <row r="212" spans="7:305" s="14" customFormat="1" ht="18.75" customHeight="1">
      <c r="G212" s="48"/>
      <c r="K212" s="48"/>
      <c r="N212" s="48"/>
      <c r="Q212" s="48"/>
      <c r="T212" s="48"/>
      <c r="W212" s="48"/>
      <c r="AA212" s="48"/>
      <c r="AD212" s="48"/>
      <c r="AG212" s="48"/>
      <c r="AK212" s="48"/>
      <c r="AN212" s="48"/>
      <c r="AQ212" s="48"/>
      <c r="AU212" s="48"/>
      <c r="AX212" s="48"/>
      <c r="BA212" s="48"/>
      <c r="BE212" s="48"/>
      <c r="BH212" s="48"/>
      <c r="BK212" s="48"/>
      <c r="BO212" s="48"/>
      <c r="BR212" s="48"/>
      <c r="BU212" s="48"/>
      <c r="BX212" s="48"/>
      <c r="CA212" s="48"/>
      <c r="CD212" s="48"/>
      <c r="CG212" s="48"/>
      <c r="CJ212" s="48"/>
      <c r="CM212" s="48"/>
      <c r="CQ212" s="48"/>
      <c r="CT212" s="48"/>
      <c r="CW212" s="48"/>
      <c r="DA212" s="48"/>
      <c r="DD212" s="48"/>
      <c r="DG212" s="48"/>
      <c r="DK212" s="48"/>
      <c r="DN212" s="48"/>
      <c r="DQ212" s="48"/>
      <c r="DU212" s="48"/>
      <c r="DX212" s="48"/>
      <c r="EA212" s="48"/>
      <c r="EE212" s="48"/>
      <c r="EH212" s="48"/>
      <c r="EK212" s="48"/>
      <c r="EN212" s="48"/>
      <c r="ER212" s="48"/>
      <c r="EU212" s="48"/>
      <c r="EX212" s="48"/>
      <c r="FB212" s="48"/>
      <c r="FE212" s="48"/>
      <c r="FH212" s="48"/>
      <c r="FL212" s="48"/>
      <c r="FO212" s="48"/>
      <c r="FR212" s="48"/>
      <c r="FV212" s="48"/>
      <c r="FY212" s="48"/>
      <c r="GB212" s="48"/>
      <c r="GF212" s="48"/>
      <c r="GI212" s="48"/>
      <c r="GL212" s="48"/>
      <c r="GP212" s="48"/>
      <c r="GS212" s="48"/>
      <c r="GV212" s="48"/>
      <c r="GZ212" s="48"/>
      <c r="HC212" s="48"/>
      <c r="HF212" s="48"/>
      <c r="HJ212" s="48"/>
      <c r="HM212" s="48"/>
      <c r="HP212" s="48"/>
      <c r="HT212" s="48"/>
      <c r="HW212" s="48"/>
      <c r="HZ212" s="48"/>
      <c r="ID212" s="48"/>
      <c r="IG212" s="48"/>
      <c r="IJ212" s="48"/>
      <c r="IN212" s="48"/>
      <c r="IQ212" s="48"/>
      <c r="IT212" s="48"/>
      <c r="IX212" s="48"/>
      <c r="JA212" s="48"/>
      <c r="JD212" s="48"/>
      <c r="JH212" s="48"/>
      <c r="JK212" s="48"/>
      <c r="JN212" s="48"/>
      <c r="JQ212" s="48"/>
      <c r="JT212" s="48"/>
      <c r="JW212" s="48"/>
      <c r="JZ212" s="48"/>
      <c r="KC212" s="48"/>
      <c r="KF212" s="48"/>
      <c r="KI212" s="48"/>
      <c r="KL212" s="48"/>
      <c r="KO212" s="48"/>
      <c r="KR212" s="48"/>
      <c r="KS212" s="49"/>
    </row>
    <row r="213" spans="7:305" s="14" customFormat="1">
      <c r="G213" s="48"/>
      <c r="K213" s="48"/>
      <c r="N213" s="48"/>
      <c r="Q213" s="48"/>
      <c r="T213" s="48"/>
      <c r="W213" s="48"/>
      <c r="AA213" s="48"/>
      <c r="AD213" s="48"/>
      <c r="AG213" s="48"/>
      <c r="AK213" s="48"/>
      <c r="AN213" s="48"/>
      <c r="AQ213" s="48"/>
      <c r="AU213" s="48"/>
      <c r="AX213" s="48"/>
      <c r="BA213" s="48"/>
      <c r="BE213" s="48"/>
      <c r="BH213" s="48"/>
      <c r="BK213" s="48"/>
      <c r="BO213" s="48"/>
      <c r="BR213" s="48"/>
      <c r="BU213" s="48"/>
      <c r="BX213" s="48"/>
      <c r="CA213" s="48"/>
      <c r="CD213" s="48"/>
      <c r="CG213" s="48"/>
      <c r="CJ213" s="48"/>
      <c r="CM213" s="48"/>
      <c r="CQ213" s="48"/>
      <c r="CT213" s="48"/>
      <c r="CW213" s="48"/>
      <c r="DA213" s="48"/>
      <c r="DD213" s="48"/>
      <c r="DG213" s="48"/>
      <c r="DK213" s="48"/>
      <c r="DN213" s="48"/>
      <c r="DQ213" s="48"/>
      <c r="DU213" s="48"/>
      <c r="DX213" s="48"/>
      <c r="EA213" s="48"/>
      <c r="EE213" s="48"/>
      <c r="EH213" s="48"/>
      <c r="EK213" s="48"/>
      <c r="EN213" s="48"/>
      <c r="ER213" s="48"/>
      <c r="EU213" s="48"/>
      <c r="EX213" s="48"/>
      <c r="FB213" s="48"/>
      <c r="FE213" s="48"/>
      <c r="FH213" s="48"/>
      <c r="FL213" s="48"/>
      <c r="FO213" s="48"/>
      <c r="FR213" s="48"/>
      <c r="FV213" s="48"/>
      <c r="FY213" s="48"/>
      <c r="GB213" s="48"/>
      <c r="GF213" s="48"/>
      <c r="GI213" s="48"/>
      <c r="GL213" s="48"/>
      <c r="GP213" s="48"/>
      <c r="GS213" s="48"/>
      <c r="GV213" s="48"/>
      <c r="GZ213" s="48"/>
      <c r="HC213" s="48"/>
      <c r="HF213" s="48"/>
      <c r="HJ213" s="48"/>
      <c r="HM213" s="48"/>
      <c r="HP213" s="48"/>
      <c r="HT213" s="48"/>
      <c r="HW213" s="48"/>
      <c r="HZ213" s="48"/>
      <c r="ID213" s="48"/>
      <c r="IG213" s="48"/>
      <c r="IJ213" s="48"/>
      <c r="IN213" s="48"/>
      <c r="IQ213" s="48"/>
      <c r="IT213" s="48"/>
      <c r="IX213" s="48"/>
      <c r="JA213" s="48"/>
      <c r="JD213" s="48"/>
      <c r="JH213" s="48"/>
      <c r="JK213" s="48"/>
      <c r="JN213" s="48"/>
      <c r="JQ213" s="48"/>
      <c r="JT213" s="48"/>
      <c r="JW213" s="48"/>
      <c r="JZ213" s="48"/>
      <c r="KC213" s="48"/>
      <c r="KF213" s="48"/>
      <c r="KI213" s="48"/>
      <c r="KL213" s="48"/>
      <c r="KO213" s="48"/>
      <c r="KR213" s="48"/>
      <c r="KS213" s="49"/>
    </row>
    <row r="214" spans="7:305" s="14" customFormat="1" ht="18.75" customHeight="1">
      <c r="G214" s="48"/>
      <c r="K214" s="48"/>
      <c r="N214" s="48"/>
      <c r="Q214" s="48"/>
      <c r="T214" s="48"/>
      <c r="W214" s="48"/>
      <c r="AA214" s="48"/>
      <c r="AD214" s="48"/>
      <c r="AG214" s="48"/>
      <c r="AK214" s="48"/>
      <c r="AN214" s="48"/>
      <c r="AQ214" s="48"/>
      <c r="AU214" s="48"/>
      <c r="AX214" s="48"/>
      <c r="BA214" s="48"/>
      <c r="BE214" s="48"/>
      <c r="BH214" s="48"/>
      <c r="BK214" s="48"/>
      <c r="BO214" s="48"/>
      <c r="BR214" s="48"/>
      <c r="BU214" s="48"/>
      <c r="BX214" s="48"/>
      <c r="CA214" s="48"/>
      <c r="CD214" s="48"/>
      <c r="CG214" s="48"/>
      <c r="CJ214" s="48"/>
      <c r="CM214" s="48"/>
      <c r="CQ214" s="48"/>
      <c r="CT214" s="48"/>
      <c r="CW214" s="48"/>
      <c r="DA214" s="48"/>
      <c r="DD214" s="48"/>
      <c r="DG214" s="48"/>
      <c r="DK214" s="48"/>
      <c r="DN214" s="48"/>
      <c r="DQ214" s="48"/>
      <c r="DU214" s="48"/>
      <c r="DX214" s="48"/>
      <c r="EA214" s="48"/>
      <c r="EE214" s="48"/>
      <c r="EH214" s="48"/>
      <c r="EK214" s="48"/>
      <c r="EN214" s="48"/>
      <c r="ER214" s="48"/>
      <c r="EU214" s="48"/>
      <c r="EX214" s="48"/>
      <c r="FB214" s="48"/>
      <c r="FE214" s="48"/>
      <c r="FH214" s="48"/>
      <c r="FL214" s="48"/>
      <c r="FO214" s="48"/>
      <c r="FR214" s="48"/>
      <c r="FV214" s="48"/>
      <c r="FY214" s="48"/>
      <c r="GB214" s="48"/>
      <c r="GF214" s="48"/>
      <c r="GI214" s="48"/>
      <c r="GL214" s="48"/>
      <c r="GP214" s="48"/>
      <c r="GS214" s="48"/>
      <c r="GV214" s="48"/>
      <c r="GZ214" s="48"/>
      <c r="HC214" s="48"/>
      <c r="HF214" s="48"/>
      <c r="HJ214" s="48"/>
      <c r="HM214" s="48"/>
      <c r="HP214" s="48"/>
      <c r="HT214" s="48"/>
      <c r="HW214" s="48"/>
      <c r="HZ214" s="48"/>
      <c r="ID214" s="48"/>
      <c r="IG214" s="48"/>
      <c r="IJ214" s="48"/>
      <c r="IN214" s="48"/>
      <c r="IQ214" s="48"/>
      <c r="IT214" s="48"/>
      <c r="IX214" s="48"/>
      <c r="JA214" s="48"/>
      <c r="JD214" s="48"/>
      <c r="JH214" s="48"/>
      <c r="JK214" s="48"/>
      <c r="JN214" s="48"/>
      <c r="JQ214" s="48"/>
      <c r="JT214" s="48"/>
      <c r="JW214" s="48"/>
      <c r="JZ214" s="48"/>
      <c r="KC214" s="48"/>
      <c r="KF214" s="48"/>
      <c r="KI214" s="48"/>
      <c r="KL214" s="48"/>
      <c r="KO214" s="48"/>
      <c r="KR214" s="48"/>
      <c r="KS214" s="49"/>
    </row>
    <row r="215" spans="7:305" s="14" customFormat="1">
      <c r="G215" s="48"/>
      <c r="K215" s="48"/>
      <c r="N215" s="48"/>
      <c r="Q215" s="48"/>
      <c r="T215" s="48"/>
      <c r="W215" s="48"/>
      <c r="AA215" s="48"/>
      <c r="AD215" s="48"/>
      <c r="AG215" s="48"/>
      <c r="AK215" s="48"/>
      <c r="AN215" s="48"/>
      <c r="AQ215" s="48"/>
      <c r="AU215" s="48"/>
      <c r="AX215" s="48"/>
      <c r="BA215" s="48"/>
      <c r="BE215" s="48"/>
      <c r="BH215" s="48"/>
      <c r="BK215" s="48"/>
      <c r="BO215" s="48"/>
      <c r="BR215" s="48"/>
      <c r="BU215" s="48"/>
      <c r="BX215" s="48"/>
      <c r="CA215" s="48"/>
      <c r="CD215" s="48"/>
      <c r="CG215" s="48"/>
      <c r="CJ215" s="48"/>
      <c r="CM215" s="48"/>
      <c r="CQ215" s="48"/>
      <c r="CT215" s="48"/>
      <c r="CW215" s="48"/>
      <c r="DA215" s="48"/>
      <c r="DD215" s="48"/>
      <c r="DG215" s="48"/>
      <c r="DK215" s="48"/>
      <c r="DN215" s="48"/>
      <c r="DQ215" s="48"/>
      <c r="DU215" s="48"/>
      <c r="DX215" s="48"/>
      <c r="EA215" s="48"/>
      <c r="EE215" s="48"/>
      <c r="EH215" s="48"/>
      <c r="EK215" s="48"/>
      <c r="EN215" s="48"/>
      <c r="ER215" s="48"/>
      <c r="EU215" s="48"/>
      <c r="EX215" s="48"/>
      <c r="FB215" s="48"/>
      <c r="FE215" s="48"/>
      <c r="FH215" s="48"/>
      <c r="FL215" s="48"/>
      <c r="FO215" s="48"/>
      <c r="FR215" s="48"/>
      <c r="FV215" s="48"/>
      <c r="FY215" s="48"/>
      <c r="GB215" s="48"/>
      <c r="GF215" s="48"/>
      <c r="GI215" s="48"/>
      <c r="GL215" s="48"/>
      <c r="GP215" s="48"/>
      <c r="GS215" s="48"/>
      <c r="GV215" s="48"/>
      <c r="GZ215" s="48"/>
      <c r="HC215" s="48"/>
      <c r="HF215" s="48"/>
      <c r="HJ215" s="48"/>
      <c r="HM215" s="48"/>
      <c r="HP215" s="48"/>
      <c r="HT215" s="48"/>
      <c r="HW215" s="48"/>
      <c r="HZ215" s="48"/>
      <c r="ID215" s="48"/>
      <c r="IG215" s="48"/>
      <c r="IJ215" s="48"/>
      <c r="IN215" s="48"/>
      <c r="IQ215" s="48"/>
      <c r="IT215" s="48"/>
      <c r="IX215" s="48"/>
      <c r="JA215" s="48"/>
      <c r="JD215" s="48"/>
      <c r="JH215" s="48"/>
      <c r="JK215" s="48"/>
      <c r="JN215" s="48"/>
      <c r="JQ215" s="48"/>
      <c r="JT215" s="48"/>
      <c r="JW215" s="48"/>
      <c r="JZ215" s="48"/>
      <c r="KC215" s="48"/>
      <c r="KF215" s="48"/>
      <c r="KI215" s="48"/>
      <c r="KL215" s="48"/>
      <c r="KO215" s="48"/>
      <c r="KR215" s="48"/>
      <c r="KS215" s="49"/>
    </row>
    <row r="216" spans="7:305" s="14" customFormat="1" ht="18.75" customHeight="1">
      <c r="G216" s="48"/>
      <c r="K216" s="48"/>
      <c r="N216" s="48"/>
      <c r="Q216" s="48"/>
      <c r="T216" s="48"/>
      <c r="W216" s="48"/>
      <c r="AA216" s="48"/>
      <c r="AD216" s="48"/>
      <c r="AG216" s="48"/>
      <c r="AK216" s="48"/>
      <c r="AN216" s="48"/>
      <c r="AQ216" s="48"/>
      <c r="AU216" s="48"/>
      <c r="AX216" s="48"/>
      <c r="BA216" s="48"/>
      <c r="BE216" s="48"/>
      <c r="BH216" s="48"/>
      <c r="BK216" s="48"/>
      <c r="BO216" s="48"/>
      <c r="BR216" s="48"/>
      <c r="BU216" s="48"/>
      <c r="BX216" s="48"/>
      <c r="CA216" s="48"/>
      <c r="CD216" s="48"/>
      <c r="CG216" s="48"/>
      <c r="CJ216" s="48"/>
      <c r="CM216" s="48"/>
      <c r="CQ216" s="48"/>
      <c r="CT216" s="48"/>
      <c r="CW216" s="48"/>
      <c r="DA216" s="48"/>
      <c r="DD216" s="48"/>
      <c r="DG216" s="48"/>
      <c r="DK216" s="48"/>
      <c r="DN216" s="48"/>
      <c r="DQ216" s="48"/>
      <c r="DU216" s="48"/>
      <c r="DX216" s="48"/>
      <c r="EA216" s="48"/>
      <c r="EE216" s="48"/>
      <c r="EH216" s="48"/>
      <c r="EK216" s="48"/>
      <c r="EN216" s="48"/>
      <c r="ER216" s="48"/>
      <c r="EU216" s="48"/>
      <c r="EX216" s="48"/>
      <c r="FB216" s="48"/>
      <c r="FE216" s="48"/>
      <c r="FH216" s="48"/>
      <c r="FL216" s="48"/>
      <c r="FO216" s="48"/>
      <c r="FR216" s="48"/>
      <c r="FV216" s="48"/>
      <c r="FY216" s="48"/>
      <c r="GB216" s="48"/>
      <c r="GF216" s="48"/>
      <c r="GI216" s="48"/>
      <c r="GL216" s="48"/>
      <c r="GP216" s="48"/>
      <c r="GS216" s="48"/>
      <c r="GV216" s="48"/>
      <c r="GZ216" s="48"/>
      <c r="HC216" s="48"/>
      <c r="HF216" s="48"/>
      <c r="HJ216" s="48"/>
      <c r="HM216" s="48"/>
      <c r="HP216" s="48"/>
      <c r="HT216" s="48"/>
      <c r="HW216" s="48"/>
      <c r="HZ216" s="48"/>
      <c r="ID216" s="48"/>
      <c r="IG216" s="48"/>
      <c r="IJ216" s="48"/>
      <c r="IN216" s="48"/>
      <c r="IQ216" s="48"/>
      <c r="IT216" s="48"/>
      <c r="IX216" s="48"/>
      <c r="JA216" s="48"/>
      <c r="JD216" s="48"/>
      <c r="JH216" s="48"/>
      <c r="JK216" s="48"/>
      <c r="JN216" s="48"/>
      <c r="JQ216" s="48"/>
      <c r="JT216" s="48"/>
      <c r="JW216" s="48"/>
      <c r="JZ216" s="48"/>
      <c r="KC216" s="48"/>
      <c r="KF216" s="48"/>
      <c r="KI216" s="48"/>
      <c r="KL216" s="48"/>
      <c r="KO216" s="48"/>
      <c r="KR216" s="48"/>
      <c r="KS216" s="49"/>
    </row>
    <row r="217" spans="7:305" s="14" customFormat="1">
      <c r="G217" s="48"/>
      <c r="K217" s="48"/>
      <c r="N217" s="48"/>
      <c r="Q217" s="48"/>
      <c r="T217" s="48"/>
      <c r="W217" s="48"/>
      <c r="AA217" s="48"/>
      <c r="AD217" s="48"/>
      <c r="AG217" s="48"/>
      <c r="AK217" s="48"/>
      <c r="AN217" s="48"/>
      <c r="AQ217" s="48"/>
      <c r="AU217" s="48"/>
      <c r="AX217" s="48"/>
      <c r="BA217" s="48"/>
      <c r="BE217" s="48"/>
      <c r="BH217" s="48"/>
      <c r="BK217" s="48"/>
      <c r="BO217" s="48"/>
      <c r="BR217" s="48"/>
      <c r="BU217" s="48"/>
      <c r="BX217" s="48"/>
      <c r="CA217" s="48"/>
      <c r="CD217" s="48"/>
      <c r="CG217" s="48"/>
      <c r="CJ217" s="48"/>
      <c r="CM217" s="48"/>
      <c r="CQ217" s="48"/>
      <c r="CT217" s="48"/>
      <c r="CW217" s="48"/>
      <c r="DA217" s="48"/>
      <c r="DD217" s="48"/>
      <c r="DG217" s="48"/>
      <c r="DK217" s="48"/>
      <c r="DN217" s="48"/>
      <c r="DQ217" s="48"/>
      <c r="DU217" s="48"/>
      <c r="DX217" s="48"/>
      <c r="EA217" s="48"/>
      <c r="EE217" s="48"/>
      <c r="EH217" s="48"/>
      <c r="EK217" s="48"/>
      <c r="EN217" s="48"/>
      <c r="ER217" s="48"/>
      <c r="EU217" s="48"/>
      <c r="EX217" s="48"/>
      <c r="FB217" s="48"/>
      <c r="FE217" s="48"/>
      <c r="FH217" s="48"/>
      <c r="FL217" s="48"/>
      <c r="FO217" s="48"/>
      <c r="FR217" s="48"/>
      <c r="FV217" s="48"/>
      <c r="FY217" s="48"/>
      <c r="GB217" s="48"/>
      <c r="GF217" s="48"/>
      <c r="GI217" s="48"/>
      <c r="GL217" s="48"/>
      <c r="GP217" s="48"/>
      <c r="GS217" s="48"/>
      <c r="GV217" s="48"/>
      <c r="GZ217" s="48"/>
      <c r="HC217" s="48"/>
      <c r="HF217" s="48"/>
      <c r="HJ217" s="48"/>
      <c r="HM217" s="48"/>
      <c r="HP217" s="48"/>
      <c r="HT217" s="48"/>
      <c r="HW217" s="48"/>
      <c r="HZ217" s="48"/>
      <c r="ID217" s="48"/>
      <c r="IG217" s="48"/>
      <c r="IJ217" s="48"/>
      <c r="IN217" s="48"/>
      <c r="IQ217" s="48"/>
      <c r="IT217" s="48"/>
      <c r="IX217" s="48"/>
      <c r="JA217" s="48"/>
      <c r="JD217" s="48"/>
      <c r="JH217" s="48"/>
      <c r="JK217" s="48"/>
      <c r="JN217" s="48"/>
      <c r="JQ217" s="48"/>
      <c r="JT217" s="48"/>
      <c r="JW217" s="48"/>
      <c r="JZ217" s="48"/>
      <c r="KC217" s="48"/>
      <c r="KF217" s="48"/>
      <c r="KI217" s="48"/>
      <c r="KL217" s="48"/>
      <c r="KO217" s="48"/>
      <c r="KR217" s="48"/>
      <c r="KS217" s="49"/>
    </row>
    <row r="218" spans="7:305" s="14" customFormat="1" ht="18.75" customHeight="1">
      <c r="G218" s="48"/>
      <c r="K218" s="48"/>
      <c r="N218" s="48"/>
      <c r="Q218" s="48"/>
      <c r="T218" s="48"/>
      <c r="W218" s="48"/>
      <c r="AA218" s="48"/>
      <c r="AD218" s="48"/>
      <c r="AG218" s="48"/>
      <c r="AK218" s="48"/>
      <c r="AN218" s="48"/>
      <c r="AQ218" s="48"/>
      <c r="AU218" s="48"/>
      <c r="AX218" s="48"/>
      <c r="BA218" s="48"/>
      <c r="BE218" s="48"/>
      <c r="BH218" s="48"/>
      <c r="BK218" s="48"/>
      <c r="BO218" s="48"/>
      <c r="BR218" s="48"/>
      <c r="BU218" s="48"/>
      <c r="BX218" s="48"/>
      <c r="CA218" s="48"/>
      <c r="CD218" s="48"/>
      <c r="CG218" s="48"/>
      <c r="CJ218" s="48"/>
      <c r="CM218" s="48"/>
      <c r="CQ218" s="48"/>
      <c r="CT218" s="48"/>
      <c r="CW218" s="48"/>
      <c r="DA218" s="48"/>
      <c r="DD218" s="48"/>
      <c r="DG218" s="48"/>
      <c r="DK218" s="48"/>
      <c r="DN218" s="48"/>
      <c r="DQ218" s="48"/>
      <c r="DU218" s="48"/>
      <c r="DX218" s="48"/>
      <c r="EA218" s="48"/>
      <c r="EE218" s="48"/>
      <c r="EH218" s="48"/>
      <c r="EK218" s="48"/>
      <c r="EN218" s="48"/>
      <c r="ER218" s="48"/>
      <c r="EU218" s="48"/>
      <c r="EX218" s="48"/>
      <c r="FB218" s="48"/>
      <c r="FE218" s="48"/>
      <c r="FH218" s="48"/>
      <c r="FL218" s="48"/>
      <c r="FO218" s="48"/>
      <c r="FR218" s="48"/>
      <c r="FV218" s="48"/>
      <c r="FY218" s="48"/>
      <c r="GB218" s="48"/>
      <c r="GF218" s="48"/>
      <c r="GI218" s="48"/>
      <c r="GL218" s="48"/>
      <c r="GP218" s="48"/>
      <c r="GS218" s="48"/>
      <c r="GV218" s="48"/>
      <c r="GZ218" s="48"/>
      <c r="HC218" s="48"/>
      <c r="HF218" s="48"/>
      <c r="HJ218" s="48"/>
      <c r="HM218" s="48"/>
      <c r="HP218" s="48"/>
      <c r="HT218" s="48"/>
      <c r="HW218" s="48"/>
      <c r="HZ218" s="48"/>
      <c r="ID218" s="48"/>
      <c r="IG218" s="48"/>
      <c r="IJ218" s="48"/>
      <c r="IN218" s="48"/>
      <c r="IQ218" s="48"/>
      <c r="IT218" s="48"/>
      <c r="IX218" s="48"/>
      <c r="JA218" s="48"/>
      <c r="JD218" s="48"/>
      <c r="JH218" s="48"/>
      <c r="JK218" s="48"/>
      <c r="JN218" s="48"/>
      <c r="JQ218" s="48"/>
      <c r="JT218" s="48"/>
      <c r="JW218" s="48"/>
      <c r="JZ218" s="48"/>
      <c r="KC218" s="48"/>
      <c r="KF218" s="48"/>
      <c r="KI218" s="48"/>
      <c r="KL218" s="48"/>
      <c r="KO218" s="48"/>
      <c r="KR218" s="48"/>
      <c r="KS218" s="49"/>
    </row>
    <row r="219" spans="7:305" s="14" customFormat="1">
      <c r="G219" s="48"/>
      <c r="K219" s="48"/>
      <c r="N219" s="48"/>
      <c r="Q219" s="48"/>
      <c r="T219" s="48"/>
      <c r="W219" s="48"/>
      <c r="AA219" s="48"/>
      <c r="AD219" s="48"/>
      <c r="AG219" s="48"/>
      <c r="AK219" s="48"/>
      <c r="AN219" s="48"/>
      <c r="AQ219" s="48"/>
      <c r="AU219" s="48"/>
      <c r="AX219" s="48"/>
      <c r="BA219" s="48"/>
      <c r="BE219" s="48"/>
      <c r="BH219" s="48"/>
      <c r="BK219" s="48"/>
      <c r="BO219" s="48"/>
      <c r="BR219" s="48"/>
      <c r="BU219" s="48"/>
      <c r="BX219" s="48"/>
      <c r="CA219" s="48"/>
      <c r="CD219" s="48"/>
      <c r="CG219" s="48"/>
      <c r="CJ219" s="48"/>
      <c r="CM219" s="48"/>
      <c r="CQ219" s="48"/>
      <c r="CT219" s="48"/>
      <c r="CW219" s="48"/>
      <c r="DA219" s="48"/>
      <c r="DD219" s="48"/>
      <c r="DG219" s="48"/>
      <c r="DK219" s="48"/>
      <c r="DN219" s="48"/>
      <c r="DQ219" s="48"/>
      <c r="DU219" s="48"/>
      <c r="DX219" s="48"/>
      <c r="EA219" s="48"/>
      <c r="EE219" s="48"/>
      <c r="EH219" s="48"/>
      <c r="EK219" s="48"/>
      <c r="EN219" s="48"/>
      <c r="ER219" s="48"/>
      <c r="EU219" s="48"/>
      <c r="EX219" s="48"/>
      <c r="FB219" s="48"/>
      <c r="FE219" s="48"/>
      <c r="FH219" s="48"/>
      <c r="FL219" s="48"/>
      <c r="FO219" s="48"/>
      <c r="FR219" s="48"/>
      <c r="FV219" s="48"/>
      <c r="FY219" s="48"/>
      <c r="GB219" s="48"/>
      <c r="GF219" s="48"/>
      <c r="GI219" s="48"/>
      <c r="GL219" s="48"/>
      <c r="GP219" s="48"/>
      <c r="GS219" s="48"/>
      <c r="GV219" s="48"/>
      <c r="GZ219" s="48"/>
      <c r="HC219" s="48"/>
      <c r="HF219" s="48"/>
      <c r="HJ219" s="48"/>
      <c r="HM219" s="48"/>
      <c r="HP219" s="48"/>
      <c r="HT219" s="48"/>
      <c r="HW219" s="48"/>
      <c r="HZ219" s="48"/>
      <c r="ID219" s="48"/>
      <c r="IG219" s="48"/>
      <c r="IJ219" s="48"/>
      <c r="IN219" s="48"/>
      <c r="IQ219" s="48"/>
      <c r="IT219" s="48"/>
      <c r="IX219" s="48"/>
      <c r="JA219" s="48"/>
      <c r="JD219" s="48"/>
      <c r="JH219" s="48"/>
      <c r="JK219" s="48"/>
      <c r="JN219" s="48"/>
      <c r="JQ219" s="48"/>
      <c r="JT219" s="48"/>
      <c r="JW219" s="48"/>
      <c r="JZ219" s="48"/>
      <c r="KC219" s="48"/>
      <c r="KF219" s="48"/>
      <c r="KI219" s="48"/>
      <c r="KL219" s="48"/>
      <c r="KO219" s="48"/>
      <c r="KR219" s="48"/>
      <c r="KS219" s="49"/>
    </row>
    <row r="220" spans="7:305" s="14" customFormat="1" ht="18.75" customHeight="1">
      <c r="G220" s="48"/>
      <c r="K220" s="48"/>
      <c r="N220" s="48"/>
      <c r="Q220" s="48"/>
      <c r="T220" s="48"/>
      <c r="W220" s="48"/>
      <c r="AA220" s="48"/>
      <c r="AD220" s="48"/>
      <c r="AG220" s="48"/>
      <c r="AK220" s="48"/>
      <c r="AN220" s="48"/>
      <c r="AQ220" s="48"/>
      <c r="AU220" s="48"/>
      <c r="AX220" s="48"/>
      <c r="BA220" s="48"/>
      <c r="BE220" s="48"/>
      <c r="BH220" s="48"/>
      <c r="BK220" s="48"/>
      <c r="BO220" s="48"/>
      <c r="BR220" s="48"/>
      <c r="BU220" s="48"/>
      <c r="BX220" s="48"/>
      <c r="CA220" s="48"/>
      <c r="CD220" s="48"/>
      <c r="CG220" s="48"/>
      <c r="CJ220" s="48"/>
      <c r="CM220" s="48"/>
      <c r="CQ220" s="48"/>
      <c r="CT220" s="48"/>
      <c r="CW220" s="48"/>
      <c r="DA220" s="48"/>
      <c r="DD220" s="48"/>
      <c r="DG220" s="48"/>
      <c r="DK220" s="48"/>
      <c r="DN220" s="48"/>
      <c r="DQ220" s="48"/>
      <c r="DU220" s="48"/>
      <c r="DX220" s="48"/>
      <c r="EA220" s="48"/>
      <c r="EE220" s="48"/>
      <c r="EH220" s="48"/>
      <c r="EK220" s="48"/>
      <c r="EN220" s="48"/>
      <c r="ER220" s="48"/>
      <c r="EU220" s="48"/>
      <c r="EX220" s="48"/>
      <c r="FB220" s="48"/>
      <c r="FE220" s="48"/>
      <c r="FH220" s="48"/>
      <c r="FL220" s="48"/>
      <c r="FO220" s="48"/>
      <c r="FR220" s="48"/>
      <c r="FV220" s="48"/>
      <c r="FY220" s="48"/>
      <c r="GB220" s="48"/>
      <c r="GF220" s="48"/>
      <c r="GI220" s="48"/>
      <c r="GL220" s="48"/>
      <c r="GP220" s="48"/>
      <c r="GS220" s="48"/>
      <c r="GV220" s="48"/>
      <c r="GZ220" s="48"/>
      <c r="HC220" s="48"/>
      <c r="HF220" s="48"/>
      <c r="HJ220" s="48"/>
      <c r="HM220" s="48"/>
      <c r="HP220" s="48"/>
      <c r="HT220" s="48"/>
      <c r="HW220" s="48"/>
      <c r="HZ220" s="48"/>
      <c r="ID220" s="48"/>
      <c r="IG220" s="48"/>
      <c r="IJ220" s="48"/>
      <c r="IN220" s="48"/>
      <c r="IQ220" s="48"/>
      <c r="IT220" s="48"/>
      <c r="IX220" s="48"/>
      <c r="JA220" s="48"/>
      <c r="JD220" s="48"/>
      <c r="JH220" s="48"/>
      <c r="JK220" s="48"/>
      <c r="JN220" s="48"/>
      <c r="JQ220" s="48"/>
      <c r="JT220" s="48"/>
      <c r="JW220" s="48"/>
      <c r="JZ220" s="48"/>
      <c r="KC220" s="48"/>
      <c r="KF220" s="48"/>
      <c r="KI220" s="48"/>
      <c r="KL220" s="48"/>
      <c r="KO220" s="48"/>
      <c r="KR220" s="48"/>
      <c r="KS220" s="49"/>
    </row>
    <row r="221" spans="7:305" s="14" customFormat="1">
      <c r="G221" s="48"/>
      <c r="K221" s="48"/>
      <c r="N221" s="48"/>
      <c r="Q221" s="48"/>
      <c r="T221" s="48"/>
      <c r="W221" s="48"/>
      <c r="AA221" s="48"/>
      <c r="AD221" s="48"/>
      <c r="AG221" s="48"/>
      <c r="AK221" s="48"/>
      <c r="AN221" s="48"/>
      <c r="AQ221" s="48"/>
      <c r="AU221" s="48"/>
      <c r="AX221" s="48"/>
      <c r="BA221" s="48"/>
      <c r="BE221" s="48"/>
      <c r="BH221" s="48"/>
      <c r="BK221" s="48"/>
      <c r="BO221" s="48"/>
      <c r="BR221" s="48"/>
      <c r="BU221" s="48"/>
      <c r="BX221" s="48"/>
      <c r="CA221" s="48"/>
      <c r="CD221" s="48"/>
      <c r="CG221" s="48"/>
      <c r="CJ221" s="48"/>
      <c r="CM221" s="48"/>
      <c r="CQ221" s="48"/>
      <c r="CT221" s="48"/>
      <c r="CW221" s="48"/>
      <c r="DA221" s="48"/>
      <c r="DD221" s="48"/>
      <c r="DG221" s="48"/>
      <c r="DK221" s="48"/>
      <c r="DN221" s="48"/>
      <c r="DQ221" s="48"/>
      <c r="DU221" s="48"/>
      <c r="DX221" s="48"/>
      <c r="EA221" s="48"/>
      <c r="EE221" s="48"/>
      <c r="EH221" s="48"/>
      <c r="EK221" s="48"/>
      <c r="EN221" s="48"/>
      <c r="ER221" s="48"/>
      <c r="EU221" s="48"/>
      <c r="EX221" s="48"/>
      <c r="FB221" s="48"/>
      <c r="FE221" s="48"/>
      <c r="FH221" s="48"/>
      <c r="FL221" s="48"/>
      <c r="FO221" s="48"/>
      <c r="FR221" s="48"/>
      <c r="FV221" s="48"/>
      <c r="FY221" s="48"/>
      <c r="GB221" s="48"/>
      <c r="GF221" s="48"/>
      <c r="GI221" s="48"/>
      <c r="GL221" s="48"/>
      <c r="GP221" s="48"/>
      <c r="GS221" s="48"/>
      <c r="GV221" s="48"/>
      <c r="GZ221" s="48"/>
      <c r="HC221" s="48"/>
      <c r="HF221" s="48"/>
      <c r="HJ221" s="48"/>
      <c r="HM221" s="48"/>
      <c r="HP221" s="48"/>
      <c r="HT221" s="48"/>
      <c r="HW221" s="48"/>
      <c r="HZ221" s="48"/>
      <c r="ID221" s="48"/>
      <c r="IG221" s="48"/>
      <c r="IJ221" s="48"/>
      <c r="IN221" s="48"/>
      <c r="IQ221" s="48"/>
      <c r="IT221" s="48"/>
      <c r="IX221" s="48"/>
      <c r="JA221" s="48"/>
      <c r="JD221" s="48"/>
      <c r="JH221" s="48"/>
      <c r="JK221" s="48"/>
      <c r="JN221" s="48"/>
      <c r="JQ221" s="48"/>
      <c r="JT221" s="48"/>
      <c r="JW221" s="48"/>
      <c r="JZ221" s="48"/>
      <c r="KC221" s="48"/>
      <c r="KF221" s="48"/>
      <c r="KI221" s="48"/>
      <c r="KL221" s="48"/>
      <c r="KO221" s="48"/>
      <c r="KR221" s="48"/>
      <c r="KS221" s="49"/>
    </row>
    <row r="222" spans="7:305" s="14" customFormat="1" ht="18.75" customHeight="1">
      <c r="G222" s="48"/>
      <c r="K222" s="48"/>
      <c r="N222" s="48"/>
      <c r="Q222" s="48"/>
      <c r="T222" s="48"/>
      <c r="W222" s="48"/>
      <c r="AA222" s="48"/>
      <c r="AD222" s="48"/>
      <c r="AG222" s="48"/>
      <c r="AK222" s="48"/>
      <c r="AN222" s="48"/>
      <c r="AQ222" s="48"/>
      <c r="AU222" s="48"/>
      <c r="AX222" s="48"/>
      <c r="BA222" s="48"/>
      <c r="BE222" s="48"/>
      <c r="BH222" s="48"/>
      <c r="BK222" s="48"/>
      <c r="BO222" s="48"/>
      <c r="BR222" s="48"/>
      <c r="BU222" s="48"/>
      <c r="BX222" s="48"/>
      <c r="CA222" s="48"/>
      <c r="CD222" s="48"/>
      <c r="CG222" s="48"/>
      <c r="CJ222" s="48"/>
      <c r="CM222" s="48"/>
      <c r="CQ222" s="48"/>
      <c r="CT222" s="48"/>
      <c r="CW222" s="48"/>
      <c r="DA222" s="48"/>
      <c r="DD222" s="48"/>
      <c r="DG222" s="48"/>
      <c r="DK222" s="48"/>
      <c r="DN222" s="48"/>
      <c r="DQ222" s="48"/>
      <c r="DU222" s="48"/>
      <c r="DX222" s="48"/>
      <c r="EA222" s="48"/>
      <c r="EE222" s="48"/>
      <c r="EH222" s="48"/>
      <c r="EK222" s="48"/>
      <c r="EN222" s="48"/>
      <c r="ER222" s="48"/>
      <c r="EU222" s="48"/>
      <c r="EX222" s="48"/>
      <c r="FB222" s="48"/>
      <c r="FE222" s="48"/>
      <c r="FH222" s="48"/>
      <c r="FL222" s="48"/>
      <c r="FO222" s="48"/>
      <c r="FR222" s="48"/>
      <c r="FV222" s="48"/>
      <c r="FY222" s="48"/>
      <c r="GB222" s="48"/>
      <c r="GF222" s="48"/>
      <c r="GI222" s="48"/>
      <c r="GL222" s="48"/>
      <c r="GP222" s="48"/>
      <c r="GS222" s="48"/>
      <c r="GV222" s="48"/>
      <c r="GZ222" s="48"/>
      <c r="HC222" s="48"/>
      <c r="HF222" s="48"/>
      <c r="HJ222" s="48"/>
      <c r="HM222" s="48"/>
      <c r="HP222" s="48"/>
      <c r="HT222" s="48"/>
      <c r="HW222" s="48"/>
      <c r="HZ222" s="48"/>
      <c r="ID222" s="48"/>
      <c r="IG222" s="48"/>
      <c r="IJ222" s="48"/>
      <c r="IN222" s="48"/>
      <c r="IQ222" s="48"/>
      <c r="IT222" s="48"/>
      <c r="IX222" s="48"/>
      <c r="JA222" s="48"/>
      <c r="JD222" s="48"/>
      <c r="JH222" s="48"/>
      <c r="JK222" s="48"/>
      <c r="JN222" s="48"/>
      <c r="JQ222" s="48"/>
      <c r="JT222" s="48"/>
      <c r="JW222" s="48"/>
      <c r="JZ222" s="48"/>
      <c r="KC222" s="48"/>
      <c r="KF222" s="48"/>
      <c r="KI222" s="48"/>
      <c r="KL222" s="48"/>
      <c r="KO222" s="48"/>
      <c r="KR222" s="48"/>
      <c r="KS222" s="49"/>
    </row>
    <row r="223" spans="7:305" s="14" customFormat="1">
      <c r="G223" s="48"/>
      <c r="K223" s="48"/>
      <c r="N223" s="48"/>
      <c r="Q223" s="48"/>
      <c r="T223" s="48"/>
      <c r="W223" s="48"/>
      <c r="AA223" s="48"/>
      <c r="AD223" s="48"/>
      <c r="AG223" s="48"/>
      <c r="AK223" s="48"/>
      <c r="AN223" s="48"/>
      <c r="AQ223" s="48"/>
      <c r="AU223" s="48"/>
      <c r="AX223" s="48"/>
      <c r="BA223" s="48"/>
      <c r="BE223" s="48"/>
      <c r="BH223" s="48"/>
      <c r="BK223" s="48"/>
      <c r="BO223" s="48"/>
      <c r="BR223" s="48"/>
      <c r="BU223" s="48"/>
      <c r="BX223" s="48"/>
      <c r="CA223" s="48"/>
      <c r="CD223" s="48"/>
      <c r="CG223" s="48"/>
      <c r="CJ223" s="48"/>
      <c r="CM223" s="48"/>
      <c r="CQ223" s="48"/>
      <c r="CT223" s="48"/>
      <c r="CW223" s="48"/>
      <c r="DA223" s="48"/>
      <c r="DD223" s="48"/>
      <c r="DG223" s="48"/>
      <c r="DK223" s="48"/>
      <c r="DN223" s="48"/>
      <c r="DQ223" s="48"/>
      <c r="DU223" s="48"/>
      <c r="DX223" s="48"/>
      <c r="EA223" s="48"/>
      <c r="EE223" s="48"/>
      <c r="EH223" s="48"/>
      <c r="EK223" s="48"/>
      <c r="EN223" s="48"/>
      <c r="ER223" s="48"/>
      <c r="EU223" s="48"/>
      <c r="EX223" s="48"/>
      <c r="FB223" s="48"/>
      <c r="FE223" s="48"/>
      <c r="FH223" s="48"/>
      <c r="FL223" s="48"/>
      <c r="FO223" s="48"/>
      <c r="FR223" s="48"/>
      <c r="FV223" s="48"/>
      <c r="FY223" s="48"/>
      <c r="GB223" s="48"/>
      <c r="GF223" s="48"/>
      <c r="GI223" s="48"/>
      <c r="GL223" s="48"/>
      <c r="GP223" s="48"/>
      <c r="GS223" s="48"/>
      <c r="GV223" s="48"/>
      <c r="GZ223" s="48"/>
      <c r="HC223" s="48"/>
      <c r="HF223" s="48"/>
      <c r="HJ223" s="48"/>
      <c r="HM223" s="48"/>
      <c r="HP223" s="48"/>
      <c r="HT223" s="48"/>
      <c r="HW223" s="48"/>
      <c r="HZ223" s="48"/>
      <c r="ID223" s="48"/>
      <c r="IG223" s="48"/>
      <c r="IJ223" s="48"/>
      <c r="IN223" s="48"/>
      <c r="IQ223" s="48"/>
      <c r="IT223" s="48"/>
      <c r="IX223" s="48"/>
      <c r="JA223" s="48"/>
      <c r="JD223" s="48"/>
      <c r="JH223" s="48"/>
      <c r="JK223" s="48"/>
      <c r="JN223" s="48"/>
      <c r="JQ223" s="48"/>
      <c r="JT223" s="48"/>
      <c r="JW223" s="48"/>
      <c r="JZ223" s="48"/>
      <c r="KC223" s="48"/>
      <c r="KF223" s="48"/>
      <c r="KI223" s="48"/>
      <c r="KL223" s="48"/>
      <c r="KO223" s="48"/>
      <c r="KR223" s="48"/>
      <c r="KS223" s="49"/>
    </row>
    <row r="224" spans="7:305" s="14" customFormat="1" ht="18.75" customHeight="1">
      <c r="G224" s="48"/>
      <c r="K224" s="48"/>
      <c r="N224" s="48"/>
      <c r="Q224" s="48"/>
      <c r="T224" s="48"/>
      <c r="W224" s="48"/>
      <c r="AA224" s="48"/>
      <c r="AD224" s="48"/>
      <c r="AG224" s="48"/>
      <c r="AK224" s="48"/>
      <c r="AN224" s="48"/>
      <c r="AQ224" s="48"/>
      <c r="AU224" s="48"/>
      <c r="AX224" s="48"/>
      <c r="BA224" s="48"/>
      <c r="BE224" s="48"/>
      <c r="BH224" s="48"/>
      <c r="BK224" s="48"/>
      <c r="BO224" s="48"/>
      <c r="BR224" s="48"/>
      <c r="BU224" s="48"/>
      <c r="BX224" s="48"/>
      <c r="CA224" s="48"/>
      <c r="CD224" s="48"/>
      <c r="CG224" s="48"/>
      <c r="CJ224" s="48"/>
      <c r="CM224" s="48"/>
      <c r="CQ224" s="48"/>
      <c r="CT224" s="48"/>
      <c r="CW224" s="48"/>
      <c r="DA224" s="48"/>
      <c r="DD224" s="48"/>
      <c r="DG224" s="48"/>
      <c r="DK224" s="48"/>
      <c r="DN224" s="48"/>
      <c r="DQ224" s="48"/>
      <c r="DU224" s="48"/>
      <c r="DX224" s="48"/>
      <c r="EA224" s="48"/>
      <c r="EE224" s="48"/>
      <c r="EH224" s="48"/>
      <c r="EK224" s="48"/>
      <c r="EN224" s="48"/>
      <c r="ER224" s="48"/>
      <c r="EU224" s="48"/>
      <c r="EX224" s="48"/>
      <c r="FB224" s="48"/>
      <c r="FE224" s="48"/>
      <c r="FH224" s="48"/>
      <c r="FL224" s="48"/>
      <c r="FO224" s="48"/>
      <c r="FR224" s="48"/>
      <c r="FV224" s="48"/>
      <c r="FY224" s="48"/>
      <c r="GB224" s="48"/>
      <c r="GF224" s="48"/>
      <c r="GI224" s="48"/>
      <c r="GL224" s="48"/>
      <c r="GP224" s="48"/>
      <c r="GS224" s="48"/>
      <c r="GV224" s="48"/>
      <c r="GZ224" s="48"/>
      <c r="HC224" s="48"/>
      <c r="HF224" s="48"/>
      <c r="HJ224" s="48"/>
      <c r="HM224" s="48"/>
      <c r="HP224" s="48"/>
      <c r="HT224" s="48"/>
      <c r="HW224" s="48"/>
      <c r="HZ224" s="48"/>
      <c r="ID224" s="48"/>
      <c r="IG224" s="48"/>
      <c r="IJ224" s="48"/>
      <c r="IN224" s="48"/>
      <c r="IQ224" s="48"/>
      <c r="IT224" s="48"/>
      <c r="IX224" s="48"/>
      <c r="JA224" s="48"/>
      <c r="JD224" s="48"/>
      <c r="JH224" s="48"/>
      <c r="JK224" s="48"/>
      <c r="JN224" s="48"/>
      <c r="JQ224" s="48"/>
      <c r="JT224" s="48"/>
      <c r="JW224" s="48"/>
      <c r="JZ224" s="48"/>
      <c r="KC224" s="48"/>
      <c r="KF224" s="48"/>
      <c r="KI224" s="48"/>
      <c r="KL224" s="48"/>
      <c r="KO224" s="48"/>
      <c r="KR224" s="48"/>
      <c r="KS224" s="49"/>
    </row>
    <row r="225" spans="7:305" s="14" customFormat="1">
      <c r="G225" s="48"/>
      <c r="K225" s="48"/>
      <c r="N225" s="48"/>
      <c r="Q225" s="48"/>
      <c r="T225" s="48"/>
      <c r="W225" s="48"/>
      <c r="AA225" s="48"/>
      <c r="AD225" s="48"/>
      <c r="AG225" s="48"/>
      <c r="AK225" s="48"/>
      <c r="AN225" s="48"/>
      <c r="AQ225" s="48"/>
      <c r="AU225" s="48"/>
      <c r="AX225" s="48"/>
      <c r="BA225" s="48"/>
      <c r="BE225" s="48"/>
      <c r="BH225" s="48"/>
      <c r="BK225" s="48"/>
      <c r="BO225" s="48"/>
      <c r="BR225" s="48"/>
      <c r="BU225" s="48"/>
      <c r="BX225" s="48"/>
      <c r="CA225" s="48"/>
      <c r="CD225" s="48"/>
      <c r="CG225" s="48"/>
      <c r="CJ225" s="48"/>
      <c r="CM225" s="48"/>
      <c r="CQ225" s="48"/>
      <c r="CT225" s="48"/>
      <c r="CW225" s="48"/>
      <c r="DA225" s="48"/>
      <c r="DD225" s="48"/>
      <c r="DG225" s="48"/>
      <c r="DK225" s="48"/>
      <c r="DN225" s="48"/>
      <c r="DQ225" s="48"/>
      <c r="DU225" s="48"/>
      <c r="DX225" s="48"/>
      <c r="EA225" s="48"/>
      <c r="EE225" s="48"/>
      <c r="EH225" s="48"/>
      <c r="EK225" s="48"/>
      <c r="EN225" s="48"/>
      <c r="ER225" s="48"/>
      <c r="EU225" s="48"/>
      <c r="EX225" s="48"/>
      <c r="FB225" s="48"/>
      <c r="FE225" s="48"/>
      <c r="FH225" s="48"/>
      <c r="FL225" s="48"/>
      <c r="FO225" s="48"/>
      <c r="FR225" s="48"/>
      <c r="FV225" s="48"/>
      <c r="FY225" s="48"/>
      <c r="GB225" s="48"/>
      <c r="GF225" s="48"/>
      <c r="GI225" s="48"/>
      <c r="GL225" s="48"/>
      <c r="GP225" s="48"/>
      <c r="GS225" s="48"/>
      <c r="GV225" s="48"/>
      <c r="GZ225" s="48"/>
      <c r="HC225" s="48"/>
      <c r="HF225" s="48"/>
      <c r="HJ225" s="48"/>
      <c r="HM225" s="48"/>
      <c r="HP225" s="48"/>
      <c r="HT225" s="48"/>
      <c r="HW225" s="48"/>
      <c r="HZ225" s="48"/>
      <c r="ID225" s="48"/>
      <c r="IG225" s="48"/>
      <c r="IJ225" s="48"/>
      <c r="IN225" s="48"/>
      <c r="IQ225" s="48"/>
      <c r="IT225" s="48"/>
      <c r="IX225" s="48"/>
      <c r="JA225" s="48"/>
      <c r="JD225" s="48"/>
      <c r="JH225" s="48"/>
      <c r="JK225" s="48"/>
      <c r="JN225" s="48"/>
      <c r="JQ225" s="48"/>
      <c r="JT225" s="48"/>
      <c r="JW225" s="48"/>
      <c r="JZ225" s="48"/>
      <c r="KC225" s="48"/>
      <c r="KF225" s="48"/>
      <c r="KI225" s="48"/>
      <c r="KL225" s="48"/>
      <c r="KO225" s="48"/>
      <c r="KR225" s="48"/>
      <c r="KS225" s="49"/>
    </row>
    <row r="226" spans="7:305" s="14" customFormat="1" ht="18.75" customHeight="1">
      <c r="G226" s="48"/>
      <c r="K226" s="48"/>
      <c r="N226" s="48"/>
      <c r="Q226" s="48"/>
      <c r="T226" s="48"/>
      <c r="W226" s="48"/>
      <c r="AA226" s="48"/>
      <c r="AD226" s="48"/>
      <c r="AG226" s="48"/>
      <c r="AK226" s="48"/>
      <c r="AN226" s="48"/>
      <c r="AQ226" s="48"/>
      <c r="AU226" s="48"/>
      <c r="AX226" s="48"/>
      <c r="BA226" s="48"/>
      <c r="BE226" s="48"/>
      <c r="BH226" s="48"/>
      <c r="BK226" s="48"/>
      <c r="BO226" s="48"/>
      <c r="BR226" s="48"/>
      <c r="BU226" s="48"/>
      <c r="BX226" s="48"/>
      <c r="CA226" s="48"/>
      <c r="CD226" s="48"/>
      <c r="CG226" s="48"/>
      <c r="CJ226" s="48"/>
      <c r="CM226" s="48"/>
      <c r="CQ226" s="48"/>
      <c r="CT226" s="48"/>
      <c r="CW226" s="48"/>
      <c r="DA226" s="48"/>
      <c r="DD226" s="48"/>
      <c r="DG226" s="48"/>
      <c r="DK226" s="48"/>
      <c r="DN226" s="48"/>
      <c r="DQ226" s="48"/>
      <c r="DU226" s="48"/>
      <c r="DX226" s="48"/>
      <c r="EA226" s="48"/>
      <c r="EE226" s="48"/>
      <c r="EH226" s="48"/>
      <c r="EK226" s="48"/>
      <c r="EN226" s="48"/>
      <c r="ER226" s="48"/>
      <c r="EU226" s="48"/>
      <c r="EX226" s="48"/>
      <c r="FB226" s="48"/>
      <c r="FE226" s="48"/>
      <c r="FH226" s="48"/>
      <c r="FL226" s="48"/>
      <c r="FO226" s="48"/>
      <c r="FR226" s="48"/>
      <c r="FV226" s="48"/>
      <c r="FY226" s="48"/>
      <c r="GB226" s="48"/>
      <c r="GF226" s="48"/>
      <c r="GI226" s="48"/>
      <c r="GL226" s="48"/>
      <c r="GP226" s="48"/>
      <c r="GS226" s="48"/>
      <c r="GV226" s="48"/>
      <c r="GZ226" s="48"/>
      <c r="HC226" s="48"/>
      <c r="HF226" s="48"/>
      <c r="HJ226" s="48"/>
      <c r="HM226" s="48"/>
      <c r="HP226" s="48"/>
      <c r="HT226" s="48"/>
      <c r="HW226" s="48"/>
      <c r="HZ226" s="48"/>
      <c r="ID226" s="48"/>
      <c r="IG226" s="48"/>
      <c r="IJ226" s="48"/>
      <c r="IN226" s="48"/>
      <c r="IQ226" s="48"/>
      <c r="IT226" s="48"/>
      <c r="IX226" s="48"/>
      <c r="JA226" s="48"/>
      <c r="JD226" s="48"/>
      <c r="JH226" s="48"/>
      <c r="JK226" s="48"/>
      <c r="JN226" s="48"/>
      <c r="JQ226" s="48"/>
      <c r="JT226" s="48"/>
      <c r="JW226" s="48"/>
      <c r="JZ226" s="48"/>
      <c r="KC226" s="48"/>
      <c r="KF226" s="48"/>
      <c r="KI226" s="48"/>
      <c r="KL226" s="48"/>
      <c r="KO226" s="48"/>
      <c r="KR226" s="48"/>
      <c r="KS226" s="49"/>
    </row>
    <row r="227" spans="7:305" s="14" customFormat="1">
      <c r="G227" s="48"/>
      <c r="K227" s="48"/>
      <c r="N227" s="48"/>
      <c r="Q227" s="48"/>
      <c r="T227" s="48"/>
      <c r="W227" s="48"/>
      <c r="AA227" s="48"/>
      <c r="AD227" s="48"/>
      <c r="AG227" s="48"/>
      <c r="AK227" s="48"/>
      <c r="AN227" s="48"/>
      <c r="AQ227" s="48"/>
      <c r="AU227" s="48"/>
      <c r="AX227" s="48"/>
      <c r="BA227" s="48"/>
      <c r="BE227" s="48"/>
      <c r="BH227" s="48"/>
      <c r="BK227" s="48"/>
      <c r="BO227" s="48"/>
      <c r="BR227" s="48"/>
      <c r="BU227" s="48"/>
      <c r="BX227" s="48"/>
      <c r="CA227" s="48"/>
      <c r="CD227" s="48"/>
      <c r="CG227" s="48"/>
      <c r="CJ227" s="48"/>
      <c r="CM227" s="48"/>
      <c r="CQ227" s="48"/>
      <c r="CT227" s="48"/>
      <c r="CW227" s="48"/>
      <c r="DA227" s="48"/>
      <c r="DD227" s="48"/>
      <c r="DG227" s="48"/>
      <c r="DK227" s="48"/>
      <c r="DN227" s="48"/>
      <c r="DQ227" s="48"/>
      <c r="DU227" s="48"/>
      <c r="DX227" s="48"/>
      <c r="EA227" s="48"/>
      <c r="EE227" s="48"/>
      <c r="EH227" s="48"/>
      <c r="EK227" s="48"/>
      <c r="EN227" s="48"/>
      <c r="ER227" s="48"/>
      <c r="EU227" s="48"/>
      <c r="EX227" s="48"/>
      <c r="FB227" s="48"/>
      <c r="FE227" s="48"/>
      <c r="FH227" s="48"/>
      <c r="FL227" s="48"/>
      <c r="FO227" s="48"/>
      <c r="FR227" s="48"/>
      <c r="FV227" s="48"/>
      <c r="FY227" s="48"/>
      <c r="GB227" s="48"/>
      <c r="GF227" s="48"/>
      <c r="GI227" s="48"/>
      <c r="GL227" s="48"/>
      <c r="GP227" s="48"/>
      <c r="GS227" s="48"/>
      <c r="GV227" s="48"/>
      <c r="GZ227" s="48"/>
      <c r="HC227" s="48"/>
      <c r="HF227" s="48"/>
      <c r="HJ227" s="48"/>
      <c r="HM227" s="48"/>
      <c r="HP227" s="48"/>
      <c r="HT227" s="48"/>
      <c r="HW227" s="48"/>
      <c r="HZ227" s="48"/>
      <c r="ID227" s="48"/>
      <c r="IG227" s="48"/>
      <c r="IJ227" s="48"/>
      <c r="IN227" s="48"/>
      <c r="IQ227" s="48"/>
      <c r="IT227" s="48"/>
      <c r="IX227" s="48"/>
      <c r="JA227" s="48"/>
      <c r="JD227" s="48"/>
      <c r="JH227" s="48"/>
      <c r="JK227" s="48"/>
      <c r="JN227" s="48"/>
      <c r="JQ227" s="48"/>
      <c r="JT227" s="48"/>
      <c r="JW227" s="48"/>
      <c r="JZ227" s="48"/>
      <c r="KC227" s="48"/>
      <c r="KF227" s="48"/>
      <c r="KI227" s="48"/>
      <c r="KL227" s="48"/>
      <c r="KO227" s="48"/>
      <c r="KR227" s="48"/>
      <c r="KS227" s="49"/>
    </row>
    <row r="228" spans="7:305" s="14" customFormat="1" ht="18.75" customHeight="1">
      <c r="G228" s="48"/>
      <c r="K228" s="48"/>
      <c r="N228" s="48"/>
      <c r="Q228" s="48"/>
      <c r="T228" s="48"/>
      <c r="W228" s="48"/>
      <c r="AA228" s="48"/>
      <c r="AD228" s="48"/>
      <c r="AG228" s="48"/>
      <c r="AK228" s="48"/>
      <c r="AN228" s="48"/>
      <c r="AQ228" s="48"/>
      <c r="AU228" s="48"/>
      <c r="AX228" s="48"/>
      <c r="BA228" s="48"/>
      <c r="BE228" s="48"/>
      <c r="BH228" s="48"/>
      <c r="BK228" s="48"/>
      <c r="BO228" s="48"/>
      <c r="BR228" s="48"/>
      <c r="BU228" s="48"/>
      <c r="BX228" s="48"/>
      <c r="CA228" s="48"/>
      <c r="CD228" s="48"/>
      <c r="CG228" s="48"/>
      <c r="CJ228" s="48"/>
      <c r="CM228" s="48"/>
      <c r="CQ228" s="48"/>
      <c r="CT228" s="48"/>
      <c r="CW228" s="48"/>
      <c r="DA228" s="48"/>
      <c r="DD228" s="48"/>
      <c r="DG228" s="48"/>
      <c r="DK228" s="48"/>
      <c r="DN228" s="48"/>
      <c r="DQ228" s="48"/>
      <c r="DU228" s="48"/>
      <c r="DX228" s="48"/>
      <c r="EA228" s="48"/>
      <c r="EE228" s="48"/>
      <c r="EH228" s="48"/>
      <c r="EK228" s="48"/>
      <c r="EN228" s="48"/>
      <c r="ER228" s="48"/>
      <c r="EU228" s="48"/>
      <c r="EX228" s="48"/>
      <c r="FB228" s="48"/>
      <c r="FE228" s="48"/>
      <c r="FH228" s="48"/>
      <c r="FL228" s="48"/>
      <c r="FO228" s="48"/>
      <c r="FR228" s="48"/>
      <c r="FV228" s="48"/>
      <c r="FY228" s="48"/>
      <c r="GB228" s="48"/>
      <c r="GF228" s="48"/>
      <c r="GI228" s="48"/>
      <c r="GL228" s="48"/>
      <c r="GP228" s="48"/>
      <c r="GS228" s="48"/>
      <c r="GV228" s="48"/>
      <c r="GZ228" s="48"/>
      <c r="HC228" s="48"/>
      <c r="HF228" s="48"/>
      <c r="HJ228" s="48"/>
      <c r="HM228" s="48"/>
      <c r="HP228" s="48"/>
      <c r="HT228" s="48"/>
      <c r="HW228" s="48"/>
      <c r="HZ228" s="48"/>
      <c r="ID228" s="48"/>
      <c r="IG228" s="48"/>
      <c r="IJ228" s="48"/>
      <c r="IN228" s="48"/>
      <c r="IQ228" s="48"/>
      <c r="IT228" s="48"/>
      <c r="IX228" s="48"/>
      <c r="JA228" s="48"/>
      <c r="JD228" s="48"/>
      <c r="JH228" s="48"/>
      <c r="JK228" s="48"/>
      <c r="JN228" s="48"/>
      <c r="JQ228" s="48"/>
      <c r="JT228" s="48"/>
      <c r="JW228" s="48"/>
      <c r="JZ228" s="48"/>
      <c r="KC228" s="48"/>
      <c r="KF228" s="48"/>
      <c r="KI228" s="48"/>
      <c r="KL228" s="48"/>
      <c r="KO228" s="48"/>
      <c r="KR228" s="48"/>
      <c r="KS228" s="49"/>
    </row>
    <row r="229" spans="7:305" s="14" customFormat="1">
      <c r="G229" s="48"/>
      <c r="K229" s="48"/>
      <c r="N229" s="48"/>
      <c r="Q229" s="48"/>
      <c r="T229" s="48"/>
      <c r="W229" s="48"/>
      <c r="AA229" s="48"/>
      <c r="AD229" s="48"/>
      <c r="AG229" s="48"/>
      <c r="AK229" s="48"/>
      <c r="AN229" s="48"/>
      <c r="AQ229" s="48"/>
      <c r="AU229" s="48"/>
      <c r="AX229" s="48"/>
      <c r="BA229" s="48"/>
      <c r="BE229" s="48"/>
      <c r="BH229" s="48"/>
      <c r="BK229" s="48"/>
      <c r="BO229" s="48"/>
      <c r="BR229" s="48"/>
      <c r="BU229" s="48"/>
      <c r="BX229" s="48"/>
      <c r="CA229" s="48"/>
      <c r="CD229" s="48"/>
      <c r="CG229" s="48"/>
      <c r="CJ229" s="48"/>
      <c r="CM229" s="48"/>
      <c r="CQ229" s="48"/>
      <c r="CT229" s="48"/>
      <c r="CW229" s="48"/>
      <c r="DA229" s="48"/>
      <c r="DD229" s="48"/>
      <c r="DG229" s="48"/>
      <c r="DK229" s="48"/>
      <c r="DN229" s="48"/>
      <c r="DQ229" s="48"/>
      <c r="DU229" s="48"/>
      <c r="DX229" s="48"/>
      <c r="EA229" s="48"/>
      <c r="EE229" s="48"/>
      <c r="EH229" s="48"/>
      <c r="EK229" s="48"/>
      <c r="EN229" s="48"/>
      <c r="ER229" s="48"/>
      <c r="EU229" s="48"/>
      <c r="EX229" s="48"/>
      <c r="FB229" s="48"/>
      <c r="FE229" s="48"/>
      <c r="FH229" s="48"/>
      <c r="FL229" s="48"/>
      <c r="FO229" s="48"/>
      <c r="FR229" s="48"/>
      <c r="FV229" s="48"/>
      <c r="FY229" s="48"/>
      <c r="GB229" s="48"/>
      <c r="GF229" s="48"/>
      <c r="GI229" s="48"/>
      <c r="GL229" s="48"/>
      <c r="GP229" s="48"/>
      <c r="GS229" s="48"/>
      <c r="GV229" s="48"/>
      <c r="GZ229" s="48"/>
      <c r="HC229" s="48"/>
      <c r="HF229" s="48"/>
      <c r="HJ229" s="48"/>
      <c r="HM229" s="48"/>
      <c r="HP229" s="48"/>
      <c r="HT229" s="48"/>
      <c r="HW229" s="48"/>
      <c r="HZ229" s="48"/>
      <c r="ID229" s="48"/>
      <c r="IG229" s="48"/>
      <c r="IJ229" s="48"/>
      <c r="IN229" s="48"/>
      <c r="IQ229" s="48"/>
      <c r="IT229" s="48"/>
      <c r="IX229" s="48"/>
      <c r="JA229" s="48"/>
      <c r="JD229" s="48"/>
      <c r="JH229" s="48"/>
      <c r="JK229" s="48"/>
      <c r="JN229" s="48"/>
      <c r="JQ229" s="48"/>
      <c r="JT229" s="48"/>
      <c r="JW229" s="48"/>
      <c r="JZ229" s="48"/>
      <c r="KC229" s="48"/>
      <c r="KF229" s="48"/>
      <c r="KI229" s="48"/>
      <c r="KL229" s="48"/>
      <c r="KO229" s="48"/>
      <c r="KR229" s="48"/>
      <c r="KS229" s="49"/>
    </row>
    <row r="230" spans="7:305" s="14" customFormat="1" ht="18.75" customHeight="1">
      <c r="G230" s="48"/>
      <c r="K230" s="48"/>
      <c r="N230" s="48"/>
      <c r="Q230" s="48"/>
      <c r="T230" s="48"/>
      <c r="W230" s="48"/>
      <c r="AA230" s="48"/>
      <c r="AD230" s="48"/>
      <c r="AG230" s="48"/>
      <c r="AK230" s="48"/>
      <c r="AN230" s="48"/>
      <c r="AQ230" s="48"/>
      <c r="AU230" s="48"/>
      <c r="AX230" s="48"/>
      <c r="BA230" s="48"/>
      <c r="BE230" s="48"/>
      <c r="BH230" s="48"/>
      <c r="BK230" s="48"/>
      <c r="BO230" s="48"/>
      <c r="BR230" s="48"/>
      <c r="BU230" s="48"/>
      <c r="BX230" s="48"/>
      <c r="CA230" s="48"/>
      <c r="CD230" s="48"/>
      <c r="CG230" s="48"/>
      <c r="CJ230" s="48"/>
      <c r="CM230" s="48"/>
      <c r="CQ230" s="48"/>
      <c r="CT230" s="48"/>
      <c r="CW230" s="48"/>
      <c r="DA230" s="48"/>
      <c r="DD230" s="48"/>
      <c r="DG230" s="48"/>
      <c r="DK230" s="48"/>
      <c r="DN230" s="48"/>
      <c r="DQ230" s="48"/>
      <c r="DU230" s="48"/>
      <c r="DX230" s="48"/>
      <c r="EA230" s="48"/>
      <c r="EE230" s="48"/>
      <c r="EH230" s="48"/>
      <c r="EK230" s="48"/>
      <c r="EN230" s="48"/>
      <c r="ER230" s="48"/>
      <c r="EU230" s="48"/>
      <c r="EX230" s="48"/>
      <c r="FB230" s="48"/>
      <c r="FE230" s="48"/>
      <c r="FH230" s="48"/>
      <c r="FL230" s="48"/>
      <c r="FO230" s="48"/>
      <c r="FR230" s="48"/>
      <c r="FV230" s="48"/>
      <c r="FY230" s="48"/>
      <c r="GB230" s="48"/>
      <c r="GF230" s="48"/>
      <c r="GI230" s="48"/>
      <c r="GL230" s="48"/>
      <c r="GP230" s="48"/>
      <c r="GS230" s="48"/>
      <c r="GV230" s="48"/>
      <c r="GZ230" s="48"/>
      <c r="HC230" s="48"/>
      <c r="HF230" s="48"/>
      <c r="HJ230" s="48"/>
      <c r="HM230" s="48"/>
      <c r="HP230" s="48"/>
      <c r="HT230" s="48"/>
      <c r="HW230" s="48"/>
      <c r="HZ230" s="48"/>
      <c r="ID230" s="48"/>
      <c r="IG230" s="48"/>
      <c r="IJ230" s="48"/>
      <c r="IN230" s="48"/>
      <c r="IQ230" s="48"/>
      <c r="IT230" s="48"/>
      <c r="IX230" s="48"/>
      <c r="JA230" s="48"/>
      <c r="JD230" s="48"/>
      <c r="JH230" s="48"/>
      <c r="JK230" s="48"/>
      <c r="JN230" s="48"/>
      <c r="JQ230" s="48"/>
      <c r="JT230" s="48"/>
      <c r="JW230" s="48"/>
      <c r="JZ230" s="48"/>
      <c r="KC230" s="48"/>
      <c r="KF230" s="48"/>
      <c r="KI230" s="48"/>
      <c r="KL230" s="48"/>
      <c r="KO230" s="48"/>
      <c r="KR230" s="48"/>
      <c r="KS230" s="49"/>
    </row>
    <row r="231" spans="7:305" s="14" customFormat="1">
      <c r="G231" s="48"/>
      <c r="K231" s="48"/>
      <c r="N231" s="48"/>
      <c r="Q231" s="48"/>
      <c r="T231" s="48"/>
      <c r="W231" s="48"/>
      <c r="AA231" s="48"/>
      <c r="AD231" s="48"/>
      <c r="AG231" s="48"/>
      <c r="AK231" s="48"/>
      <c r="AN231" s="48"/>
      <c r="AQ231" s="48"/>
      <c r="AU231" s="48"/>
      <c r="AX231" s="48"/>
      <c r="BA231" s="48"/>
      <c r="BE231" s="48"/>
      <c r="BH231" s="48"/>
      <c r="BK231" s="48"/>
      <c r="BO231" s="48"/>
      <c r="BR231" s="48"/>
      <c r="BU231" s="48"/>
      <c r="BX231" s="48"/>
      <c r="CA231" s="48"/>
      <c r="CD231" s="48"/>
      <c r="CG231" s="48"/>
      <c r="CJ231" s="48"/>
      <c r="CM231" s="48"/>
      <c r="CQ231" s="48"/>
      <c r="CT231" s="48"/>
      <c r="CW231" s="48"/>
      <c r="DA231" s="48"/>
      <c r="DD231" s="48"/>
      <c r="DG231" s="48"/>
      <c r="DK231" s="48"/>
      <c r="DN231" s="48"/>
      <c r="DQ231" s="48"/>
      <c r="DU231" s="48"/>
      <c r="DX231" s="48"/>
      <c r="EA231" s="48"/>
      <c r="EE231" s="48"/>
      <c r="EH231" s="48"/>
      <c r="EK231" s="48"/>
      <c r="EN231" s="48"/>
      <c r="ER231" s="48"/>
      <c r="EU231" s="48"/>
      <c r="EX231" s="48"/>
      <c r="FB231" s="48"/>
      <c r="FE231" s="48"/>
      <c r="FH231" s="48"/>
      <c r="FL231" s="48"/>
      <c r="FO231" s="48"/>
      <c r="FR231" s="48"/>
      <c r="FV231" s="48"/>
      <c r="FY231" s="48"/>
      <c r="GB231" s="48"/>
      <c r="GF231" s="48"/>
      <c r="GI231" s="48"/>
      <c r="GL231" s="48"/>
      <c r="GP231" s="48"/>
      <c r="GS231" s="48"/>
      <c r="GV231" s="48"/>
      <c r="GZ231" s="48"/>
      <c r="HC231" s="48"/>
      <c r="HF231" s="48"/>
      <c r="HJ231" s="48"/>
      <c r="HM231" s="48"/>
      <c r="HP231" s="48"/>
      <c r="HT231" s="48"/>
      <c r="HW231" s="48"/>
      <c r="HZ231" s="48"/>
      <c r="ID231" s="48"/>
      <c r="IG231" s="48"/>
      <c r="IJ231" s="48"/>
      <c r="IN231" s="48"/>
      <c r="IQ231" s="48"/>
      <c r="IT231" s="48"/>
      <c r="IX231" s="48"/>
      <c r="JA231" s="48"/>
      <c r="JD231" s="48"/>
      <c r="JH231" s="48"/>
      <c r="JK231" s="48"/>
      <c r="JN231" s="48"/>
      <c r="JQ231" s="48"/>
      <c r="JT231" s="48"/>
      <c r="JW231" s="48"/>
      <c r="JZ231" s="48"/>
      <c r="KC231" s="48"/>
      <c r="KF231" s="48"/>
      <c r="KI231" s="48"/>
      <c r="KL231" s="48"/>
      <c r="KO231" s="48"/>
      <c r="KR231" s="48"/>
      <c r="KS231" s="49"/>
    </row>
    <row r="232" spans="7:305" s="14" customFormat="1" ht="18.75" customHeight="1">
      <c r="G232" s="48"/>
      <c r="K232" s="48"/>
      <c r="N232" s="48"/>
      <c r="Q232" s="48"/>
      <c r="T232" s="48"/>
      <c r="W232" s="48"/>
      <c r="AA232" s="48"/>
      <c r="AD232" s="48"/>
      <c r="AG232" s="48"/>
      <c r="AK232" s="48"/>
      <c r="AN232" s="48"/>
      <c r="AQ232" s="48"/>
      <c r="AU232" s="48"/>
      <c r="AX232" s="48"/>
      <c r="BA232" s="48"/>
      <c r="BE232" s="48"/>
      <c r="BH232" s="48"/>
      <c r="BK232" s="48"/>
      <c r="BO232" s="48"/>
      <c r="BR232" s="48"/>
      <c r="BU232" s="48"/>
      <c r="BX232" s="48"/>
      <c r="CA232" s="48"/>
      <c r="CD232" s="48"/>
      <c r="CG232" s="48"/>
      <c r="CJ232" s="48"/>
      <c r="CM232" s="48"/>
      <c r="CQ232" s="48"/>
      <c r="CT232" s="48"/>
      <c r="CW232" s="48"/>
      <c r="DA232" s="48"/>
      <c r="DD232" s="48"/>
      <c r="DG232" s="48"/>
      <c r="DK232" s="48"/>
      <c r="DN232" s="48"/>
      <c r="DQ232" s="48"/>
      <c r="DU232" s="48"/>
      <c r="DX232" s="48"/>
      <c r="EA232" s="48"/>
      <c r="EE232" s="48"/>
      <c r="EH232" s="48"/>
      <c r="EK232" s="48"/>
      <c r="EN232" s="48"/>
      <c r="ER232" s="48"/>
      <c r="EU232" s="48"/>
      <c r="EX232" s="48"/>
      <c r="FB232" s="48"/>
      <c r="FE232" s="48"/>
      <c r="FH232" s="48"/>
      <c r="FL232" s="48"/>
      <c r="FO232" s="48"/>
      <c r="FR232" s="48"/>
      <c r="FV232" s="48"/>
      <c r="FY232" s="48"/>
      <c r="GB232" s="48"/>
      <c r="GF232" s="48"/>
      <c r="GI232" s="48"/>
      <c r="GL232" s="48"/>
      <c r="GP232" s="48"/>
      <c r="GS232" s="48"/>
      <c r="GV232" s="48"/>
      <c r="GZ232" s="48"/>
      <c r="HC232" s="48"/>
      <c r="HF232" s="48"/>
      <c r="HJ232" s="48"/>
      <c r="HM232" s="48"/>
      <c r="HP232" s="48"/>
      <c r="HT232" s="48"/>
      <c r="HW232" s="48"/>
      <c r="HZ232" s="48"/>
      <c r="ID232" s="48"/>
      <c r="IG232" s="48"/>
      <c r="IJ232" s="48"/>
      <c r="IN232" s="48"/>
      <c r="IQ232" s="48"/>
      <c r="IT232" s="48"/>
      <c r="IX232" s="48"/>
      <c r="JA232" s="48"/>
      <c r="JD232" s="48"/>
      <c r="JH232" s="48"/>
      <c r="JK232" s="48"/>
      <c r="JN232" s="48"/>
      <c r="JQ232" s="48"/>
      <c r="JT232" s="48"/>
      <c r="JW232" s="48"/>
      <c r="JZ232" s="48"/>
      <c r="KC232" s="48"/>
      <c r="KF232" s="48"/>
      <c r="KI232" s="48"/>
      <c r="KL232" s="48"/>
      <c r="KO232" s="48"/>
      <c r="KR232" s="48"/>
      <c r="KS232" s="49"/>
    </row>
    <row r="233" spans="7:305" s="14" customFormat="1">
      <c r="G233" s="48"/>
      <c r="K233" s="48"/>
      <c r="N233" s="48"/>
      <c r="Q233" s="48"/>
      <c r="T233" s="48"/>
      <c r="W233" s="48"/>
      <c r="AA233" s="48"/>
      <c r="AD233" s="48"/>
      <c r="AG233" s="48"/>
      <c r="AK233" s="48"/>
      <c r="AN233" s="48"/>
      <c r="AQ233" s="48"/>
      <c r="AU233" s="48"/>
      <c r="AX233" s="48"/>
      <c r="BA233" s="48"/>
      <c r="BE233" s="48"/>
      <c r="BH233" s="48"/>
      <c r="BK233" s="48"/>
      <c r="BO233" s="48"/>
      <c r="BR233" s="48"/>
      <c r="BU233" s="48"/>
      <c r="BX233" s="48"/>
      <c r="CA233" s="48"/>
      <c r="CD233" s="48"/>
      <c r="CG233" s="48"/>
      <c r="CJ233" s="48"/>
      <c r="CM233" s="48"/>
      <c r="CQ233" s="48"/>
      <c r="CT233" s="48"/>
      <c r="CW233" s="48"/>
      <c r="DA233" s="48"/>
      <c r="DD233" s="48"/>
      <c r="DG233" s="48"/>
      <c r="DK233" s="48"/>
      <c r="DN233" s="48"/>
      <c r="DQ233" s="48"/>
      <c r="DU233" s="48"/>
      <c r="DX233" s="48"/>
      <c r="EA233" s="48"/>
      <c r="EE233" s="48"/>
      <c r="EH233" s="48"/>
      <c r="EK233" s="48"/>
      <c r="EN233" s="48"/>
      <c r="ER233" s="48"/>
      <c r="EU233" s="48"/>
      <c r="EX233" s="48"/>
      <c r="FB233" s="48"/>
      <c r="FE233" s="48"/>
      <c r="FH233" s="48"/>
      <c r="FL233" s="48"/>
      <c r="FO233" s="48"/>
      <c r="FR233" s="48"/>
      <c r="FV233" s="48"/>
      <c r="FY233" s="48"/>
      <c r="GB233" s="48"/>
      <c r="GF233" s="48"/>
      <c r="GI233" s="48"/>
      <c r="GL233" s="48"/>
      <c r="GP233" s="48"/>
      <c r="GS233" s="48"/>
      <c r="GV233" s="48"/>
      <c r="GZ233" s="48"/>
      <c r="HC233" s="48"/>
      <c r="HF233" s="48"/>
      <c r="HJ233" s="48"/>
      <c r="HM233" s="48"/>
      <c r="HP233" s="48"/>
      <c r="HT233" s="48"/>
      <c r="HW233" s="48"/>
      <c r="HZ233" s="48"/>
      <c r="ID233" s="48"/>
      <c r="IG233" s="48"/>
      <c r="IJ233" s="48"/>
      <c r="IN233" s="48"/>
      <c r="IQ233" s="48"/>
      <c r="IT233" s="48"/>
      <c r="IX233" s="48"/>
      <c r="JA233" s="48"/>
      <c r="JD233" s="48"/>
      <c r="JH233" s="48"/>
      <c r="JK233" s="48"/>
      <c r="JN233" s="48"/>
      <c r="JQ233" s="48"/>
      <c r="JT233" s="48"/>
      <c r="JW233" s="48"/>
      <c r="JZ233" s="48"/>
      <c r="KC233" s="48"/>
      <c r="KF233" s="48"/>
      <c r="KI233" s="48"/>
      <c r="KL233" s="48"/>
      <c r="KO233" s="48"/>
      <c r="KR233" s="48"/>
      <c r="KS233" s="49"/>
    </row>
    <row r="234" spans="7:305" s="14" customFormat="1" ht="18.75" customHeight="1">
      <c r="G234" s="48"/>
      <c r="K234" s="48"/>
      <c r="N234" s="48"/>
      <c r="Q234" s="48"/>
      <c r="T234" s="48"/>
      <c r="W234" s="48"/>
      <c r="AA234" s="48"/>
      <c r="AD234" s="48"/>
      <c r="AG234" s="48"/>
      <c r="AK234" s="48"/>
      <c r="AN234" s="48"/>
      <c r="AQ234" s="48"/>
      <c r="AU234" s="48"/>
      <c r="AX234" s="48"/>
      <c r="BA234" s="48"/>
      <c r="BE234" s="48"/>
      <c r="BH234" s="48"/>
      <c r="BK234" s="48"/>
      <c r="BO234" s="48"/>
      <c r="BR234" s="48"/>
      <c r="BU234" s="48"/>
      <c r="BX234" s="48"/>
      <c r="CA234" s="48"/>
      <c r="CD234" s="48"/>
      <c r="CG234" s="48"/>
      <c r="CJ234" s="48"/>
      <c r="CM234" s="48"/>
      <c r="CQ234" s="48"/>
      <c r="CT234" s="48"/>
      <c r="CW234" s="48"/>
      <c r="DA234" s="48"/>
      <c r="DD234" s="48"/>
      <c r="DG234" s="48"/>
      <c r="DK234" s="48"/>
      <c r="DN234" s="48"/>
      <c r="DQ234" s="48"/>
      <c r="DU234" s="48"/>
      <c r="DX234" s="48"/>
      <c r="EA234" s="48"/>
      <c r="EE234" s="48"/>
      <c r="EH234" s="48"/>
      <c r="EK234" s="48"/>
      <c r="EN234" s="48"/>
      <c r="ER234" s="48"/>
      <c r="EU234" s="48"/>
      <c r="EX234" s="48"/>
      <c r="FB234" s="48"/>
      <c r="FE234" s="48"/>
      <c r="FH234" s="48"/>
      <c r="FL234" s="48"/>
      <c r="FO234" s="48"/>
      <c r="FR234" s="48"/>
      <c r="FV234" s="48"/>
      <c r="FY234" s="48"/>
      <c r="GB234" s="48"/>
      <c r="GF234" s="48"/>
      <c r="GI234" s="48"/>
      <c r="GL234" s="48"/>
      <c r="GP234" s="48"/>
      <c r="GS234" s="48"/>
      <c r="GV234" s="48"/>
      <c r="GZ234" s="48"/>
      <c r="HC234" s="48"/>
      <c r="HF234" s="48"/>
      <c r="HJ234" s="48"/>
      <c r="HM234" s="48"/>
      <c r="HP234" s="48"/>
      <c r="HT234" s="48"/>
      <c r="HW234" s="48"/>
      <c r="HZ234" s="48"/>
      <c r="ID234" s="48"/>
      <c r="IG234" s="48"/>
      <c r="IJ234" s="48"/>
      <c r="IN234" s="48"/>
      <c r="IQ234" s="48"/>
      <c r="IT234" s="48"/>
      <c r="IX234" s="48"/>
      <c r="JA234" s="48"/>
      <c r="JD234" s="48"/>
      <c r="JH234" s="48"/>
      <c r="JK234" s="48"/>
      <c r="JN234" s="48"/>
      <c r="JQ234" s="48"/>
      <c r="JT234" s="48"/>
      <c r="JW234" s="48"/>
      <c r="JZ234" s="48"/>
      <c r="KC234" s="48"/>
      <c r="KF234" s="48"/>
      <c r="KI234" s="48"/>
      <c r="KL234" s="48"/>
      <c r="KO234" s="48"/>
      <c r="KR234" s="48"/>
      <c r="KS234" s="49"/>
    </row>
    <row r="235" spans="7:305" s="14" customFormat="1">
      <c r="G235" s="48"/>
      <c r="K235" s="48"/>
      <c r="N235" s="48"/>
      <c r="Q235" s="48"/>
      <c r="T235" s="48"/>
      <c r="W235" s="48"/>
      <c r="AA235" s="48"/>
      <c r="AD235" s="48"/>
      <c r="AG235" s="48"/>
      <c r="AK235" s="48"/>
      <c r="AN235" s="48"/>
      <c r="AQ235" s="48"/>
      <c r="AU235" s="48"/>
      <c r="AX235" s="48"/>
      <c r="BA235" s="48"/>
      <c r="BE235" s="48"/>
      <c r="BH235" s="48"/>
      <c r="BK235" s="48"/>
      <c r="BO235" s="48"/>
      <c r="BR235" s="48"/>
      <c r="BU235" s="48"/>
      <c r="BX235" s="48"/>
      <c r="CA235" s="48"/>
      <c r="CD235" s="48"/>
      <c r="CG235" s="48"/>
      <c r="CJ235" s="48"/>
      <c r="CM235" s="48"/>
      <c r="CQ235" s="48"/>
      <c r="CT235" s="48"/>
      <c r="CW235" s="48"/>
      <c r="DA235" s="48"/>
      <c r="DD235" s="48"/>
      <c r="DG235" s="48"/>
      <c r="DK235" s="48"/>
      <c r="DN235" s="48"/>
      <c r="DQ235" s="48"/>
      <c r="DU235" s="48"/>
      <c r="DX235" s="48"/>
      <c r="EA235" s="48"/>
      <c r="EE235" s="48"/>
      <c r="EH235" s="48"/>
      <c r="EK235" s="48"/>
      <c r="EN235" s="48"/>
      <c r="ER235" s="48"/>
      <c r="EU235" s="48"/>
      <c r="EX235" s="48"/>
      <c r="FB235" s="48"/>
      <c r="FE235" s="48"/>
      <c r="FH235" s="48"/>
      <c r="FL235" s="48"/>
      <c r="FO235" s="48"/>
      <c r="FR235" s="48"/>
      <c r="FV235" s="48"/>
      <c r="FY235" s="48"/>
      <c r="GB235" s="48"/>
      <c r="GF235" s="48"/>
      <c r="GI235" s="48"/>
      <c r="GL235" s="48"/>
      <c r="GP235" s="48"/>
      <c r="GS235" s="48"/>
      <c r="GV235" s="48"/>
      <c r="GZ235" s="48"/>
      <c r="HC235" s="48"/>
      <c r="HF235" s="48"/>
      <c r="HJ235" s="48"/>
      <c r="HM235" s="48"/>
      <c r="HP235" s="48"/>
      <c r="HT235" s="48"/>
      <c r="HW235" s="48"/>
      <c r="HZ235" s="48"/>
      <c r="ID235" s="48"/>
      <c r="IG235" s="48"/>
      <c r="IJ235" s="48"/>
      <c r="IN235" s="48"/>
      <c r="IQ235" s="48"/>
      <c r="IT235" s="48"/>
      <c r="IX235" s="48"/>
      <c r="JA235" s="48"/>
      <c r="JD235" s="48"/>
      <c r="JH235" s="48"/>
      <c r="JK235" s="48"/>
      <c r="JN235" s="48"/>
      <c r="JQ235" s="48"/>
      <c r="JT235" s="48"/>
      <c r="JW235" s="48"/>
      <c r="JZ235" s="48"/>
      <c r="KC235" s="48"/>
      <c r="KF235" s="48"/>
      <c r="KI235" s="48"/>
      <c r="KL235" s="48"/>
      <c r="KO235" s="48"/>
      <c r="KR235" s="48"/>
      <c r="KS235" s="49"/>
    </row>
    <row r="236" spans="7:305" s="14" customFormat="1" ht="18.75" customHeight="1">
      <c r="G236" s="48"/>
      <c r="K236" s="48"/>
      <c r="N236" s="48"/>
      <c r="Q236" s="48"/>
      <c r="T236" s="48"/>
      <c r="W236" s="48"/>
      <c r="AA236" s="48"/>
      <c r="AD236" s="48"/>
      <c r="AG236" s="48"/>
      <c r="AK236" s="48"/>
      <c r="AN236" s="48"/>
      <c r="AQ236" s="48"/>
      <c r="AU236" s="48"/>
      <c r="AX236" s="48"/>
      <c r="BA236" s="48"/>
      <c r="BE236" s="48"/>
      <c r="BH236" s="48"/>
      <c r="BK236" s="48"/>
      <c r="BO236" s="48"/>
      <c r="BR236" s="48"/>
      <c r="BU236" s="48"/>
      <c r="BX236" s="48"/>
      <c r="CA236" s="48"/>
      <c r="CD236" s="48"/>
      <c r="CG236" s="48"/>
      <c r="CJ236" s="48"/>
      <c r="CM236" s="48"/>
      <c r="CQ236" s="48"/>
      <c r="CT236" s="48"/>
      <c r="CW236" s="48"/>
      <c r="DA236" s="48"/>
      <c r="DD236" s="48"/>
      <c r="DG236" s="48"/>
      <c r="DK236" s="48"/>
      <c r="DN236" s="48"/>
      <c r="DQ236" s="48"/>
      <c r="DU236" s="48"/>
      <c r="DX236" s="48"/>
      <c r="EA236" s="48"/>
      <c r="EE236" s="48"/>
      <c r="EH236" s="48"/>
      <c r="EK236" s="48"/>
      <c r="EN236" s="48"/>
      <c r="ER236" s="48"/>
      <c r="EU236" s="48"/>
      <c r="EX236" s="48"/>
      <c r="FB236" s="48"/>
      <c r="FE236" s="48"/>
      <c r="FH236" s="48"/>
      <c r="FL236" s="48"/>
      <c r="FO236" s="48"/>
      <c r="FR236" s="48"/>
      <c r="FV236" s="48"/>
      <c r="FY236" s="48"/>
      <c r="GB236" s="48"/>
      <c r="GF236" s="48"/>
      <c r="GI236" s="48"/>
      <c r="GL236" s="48"/>
      <c r="GP236" s="48"/>
      <c r="GS236" s="48"/>
      <c r="GV236" s="48"/>
      <c r="GZ236" s="48"/>
      <c r="HC236" s="48"/>
      <c r="HF236" s="48"/>
      <c r="HJ236" s="48"/>
      <c r="HM236" s="48"/>
      <c r="HP236" s="48"/>
      <c r="HT236" s="48"/>
      <c r="HW236" s="48"/>
      <c r="HZ236" s="48"/>
      <c r="ID236" s="48"/>
      <c r="IG236" s="48"/>
      <c r="IJ236" s="48"/>
      <c r="IN236" s="48"/>
      <c r="IQ236" s="48"/>
      <c r="IT236" s="48"/>
      <c r="IX236" s="48"/>
      <c r="JA236" s="48"/>
      <c r="JD236" s="48"/>
      <c r="JH236" s="48"/>
      <c r="JK236" s="48"/>
      <c r="JN236" s="48"/>
      <c r="JQ236" s="48"/>
      <c r="JT236" s="48"/>
      <c r="JW236" s="48"/>
      <c r="JZ236" s="48"/>
      <c r="KC236" s="48"/>
      <c r="KF236" s="48"/>
      <c r="KI236" s="48"/>
      <c r="KL236" s="48"/>
      <c r="KO236" s="48"/>
      <c r="KR236" s="48"/>
      <c r="KS236" s="49"/>
    </row>
    <row r="237" spans="7:305" s="14" customFormat="1">
      <c r="G237" s="48"/>
      <c r="K237" s="48"/>
      <c r="N237" s="48"/>
      <c r="Q237" s="48"/>
      <c r="T237" s="48"/>
      <c r="W237" s="48"/>
      <c r="AA237" s="48"/>
      <c r="AD237" s="48"/>
      <c r="AG237" s="48"/>
      <c r="AK237" s="48"/>
      <c r="AN237" s="48"/>
      <c r="AQ237" s="48"/>
      <c r="AU237" s="48"/>
      <c r="AX237" s="48"/>
      <c r="BA237" s="48"/>
      <c r="BE237" s="48"/>
      <c r="BH237" s="48"/>
      <c r="BK237" s="48"/>
      <c r="BO237" s="48"/>
      <c r="BR237" s="48"/>
      <c r="BU237" s="48"/>
      <c r="BX237" s="48"/>
      <c r="CA237" s="48"/>
      <c r="CD237" s="48"/>
      <c r="CG237" s="48"/>
      <c r="CJ237" s="48"/>
      <c r="CM237" s="48"/>
      <c r="CQ237" s="48"/>
      <c r="CT237" s="48"/>
      <c r="CW237" s="48"/>
      <c r="DA237" s="48"/>
      <c r="DD237" s="48"/>
      <c r="DG237" s="48"/>
      <c r="DK237" s="48"/>
      <c r="DN237" s="48"/>
      <c r="DQ237" s="48"/>
      <c r="DU237" s="48"/>
      <c r="DX237" s="48"/>
      <c r="EA237" s="48"/>
      <c r="EE237" s="48"/>
      <c r="EH237" s="48"/>
      <c r="EK237" s="48"/>
      <c r="EN237" s="48"/>
      <c r="ER237" s="48"/>
      <c r="EU237" s="48"/>
      <c r="EX237" s="48"/>
      <c r="FB237" s="48"/>
      <c r="FE237" s="48"/>
      <c r="FH237" s="48"/>
      <c r="FL237" s="48"/>
      <c r="FO237" s="48"/>
      <c r="FR237" s="48"/>
      <c r="FV237" s="48"/>
      <c r="FY237" s="48"/>
      <c r="GB237" s="48"/>
      <c r="GF237" s="48"/>
      <c r="GI237" s="48"/>
      <c r="GL237" s="48"/>
      <c r="GP237" s="48"/>
      <c r="GS237" s="48"/>
      <c r="GV237" s="48"/>
      <c r="GZ237" s="48"/>
      <c r="HC237" s="48"/>
      <c r="HF237" s="48"/>
      <c r="HJ237" s="48"/>
      <c r="HM237" s="48"/>
      <c r="HP237" s="48"/>
      <c r="HT237" s="48"/>
      <c r="HW237" s="48"/>
      <c r="HZ237" s="48"/>
      <c r="ID237" s="48"/>
      <c r="IG237" s="48"/>
      <c r="IJ237" s="48"/>
      <c r="IN237" s="48"/>
      <c r="IQ237" s="48"/>
      <c r="IT237" s="48"/>
      <c r="IX237" s="48"/>
      <c r="JA237" s="48"/>
      <c r="JD237" s="48"/>
      <c r="JH237" s="48"/>
      <c r="JK237" s="48"/>
      <c r="JN237" s="48"/>
      <c r="JQ237" s="48"/>
      <c r="JT237" s="48"/>
      <c r="JW237" s="48"/>
      <c r="JZ237" s="48"/>
      <c r="KC237" s="48"/>
      <c r="KF237" s="48"/>
      <c r="KI237" s="48"/>
      <c r="KL237" s="48"/>
      <c r="KO237" s="48"/>
      <c r="KR237" s="48"/>
      <c r="KS237" s="49"/>
    </row>
    <row r="238" spans="7:305" s="14" customFormat="1" ht="18.75" customHeight="1">
      <c r="G238" s="48"/>
      <c r="K238" s="48"/>
      <c r="N238" s="48"/>
      <c r="Q238" s="48"/>
      <c r="T238" s="48"/>
      <c r="W238" s="48"/>
      <c r="AA238" s="48"/>
      <c r="AD238" s="48"/>
      <c r="AG238" s="48"/>
      <c r="AK238" s="48"/>
      <c r="AN238" s="48"/>
      <c r="AQ238" s="48"/>
      <c r="AU238" s="48"/>
      <c r="AX238" s="48"/>
      <c r="BA238" s="48"/>
      <c r="BE238" s="48"/>
      <c r="BH238" s="48"/>
      <c r="BK238" s="48"/>
      <c r="BO238" s="48"/>
      <c r="BR238" s="48"/>
      <c r="BU238" s="48"/>
      <c r="BX238" s="48"/>
      <c r="CA238" s="48"/>
      <c r="CD238" s="48"/>
      <c r="CG238" s="48"/>
      <c r="CJ238" s="48"/>
      <c r="CM238" s="48"/>
      <c r="CQ238" s="48"/>
      <c r="CT238" s="48"/>
      <c r="CW238" s="48"/>
      <c r="DA238" s="48"/>
      <c r="DD238" s="48"/>
      <c r="DG238" s="48"/>
      <c r="DK238" s="48"/>
      <c r="DN238" s="48"/>
      <c r="DQ238" s="48"/>
      <c r="DU238" s="48"/>
      <c r="DX238" s="48"/>
      <c r="EA238" s="48"/>
      <c r="EE238" s="48"/>
      <c r="EH238" s="48"/>
      <c r="EK238" s="48"/>
      <c r="EN238" s="48"/>
      <c r="ER238" s="48"/>
      <c r="EU238" s="48"/>
      <c r="EX238" s="48"/>
      <c r="FB238" s="48"/>
      <c r="FE238" s="48"/>
      <c r="FH238" s="48"/>
      <c r="FL238" s="48"/>
      <c r="FO238" s="48"/>
      <c r="FR238" s="48"/>
      <c r="FV238" s="48"/>
      <c r="FY238" s="48"/>
      <c r="GB238" s="48"/>
      <c r="GF238" s="48"/>
      <c r="GI238" s="48"/>
      <c r="GL238" s="48"/>
      <c r="GP238" s="48"/>
      <c r="GS238" s="48"/>
      <c r="GV238" s="48"/>
      <c r="GZ238" s="48"/>
      <c r="HC238" s="48"/>
      <c r="HF238" s="48"/>
      <c r="HJ238" s="48"/>
      <c r="HM238" s="48"/>
      <c r="HP238" s="48"/>
      <c r="HT238" s="48"/>
      <c r="HW238" s="48"/>
      <c r="HZ238" s="48"/>
      <c r="ID238" s="48"/>
      <c r="IG238" s="48"/>
      <c r="IJ238" s="48"/>
      <c r="IN238" s="48"/>
      <c r="IQ238" s="48"/>
      <c r="IT238" s="48"/>
      <c r="IX238" s="48"/>
      <c r="JA238" s="48"/>
      <c r="JD238" s="48"/>
      <c r="JH238" s="48"/>
      <c r="JK238" s="48"/>
      <c r="JN238" s="48"/>
      <c r="JQ238" s="48"/>
      <c r="JT238" s="48"/>
      <c r="JW238" s="48"/>
      <c r="JZ238" s="48"/>
      <c r="KC238" s="48"/>
      <c r="KF238" s="48"/>
      <c r="KI238" s="48"/>
      <c r="KL238" s="48"/>
      <c r="KO238" s="48"/>
      <c r="KR238" s="48"/>
      <c r="KS238" s="49"/>
    </row>
    <row r="239" spans="7:305" s="14" customFormat="1">
      <c r="G239" s="48"/>
      <c r="K239" s="48"/>
      <c r="N239" s="48"/>
      <c r="Q239" s="48"/>
      <c r="T239" s="48"/>
      <c r="W239" s="48"/>
      <c r="AA239" s="48"/>
      <c r="AD239" s="48"/>
      <c r="AG239" s="48"/>
      <c r="AK239" s="48"/>
      <c r="AN239" s="48"/>
      <c r="AQ239" s="48"/>
      <c r="AU239" s="48"/>
      <c r="AX239" s="48"/>
      <c r="BA239" s="48"/>
      <c r="BE239" s="48"/>
      <c r="BH239" s="48"/>
      <c r="BK239" s="48"/>
      <c r="BO239" s="48"/>
      <c r="BR239" s="48"/>
      <c r="BU239" s="48"/>
      <c r="BX239" s="48"/>
      <c r="CA239" s="48"/>
      <c r="CD239" s="48"/>
      <c r="CG239" s="48"/>
      <c r="CJ239" s="48"/>
      <c r="CM239" s="48"/>
      <c r="CQ239" s="48"/>
      <c r="CT239" s="48"/>
      <c r="CW239" s="48"/>
      <c r="DA239" s="48"/>
      <c r="DD239" s="48"/>
      <c r="DG239" s="48"/>
      <c r="DK239" s="48"/>
      <c r="DN239" s="48"/>
      <c r="DQ239" s="48"/>
      <c r="DU239" s="48"/>
      <c r="DX239" s="48"/>
      <c r="EA239" s="48"/>
      <c r="EE239" s="48"/>
      <c r="EH239" s="48"/>
      <c r="EK239" s="48"/>
      <c r="EN239" s="48"/>
      <c r="ER239" s="48"/>
      <c r="EU239" s="48"/>
      <c r="EX239" s="48"/>
      <c r="FB239" s="48"/>
      <c r="FE239" s="48"/>
      <c r="FH239" s="48"/>
      <c r="FL239" s="48"/>
      <c r="FO239" s="48"/>
      <c r="FR239" s="48"/>
      <c r="FV239" s="48"/>
      <c r="FY239" s="48"/>
      <c r="GB239" s="48"/>
      <c r="GF239" s="48"/>
      <c r="GI239" s="48"/>
      <c r="GL239" s="48"/>
      <c r="GP239" s="48"/>
      <c r="GS239" s="48"/>
      <c r="GV239" s="48"/>
      <c r="GZ239" s="48"/>
      <c r="HC239" s="48"/>
      <c r="HF239" s="48"/>
      <c r="HJ239" s="48"/>
      <c r="HM239" s="48"/>
      <c r="HP239" s="48"/>
      <c r="HT239" s="48"/>
      <c r="HW239" s="48"/>
      <c r="HZ239" s="48"/>
      <c r="ID239" s="48"/>
      <c r="IG239" s="48"/>
      <c r="IJ239" s="48"/>
      <c r="IN239" s="48"/>
      <c r="IQ239" s="48"/>
      <c r="IT239" s="48"/>
      <c r="IX239" s="48"/>
      <c r="JA239" s="48"/>
      <c r="JD239" s="48"/>
      <c r="JH239" s="48"/>
      <c r="JK239" s="48"/>
      <c r="JN239" s="48"/>
      <c r="JQ239" s="48"/>
      <c r="JT239" s="48"/>
      <c r="JW239" s="48"/>
      <c r="JZ239" s="48"/>
      <c r="KC239" s="48"/>
      <c r="KF239" s="48"/>
      <c r="KI239" s="48"/>
      <c r="KL239" s="48"/>
      <c r="KO239" s="48"/>
      <c r="KR239" s="48"/>
      <c r="KS239" s="49"/>
    </row>
    <row r="240" spans="7:305" s="14" customFormat="1" ht="18.75" customHeight="1">
      <c r="G240" s="48"/>
      <c r="K240" s="48"/>
      <c r="N240" s="48"/>
      <c r="Q240" s="48"/>
      <c r="T240" s="48"/>
      <c r="W240" s="48"/>
      <c r="AA240" s="48"/>
      <c r="AD240" s="48"/>
      <c r="AG240" s="48"/>
      <c r="AK240" s="48"/>
      <c r="AN240" s="48"/>
      <c r="AQ240" s="48"/>
      <c r="AU240" s="48"/>
      <c r="AX240" s="48"/>
      <c r="BA240" s="48"/>
      <c r="BE240" s="48"/>
      <c r="BH240" s="48"/>
      <c r="BK240" s="48"/>
      <c r="BO240" s="48"/>
      <c r="BR240" s="48"/>
      <c r="BU240" s="48"/>
      <c r="BX240" s="48"/>
      <c r="CA240" s="48"/>
      <c r="CD240" s="48"/>
      <c r="CG240" s="48"/>
      <c r="CJ240" s="48"/>
      <c r="CM240" s="48"/>
      <c r="CQ240" s="48"/>
      <c r="CT240" s="48"/>
      <c r="CW240" s="48"/>
      <c r="DA240" s="48"/>
      <c r="DD240" s="48"/>
      <c r="DG240" s="48"/>
      <c r="DK240" s="48"/>
      <c r="DN240" s="48"/>
      <c r="DQ240" s="48"/>
      <c r="DU240" s="48"/>
      <c r="DX240" s="48"/>
      <c r="EA240" s="48"/>
      <c r="EE240" s="48"/>
      <c r="EH240" s="48"/>
      <c r="EK240" s="48"/>
      <c r="EN240" s="48"/>
      <c r="ER240" s="48"/>
      <c r="EU240" s="48"/>
      <c r="EX240" s="48"/>
      <c r="FB240" s="48"/>
      <c r="FE240" s="48"/>
      <c r="FH240" s="48"/>
      <c r="FL240" s="48"/>
      <c r="FO240" s="48"/>
      <c r="FR240" s="48"/>
      <c r="FV240" s="48"/>
      <c r="FY240" s="48"/>
      <c r="GB240" s="48"/>
      <c r="GF240" s="48"/>
      <c r="GI240" s="48"/>
      <c r="GL240" s="48"/>
      <c r="GP240" s="48"/>
      <c r="GS240" s="48"/>
      <c r="GV240" s="48"/>
      <c r="GZ240" s="48"/>
      <c r="HC240" s="48"/>
      <c r="HF240" s="48"/>
      <c r="HJ240" s="48"/>
      <c r="HM240" s="48"/>
      <c r="HP240" s="48"/>
      <c r="HT240" s="48"/>
      <c r="HW240" s="48"/>
      <c r="HZ240" s="48"/>
      <c r="ID240" s="48"/>
      <c r="IG240" s="48"/>
      <c r="IJ240" s="48"/>
      <c r="IN240" s="48"/>
      <c r="IQ240" s="48"/>
      <c r="IT240" s="48"/>
      <c r="IX240" s="48"/>
      <c r="JA240" s="48"/>
      <c r="JD240" s="48"/>
      <c r="JH240" s="48"/>
      <c r="JK240" s="48"/>
      <c r="JN240" s="48"/>
      <c r="JQ240" s="48"/>
      <c r="JT240" s="48"/>
      <c r="JW240" s="48"/>
      <c r="JZ240" s="48"/>
      <c r="KC240" s="48"/>
      <c r="KF240" s="48"/>
      <c r="KI240" s="48"/>
      <c r="KL240" s="48"/>
      <c r="KO240" s="48"/>
      <c r="KR240" s="48"/>
      <c r="KS240" s="49"/>
    </row>
    <row r="241" spans="7:305" s="14" customFormat="1">
      <c r="G241" s="48"/>
      <c r="K241" s="48"/>
      <c r="N241" s="48"/>
      <c r="Q241" s="48"/>
      <c r="T241" s="48"/>
      <c r="W241" s="48"/>
      <c r="AA241" s="48"/>
      <c r="AD241" s="48"/>
      <c r="AG241" s="48"/>
      <c r="AK241" s="48"/>
      <c r="AN241" s="48"/>
      <c r="AQ241" s="48"/>
      <c r="AU241" s="48"/>
      <c r="AX241" s="48"/>
      <c r="BA241" s="48"/>
      <c r="BE241" s="48"/>
      <c r="BH241" s="48"/>
      <c r="BK241" s="48"/>
      <c r="BO241" s="48"/>
      <c r="BR241" s="48"/>
      <c r="BU241" s="48"/>
      <c r="BX241" s="48"/>
      <c r="CA241" s="48"/>
      <c r="CD241" s="48"/>
      <c r="CG241" s="48"/>
      <c r="CJ241" s="48"/>
      <c r="CM241" s="48"/>
      <c r="CQ241" s="48"/>
      <c r="CT241" s="48"/>
      <c r="CW241" s="48"/>
      <c r="DA241" s="48"/>
      <c r="DD241" s="48"/>
      <c r="DG241" s="48"/>
      <c r="DK241" s="48"/>
      <c r="DN241" s="48"/>
      <c r="DQ241" s="48"/>
      <c r="DU241" s="48"/>
      <c r="DX241" s="48"/>
      <c r="EA241" s="48"/>
      <c r="EE241" s="48"/>
      <c r="EH241" s="48"/>
      <c r="EK241" s="48"/>
      <c r="EN241" s="48"/>
      <c r="ER241" s="48"/>
      <c r="EU241" s="48"/>
      <c r="EX241" s="48"/>
      <c r="FB241" s="48"/>
      <c r="FE241" s="48"/>
      <c r="FH241" s="48"/>
      <c r="FL241" s="48"/>
      <c r="FO241" s="48"/>
      <c r="FR241" s="48"/>
      <c r="FV241" s="48"/>
      <c r="FY241" s="48"/>
      <c r="GB241" s="48"/>
      <c r="GF241" s="48"/>
      <c r="GI241" s="48"/>
      <c r="GL241" s="48"/>
      <c r="GP241" s="48"/>
      <c r="GS241" s="48"/>
      <c r="GV241" s="48"/>
      <c r="GZ241" s="48"/>
      <c r="HC241" s="48"/>
      <c r="HF241" s="48"/>
      <c r="HJ241" s="48"/>
      <c r="HM241" s="48"/>
      <c r="HP241" s="48"/>
      <c r="HT241" s="48"/>
      <c r="HW241" s="48"/>
      <c r="HZ241" s="48"/>
      <c r="ID241" s="48"/>
      <c r="IG241" s="48"/>
      <c r="IJ241" s="48"/>
      <c r="IN241" s="48"/>
      <c r="IQ241" s="48"/>
      <c r="IT241" s="48"/>
      <c r="IX241" s="48"/>
      <c r="JA241" s="48"/>
      <c r="JD241" s="48"/>
      <c r="JH241" s="48"/>
      <c r="JK241" s="48"/>
      <c r="JN241" s="48"/>
      <c r="JQ241" s="48"/>
      <c r="JT241" s="48"/>
      <c r="JW241" s="48"/>
      <c r="JZ241" s="48"/>
      <c r="KC241" s="48"/>
      <c r="KF241" s="48"/>
      <c r="KI241" s="48"/>
      <c r="KL241" s="48"/>
      <c r="KO241" s="48"/>
      <c r="KR241" s="48"/>
      <c r="KS241" s="49"/>
    </row>
    <row r="242" spans="7:305" s="14" customFormat="1" ht="18.75" customHeight="1">
      <c r="G242" s="48"/>
      <c r="K242" s="48"/>
      <c r="N242" s="48"/>
      <c r="Q242" s="48"/>
      <c r="T242" s="48"/>
      <c r="W242" s="48"/>
      <c r="AA242" s="48"/>
      <c r="AD242" s="48"/>
      <c r="AG242" s="48"/>
      <c r="AK242" s="48"/>
      <c r="AN242" s="48"/>
      <c r="AQ242" s="48"/>
      <c r="AU242" s="48"/>
      <c r="AX242" s="48"/>
      <c r="BA242" s="48"/>
      <c r="BE242" s="48"/>
      <c r="BH242" s="48"/>
      <c r="BK242" s="48"/>
      <c r="BO242" s="48"/>
      <c r="BR242" s="48"/>
      <c r="BU242" s="48"/>
      <c r="BX242" s="48"/>
      <c r="CA242" s="48"/>
      <c r="CD242" s="48"/>
      <c r="CG242" s="48"/>
      <c r="CJ242" s="48"/>
      <c r="CM242" s="48"/>
      <c r="CQ242" s="48"/>
      <c r="CT242" s="48"/>
      <c r="CW242" s="48"/>
      <c r="DA242" s="48"/>
      <c r="DD242" s="48"/>
      <c r="DG242" s="48"/>
      <c r="DK242" s="48"/>
      <c r="DN242" s="48"/>
      <c r="DQ242" s="48"/>
      <c r="DU242" s="48"/>
      <c r="DX242" s="48"/>
      <c r="EA242" s="48"/>
      <c r="EE242" s="48"/>
      <c r="EH242" s="48"/>
      <c r="EK242" s="48"/>
      <c r="EN242" s="48"/>
      <c r="ER242" s="48"/>
      <c r="EU242" s="48"/>
      <c r="EX242" s="48"/>
      <c r="FB242" s="48"/>
      <c r="FE242" s="48"/>
      <c r="FH242" s="48"/>
      <c r="FL242" s="48"/>
      <c r="FO242" s="48"/>
      <c r="FR242" s="48"/>
      <c r="FV242" s="48"/>
      <c r="FY242" s="48"/>
      <c r="GB242" s="48"/>
      <c r="GF242" s="48"/>
      <c r="GI242" s="48"/>
      <c r="GL242" s="48"/>
      <c r="GP242" s="48"/>
      <c r="GS242" s="48"/>
      <c r="GV242" s="48"/>
      <c r="GZ242" s="48"/>
      <c r="HC242" s="48"/>
      <c r="HF242" s="48"/>
      <c r="HJ242" s="48"/>
      <c r="HM242" s="48"/>
      <c r="HP242" s="48"/>
      <c r="HT242" s="48"/>
      <c r="HW242" s="48"/>
      <c r="HZ242" s="48"/>
      <c r="ID242" s="48"/>
      <c r="IG242" s="48"/>
      <c r="IJ242" s="48"/>
      <c r="IN242" s="48"/>
      <c r="IQ242" s="48"/>
      <c r="IT242" s="48"/>
      <c r="IX242" s="48"/>
      <c r="JA242" s="48"/>
      <c r="JD242" s="48"/>
      <c r="JH242" s="48"/>
      <c r="JK242" s="48"/>
      <c r="JN242" s="48"/>
      <c r="JQ242" s="48"/>
      <c r="JT242" s="48"/>
      <c r="JW242" s="48"/>
      <c r="JZ242" s="48"/>
      <c r="KC242" s="48"/>
      <c r="KF242" s="48"/>
      <c r="KI242" s="48"/>
      <c r="KL242" s="48"/>
      <c r="KO242" s="48"/>
      <c r="KR242" s="48"/>
      <c r="KS242" s="49"/>
    </row>
    <row r="243" spans="7:305" s="14" customFormat="1">
      <c r="G243" s="48"/>
      <c r="K243" s="48"/>
      <c r="N243" s="48"/>
      <c r="Q243" s="48"/>
      <c r="T243" s="48"/>
      <c r="W243" s="48"/>
      <c r="AA243" s="48"/>
      <c r="AD243" s="48"/>
      <c r="AG243" s="48"/>
      <c r="AK243" s="48"/>
      <c r="AN243" s="48"/>
      <c r="AQ243" s="48"/>
      <c r="AU243" s="48"/>
      <c r="AX243" s="48"/>
      <c r="BA243" s="48"/>
      <c r="BE243" s="48"/>
      <c r="BH243" s="48"/>
      <c r="BK243" s="48"/>
      <c r="BO243" s="48"/>
      <c r="BR243" s="48"/>
      <c r="BU243" s="48"/>
      <c r="BX243" s="48"/>
      <c r="CA243" s="48"/>
      <c r="CD243" s="48"/>
      <c r="CG243" s="48"/>
      <c r="CJ243" s="48"/>
      <c r="CM243" s="48"/>
      <c r="CQ243" s="48"/>
      <c r="CT243" s="48"/>
      <c r="CW243" s="48"/>
      <c r="DA243" s="48"/>
      <c r="DD243" s="48"/>
      <c r="DG243" s="48"/>
      <c r="DK243" s="48"/>
      <c r="DN243" s="48"/>
      <c r="DQ243" s="48"/>
      <c r="DU243" s="48"/>
      <c r="DX243" s="48"/>
      <c r="EA243" s="48"/>
      <c r="EE243" s="48"/>
      <c r="EH243" s="48"/>
      <c r="EK243" s="48"/>
      <c r="EN243" s="48"/>
      <c r="ER243" s="48"/>
      <c r="EU243" s="48"/>
      <c r="EX243" s="48"/>
      <c r="FB243" s="48"/>
      <c r="FE243" s="48"/>
      <c r="FH243" s="48"/>
      <c r="FL243" s="48"/>
      <c r="FO243" s="48"/>
      <c r="FR243" s="48"/>
      <c r="FV243" s="48"/>
      <c r="FY243" s="48"/>
      <c r="GB243" s="48"/>
      <c r="GF243" s="48"/>
      <c r="GI243" s="48"/>
      <c r="GL243" s="48"/>
      <c r="GP243" s="48"/>
      <c r="GS243" s="48"/>
      <c r="GV243" s="48"/>
      <c r="GZ243" s="48"/>
      <c r="HC243" s="48"/>
      <c r="HF243" s="48"/>
      <c r="HJ243" s="48"/>
      <c r="HM243" s="48"/>
      <c r="HP243" s="48"/>
      <c r="HT243" s="48"/>
      <c r="HW243" s="48"/>
      <c r="HZ243" s="48"/>
      <c r="ID243" s="48"/>
      <c r="IG243" s="48"/>
      <c r="IJ243" s="48"/>
      <c r="IN243" s="48"/>
      <c r="IQ243" s="48"/>
      <c r="IT243" s="48"/>
      <c r="IX243" s="48"/>
      <c r="JA243" s="48"/>
      <c r="JD243" s="48"/>
      <c r="JH243" s="48"/>
      <c r="JK243" s="48"/>
      <c r="JN243" s="48"/>
      <c r="JQ243" s="48"/>
      <c r="JT243" s="48"/>
      <c r="JW243" s="48"/>
      <c r="JZ243" s="48"/>
      <c r="KC243" s="48"/>
      <c r="KF243" s="48"/>
      <c r="KI243" s="48"/>
      <c r="KL243" s="48"/>
      <c r="KO243" s="48"/>
      <c r="KR243" s="48"/>
      <c r="KS243" s="49"/>
    </row>
    <row r="244" spans="7:305" s="14" customFormat="1" ht="18.75" customHeight="1">
      <c r="G244" s="48"/>
      <c r="K244" s="48"/>
      <c r="N244" s="48"/>
      <c r="Q244" s="48"/>
      <c r="T244" s="48"/>
      <c r="W244" s="48"/>
      <c r="AA244" s="48"/>
      <c r="AD244" s="48"/>
      <c r="AG244" s="48"/>
      <c r="AK244" s="48"/>
      <c r="AN244" s="48"/>
      <c r="AQ244" s="48"/>
      <c r="AU244" s="48"/>
      <c r="AX244" s="48"/>
      <c r="BA244" s="48"/>
      <c r="BE244" s="48"/>
      <c r="BH244" s="48"/>
      <c r="BK244" s="48"/>
      <c r="BO244" s="48"/>
      <c r="BR244" s="48"/>
      <c r="BU244" s="48"/>
      <c r="BX244" s="48"/>
      <c r="CA244" s="48"/>
      <c r="CD244" s="48"/>
      <c r="CG244" s="48"/>
      <c r="CJ244" s="48"/>
      <c r="CM244" s="48"/>
      <c r="CQ244" s="48"/>
      <c r="CT244" s="48"/>
      <c r="CW244" s="48"/>
      <c r="DA244" s="48"/>
      <c r="DD244" s="48"/>
      <c r="DG244" s="48"/>
      <c r="DK244" s="48"/>
      <c r="DN244" s="48"/>
      <c r="DQ244" s="48"/>
      <c r="DU244" s="48"/>
      <c r="DX244" s="48"/>
      <c r="EA244" s="48"/>
      <c r="EE244" s="48"/>
      <c r="EH244" s="48"/>
      <c r="EK244" s="48"/>
      <c r="EN244" s="48"/>
      <c r="ER244" s="48"/>
      <c r="EU244" s="48"/>
      <c r="EX244" s="48"/>
      <c r="FB244" s="48"/>
      <c r="FE244" s="48"/>
      <c r="FH244" s="48"/>
      <c r="FL244" s="48"/>
      <c r="FO244" s="48"/>
      <c r="FR244" s="48"/>
      <c r="FV244" s="48"/>
      <c r="FY244" s="48"/>
      <c r="GB244" s="48"/>
      <c r="GF244" s="48"/>
      <c r="GI244" s="48"/>
      <c r="GL244" s="48"/>
      <c r="GP244" s="48"/>
      <c r="GS244" s="48"/>
      <c r="GV244" s="48"/>
      <c r="GZ244" s="48"/>
      <c r="HC244" s="48"/>
      <c r="HF244" s="48"/>
      <c r="HJ244" s="48"/>
      <c r="HM244" s="48"/>
      <c r="HP244" s="48"/>
      <c r="HT244" s="48"/>
      <c r="HW244" s="48"/>
      <c r="HZ244" s="48"/>
      <c r="ID244" s="48"/>
      <c r="IG244" s="48"/>
      <c r="IJ244" s="48"/>
      <c r="IN244" s="48"/>
      <c r="IQ244" s="48"/>
      <c r="IT244" s="48"/>
      <c r="IX244" s="48"/>
      <c r="JA244" s="48"/>
      <c r="JD244" s="48"/>
      <c r="JH244" s="48"/>
      <c r="JK244" s="48"/>
      <c r="JN244" s="48"/>
      <c r="JQ244" s="48"/>
      <c r="JT244" s="48"/>
      <c r="JW244" s="48"/>
      <c r="JZ244" s="48"/>
      <c r="KC244" s="48"/>
      <c r="KF244" s="48"/>
      <c r="KI244" s="48"/>
      <c r="KL244" s="48"/>
      <c r="KO244" s="48"/>
      <c r="KR244" s="48"/>
      <c r="KS244" s="49"/>
    </row>
    <row r="245" spans="7:305" s="14" customFormat="1">
      <c r="G245" s="48"/>
      <c r="K245" s="48"/>
      <c r="N245" s="48"/>
      <c r="Q245" s="48"/>
      <c r="T245" s="48"/>
      <c r="W245" s="48"/>
      <c r="AA245" s="48"/>
      <c r="AD245" s="48"/>
      <c r="AG245" s="48"/>
      <c r="AK245" s="48"/>
      <c r="AN245" s="48"/>
      <c r="AQ245" s="48"/>
      <c r="AU245" s="48"/>
      <c r="AX245" s="48"/>
      <c r="BA245" s="48"/>
      <c r="BE245" s="48"/>
      <c r="BH245" s="48"/>
      <c r="BK245" s="48"/>
      <c r="BO245" s="48"/>
      <c r="BR245" s="48"/>
      <c r="BU245" s="48"/>
      <c r="BX245" s="48"/>
      <c r="CA245" s="48"/>
      <c r="CD245" s="48"/>
      <c r="CG245" s="48"/>
      <c r="CJ245" s="48"/>
      <c r="CM245" s="48"/>
      <c r="CQ245" s="48"/>
      <c r="CT245" s="48"/>
      <c r="CW245" s="48"/>
      <c r="DA245" s="48"/>
      <c r="DD245" s="48"/>
      <c r="DG245" s="48"/>
      <c r="DK245" s="48"/>
      <c r="DN245" s="48"/>
      <c r="DQ245" s="48"/>
      <c r="DU245" s="48"/>
      <c r="DX245" s="48"/>
      <c r="EA245" s="48"/>
      <c r="EE245" s="48"/>
      <c r="EH245" s="48"/>
      <c r="EK245" s="48"/>
      <c r="EN245" s="48"/>
      <c r="ER245" s="48"/>
      <c r="EU245" s="48"/>
      <c r="EX245" s="48"/>
      <c r="FB245" s="48"/>
      <c r="FE245" s="48"/>
      <c r="FH245" s="48"/>
      <c r="FL245" s="48"/>
      <c r="FO245" s="48"/>
      <c r="FR245" s="48"/>
      <c r="FV245" s="48"/>
      <c r="FY245" s="48"/>
      <c r="GB245" s="48"/>
      <c r="GF245" s="48"/>
      <c r="GI245" s="48"/>
      <c r="GL245" s="48"/>
      <c r="GP245" s="48"/>
      <c r="GS245" s="48"/>
      <c r="GV245" s="48"/>
      <c r="GZ245" s="48"/>
      <c r="HC245" s="48"/>
      <c r="HF245" s="48"/>
      <c r="HJ245" s="48"/>
      <c r="HM245" s="48"/>
      <c r="HP245" s="48"/>
      <c r="HT245" s="48"/>
      <c r="HW245" s="48"/>
      <c r="HZ245" s="48"/>
      <c r="ID245" s="48"/>
      <c r="IG245" s="48"/>
      <c r="IJ245" s="48"/>
      <c r="IN245" s="48"/>
      <c r="IQ245" s="48"/>
      <c r="IT245" s="48"/>
      <c r="IX245" s="48"/>
      <c r="JA245" s="48"/>
      <c r="JD245" s="48"/>
      <c r="JH245" s="48"/>
      <c r="JK245" s="48"/>
      <c r="JN245" s="48"/>
      <c r="JQ245" s="48"/>
      <c r="JT245" s="48"/>
      <c r="JW245" s="48"/>
      <c r="JZ245" s="48"/>
      <c r="KC245" s="48"/>
      <c r="KF245" s="48"/>
      <c r="KI245" s="48"/>
      <c r="KL245" s="48"/>
      <c r="KO245" s="48"/>
      <c r="KR245" s="48"/>
      <c r="KS245" s="49"/>
    </row>
    <row r="246" spans="7:305" s="14" customFormat="1" ht="18.75" customHeight="1">
      <c r="G246" s="48"/>
      <c r="K246" s="48"/>
      <c r="N246" s="48"/>
      <c r="Q246" s="48"/>
      <c r="T246" s="48"/>
      <c r="W246" s="48"/>
      <c r="AA246" s="48"/>
      <c r="AD246" s="48"/>
      <c r="AG246" s="48"/>
      <c r="AK246" s="48"/>
      <c r="AN246" s="48"/>
      <c r="AQ246" s="48"/>
      <c r="AU246" s="48"/>
      <c r="AX246" s="48"/>
      <c r="BA246" s="48"/>
      <c r="BE246" s="48"/>
      <c r="BH246" s="48"/>
      <c r="BK246" s="48"/>
      <c r="BO246" s="48"/>
      <c r="BR246" s="48"/>
      <c r="BU246" s="48"/>
      <c r="BX246" s="48"/>
      <c r="CA246" s="48"/>
      <c r="CD246" s="48"/>
      <c r="CG246" s="48"/>
      <c r="CJ246" s="48"/>
      <c r="CM246" s="48"/>
      <c r="CQ246" s="48"/>
      <c r="CT246" s="48"/>
      <c r="CW246" s="48"/>
      <c r="DA246" s="48"/>
      <c r="DD246" s="48"/>
      <c r="DG246" s="48"/>
      <c r="DK246" s="48"/>
      <c r="DN246" s="48"/>
      <c r="DQ246" s="48"/>
      <c r="DU246" s="48"/>
      <c r="DX246" s="48"/>
      <c r="EA246" s="48"/>
      <c r="EE246" s="48"/>
      <c r="EH246" s="48"/>
      <c r="EK246" s="48"/>
      <c r="EN246" s="48"/>
      <c r="ER246" s="48"/>
      <c r="EU246" s="48"/>
      <c r="EX246" s="48"/>
      <c r="FB246" s="48"/>
      <c r="FE246" s="48"/>
      <c r="FH246" s="48"/>
      <c r="FL246" s="48"/>
      <c r="FO246" s="48"/>
      <c r="FR246" s="48"/>
      <c r="FV246" s="48"/>
      <c r="FY246" s="48"/>
      <c r="GB246" s="48"/>
      <c r="GF246" s="48"/>
      <c r="GI246" s="48"/>
      <c r="GL246" s="48"/>
      <c r="GP246" s="48"/>
      <c r="GS246" s="48"/>
      <c r="GV246" s="48"/>
      <c r="GZ246" s="48"/>
      <c r="HC246" s="48"/>
      <c r="HF246" s="48"/>
      <c r="HJ246" s="48"/>
      <c r="HM246" s="48"/>
      <c r="HP246" s="48"/>
      <c r="HT246" s="48"/>
      <c r="HW246" s="48"/>
      <c r="HZ246" s="48"/>
      <c r="ID246" s="48"/>
      <c r="IG246" s="48"/>
      <c r="IJ246" s="48"/>
      <c r="IN246" s="48"/>
      <c r="IQ246" s="48"/>
      <c r="IT246" s="48"/>
      <c r="IX246" s="48"/>
      <c r="JA246" s="48"/>
      <c r="JD246" s="48"/>
      <c r="JH246" s="48"/>
      <c r="JK246" s="48"/>
      <c r="JN246" s="48"/>
      <c r="JQ246" s="48"/>
      <c r="JT246" s="48"/>
      <c r="JW246" s="48"/>
      <c r="JZ246" s="48"/>
      <c r="KC246" s="48"/>
      <c r="KF246" s="48"/>
      <c r="KI246" s="48"/>
      <c r="KL246" s="48"/>
      <c r="KO246" s="48"/>
      <c r="KR246" s="48"/>
      <c r="KS246" s="49"/>
    </row>
    <row r="247" spans="7:305" s="14" customFormat="1">
      <c r="G247" s="48"/>
      <c r="K247" s="48"/>
      <c r="N247" s="48"/>
      <c r="Q247" s="48"/>
      <c r="T247" s="48"/>
      <c r="W247" s="48"/>
      <c r="AA247" s="48"/>
      <c r="AD247" s="48"/>
      <c r="AG247" s="48"/>
      <c r="AK247" s="48"/>
      <c r="AN247" s="48"/>
      <c r="AQ247" s="48"/>
      <c r="AU247" s="48"/>
      <c r="AX247" s="48"/>
      <c r="BA247" s="48"/>
      <c r="BE247" s="48"/>
      <c r="BH247" s="48"/>
      <c r="BK247" s="48"/>
      <c r="BO247" s="48"/>
      <c r="BR247" s="48"/>
      <c r="BU247" s="48"/>
      <c r="BX247" s="48"/>
      <c r="CA247" s="48"/>
      <c r="CD247" s="48"/>
      <c r="CG247" s="48"/>
      <c r="CJ247" s="48"/>
      <c r="CM247" s="48"/>
      <c r="CQ247" s="48"/>
      <c r="CT247" s="48"/>
      <c r="CW247" s="48"/>
      <c r="DA247" s="48"/>
      <c r="DD247" s="48"/>
      <c r="DG247" s="48"/>
      <c r="DK247" s="48"/>
      <c r="DN247" s="48"/>
      <c r="DQ247" s="48"/>
      <c r="DU247" s="48"/>
      <c r="DX247" s="48"/>
      <c r="EA247" s="48"/>
      <c r="EE247" s="48"/>
      <c r="EH247" s="48"/>
      <c r="EK247" s="48"/>
      <c r="EN247" s="48"/>
      <c r="ER247" s="48"/>
      <c r="EU247" s="48"/>
      <c r="EX247" s="48"/>
      <c r="FB247" s="48"/>
      <c r="FE247" s="48"/>
      <c r="FH247" s="48"/>
      <c r="FL247" s="48"/>
      <c r="FO247" s="48"/>
      <c r="FR247" s="48"/>
      <c r="FV247" s="48"/>
      <c r="FY247" s="48"/>
      <c r="GB247" s="48"/>
      <c r="GF247" s="48"/>
      <c r="GI247" s="48"/>
      <c r="GL247" s="48"/>
      <c r="GP247" s="48"/>
      <c r="GS247" s="48"/>
      <c r="GV247" s="48"/>
      <c r="GZ247" s="48"/>
      <c r="HC247" s="48"/>
      <c r="HF247" s="48"/>
      <c r="HJ247" s="48"/>
      <c r="HM247" s="48"/>
      <c r="HP247" s="48"/>
      <c r="HT247" s="48"/>
      <c r="HW247" s="48"/>
      <c r="HZ247" s="48"/>
      <c r="ID247" s="48"/>
      <c r="IG247" s="48"/>
      <c r="IJ247" s="48"/>
      <c r="IN247" s="48"/>
      <c r="IQ247" s="48"/>
      <c r="IT247" s="48"/>
      <c r="IX247" s="48"/>
      <c r="JA247" s="48"/>
      <c r="JD247" s="48"/>
      <c r="JH247" s="48"/>
      <c r="JK247" s="48"/>
      <c r="JN247" s="48"/>
      <c r="JQ247" s="48"/>
      <c r="JT247" s="48"/>
      <c r="JW247" s="48"/>
      <c r="JZ247" s="48"/>
      <c r="KC247" s="48"/>
      <c r="KF247" s="48"/>
      <c r="KI247" s="48"/>
      <c r="KL247" s="48"/>
      <c r="KO247" s="48"/>
      <c r="KR247" s="48"/>
      <c r="KS247" s="49"/>
    </row>
    <row r="248" spans="7:305" s="14" customFormat="1" ht="18.75" customHeight="1">
      <c r="G248" s="48"/>
      <c r="K248" s="48"/>
      <c r="N248" s="48"/>
      <c r="Q248" s="48"/>
      <c r="T248" s="48"/>
      <c r="W248" s="48"/>
      <c r="AA248" s="48"/>
      <c r="AD248" s="48"/>
      <c r="AG248" s="48"/>
      <c r="AK248" s="48"/>
      <c r="AN248" s="48"/>
      <c r="AQ248" s="48"/>
      <c r="AU248" s="48"/>
      <c r="AX248" s="48"/>
      <c r="BA248" s="48"/>
      <c r="BE248" s="48"/>
      <c r="BH248" s="48"/>
      <c r="BK248" s="48"/>
      <c r="BO248" s="48"/>
      <c r="BR248" s="48"/>
      <c r="BU248" s="48"/>
      <c r="BX248" s="48"/>
      <c r="CA248" s="48"/>
      <c r="CD248" s="48"/>
      <c r="CG248" s="48"/>
      <c r="CJ248" s="48"/>
      <c r="CM248" s="48"/>
      <c r="CQ248" s="48"/>
      <c r="CT248" s="48"/>
      <c r="CW248" s="48"/>
      <c r="DA248" s="48"/>
      <c r="DD248" s="48"/>
      <c r="DG248" s="48"/>
      <c r="DK248" s="48"/>
      <c r="DN248" s="48"/>
      <c r="DQ248" s="48"/>
      <c r="DU248" s="48"/>
      <c r="DX248" s="48"/>
      <c r="EA248" s="48"/>
      <c r="EE248" s="48"/>
      <c r="EH248" s="48"/>
      <c r="EK248" s="48"/>
      <c r="EN248" s="48"/>
      <c r="ER248" s="48"/>
      <c r="EU248" s="48"/>
      <c r="EX248" s="48"/>
      <c r="FB248" s="48"/>
      <c r="FE248" s="48"/>
      <c r="FH248" s="48"/>
      <c r="FL248" s="48"/>
      <c r="FO248" s="48"/>
      <c r="FR248" s="48"/>
      <c r="FV248" s="48"/>
      <c r="FY248" s="48"/>
      <c r="GB248" s="48"/>
      <c r="GF248" s="48"/>
      <c r="GI248" s="48"/>
      <c r="GL248" s="48"/>
      <c r="GP248" s="48"/>
      <c r="GS248" s="48"/>
      <c r="GV248" s="48"/>
      <c r="GZ248" s="48"/>
      <c r="HC248" s="48"/>
      <c r="HF248" s="48"/>
      <c r="HJ248" s="48"/>
      <c r="HM248" s="48"/>
      <c r="HP248" s="48"/>
      <c r="HT248" s="48"/>
      <c r="HW248" s="48"/>
      <c r="HZ248" s="48"/>
      <c r="ID248" s="48"/>
      <c r="IG248" s="48"/>
      <c r="IJ248" s="48"/>
      <c r="IN248" s="48"/>
      <c r="IQ248" s="48"/>
      <c r="IT248" s="48"/>
      <c r="IX248" s="48"/>
      <c r="JA248" s="48"/>
      <c r="JD248" s="48"/>
      <c r="JH248" s="48"/>
      <c r="JK248" s="48"/>
      <c r="JN248" s="48"/>
      <c r="JQ248" s="48"/>
      <c r="JT248" s="48"/>
      <c r="JW248" s="48"/>
      <c r="JZ248" s="48"/>
      <c r="KC248" s="48"/>
      <c r="KF248" s="48"/>
      <c r="KI248" s="48"/>
      <c r="KL248" s="48"/>
      <c r="KO248" s="48"/>
      <c r="KR248" s="48"/>
      <c r="KS248" s="49"/>
    </row>
    <row r="249" spans="7:305" s="14" customFormat="1">
      <c r="G249" s="48"/>
      <c r="K249" s="48"/>
      <c r="N249" s="48"/>
      <c r="Q249" s="48"/>
      <c r="T249" s="48"/>
      <c r="W249" s="48"/>
      <c r="AA249" s="48"/>
      <c r="AD249" s="48"/>
      <c r="AG249" s="48"/>
      <c r="AK249" s="48"/>
      <c r="AN249" s="48"/>
      <c r="AQ249" s="48"/>
      <c r="AU249" s="48"/>
      <c r="AX249" s="48"/>
      <c r="BA249" s="48"/>
      <c r="BE249" s="48"/>
      <c r="BH249" s="48"/>
      <c r="BK249" s="48"/>
      <c r="BO249" s="48"/>
      <c r="BR249" s="48"/>
      <c r="BU249" s="48"/>
      <c r="BX249" s="48"/>
      <c r="CA249" s="48"/>
      <c r="CD249" s="48"/>
      <c r="CG249" s="48"/>
      <c r="CJ249" s="48"/>
      <c r="CM249" s="48"/>
      <c r="CQ249" s="48"/>
      <c r="CT249" s="48"/>
      <c r="CW249" s="48"/>
      <c r="DA249" s="48"/>
      <c r="DD249" s="48"/>
      <c r="DG249" s="48"/>
      <c r="DK249" s="48"/>
      <c r="DN249" s="48"/>
      <c r="DQ249" s="48"/>
      <c r="DU249" s="48"/>
      <c r="DX249" s="48"/>
      <c r="EA249" s="48"/>
      <c r="EE249" s="48"/>
      <c r="EH249" s="48"/>
      <c r="EK249" s="48"/>
      <c r="EN249" s="48"/>
      <c r="ER249" s="48"/>
      <c r="EU249" s="48"/>
      <c r="EX249" s="48"/>
      <c r="FB249" s="48"/>
      <c r="FE249" s="48"/>
      <c r="FH249" s="48"/>
      <c r="FL249" s="48"/>
      <c r="FO249" s="48"/>
      <c r="FR249" s="48"/>
      <c r="FV249" s="48"/>
      <c r="FY249" s="48"/>
      <c r="GB249" s="48"/>
      <c r="GF249" s="48"/>
      <c r="GI249" s="48"/>
      <c r="GL249" s="48"/>
      <c r="GP249" s="48"/>
      <c r="GS249" s="48"/>
      <c r="GV249" s="48"/>
      <c r="GZ249" s="48"/>
      <c r="HC249" s="48"/>
      <c r="HF249" s="48"/>
      <c r="HJ249" s="48"/>
      <c r="HM249" s="48"/>
      <c r="HP249" s="48"/>
      <c r="HT249" s="48"/>
      <c r="HW249" s="48"/>
      <c r="HZ249" s="48"/>
      <c r="ID249" s="48"/>
      <c r="IG249" s="48"/>
      <c r="IJ249" s="48"/>
      <c r="IN249" s="48"/>
      <c r="IQ249" s="48"/>
      <c r="IT249" s="48"/>
      <c r="IX249" s="48"/>
      <c r="JA249" s="48"/>
      <c r="JD249" s="48"/>
      <c r="JH249" s="48"/>
      <c r="JK249" s="48"/>
      <c r="JN249" s="48"/>
      <c r="JQ249" s="48"/>
      <c r="JT249" s="48"/>
      <c r="JW249" s="48"/>
      <c r="JZ249" s="48"/>
      <c r="KC249" s="48"/>
      <c r="KF249" s="48"/>
      <c r="KI249" s="48"/>
      <c r="KL249" s="48"/>
      <c r="KO249" s="48"/>
      <c r="KR249" s="48"/>
      <c r="KS249" s="49"/>
    </row>
    <row r="250" spans="7:305" s="14" customFormat="1" ht="18.75" customHeight="1">
      <c r="G250" s="48"/>
      <c r="K250" s="48"/>
      <c r="N250" s="48"/>
      <c r="Q250" s="48"/>
      <c r="T250" s="48"/>
      <c r="W250" s="48"/>
      <c r="AA250" s="48"/>
      <c r="AD250" s="48"/>
      <c r="AG250" s="48"/>
      <c r="AK250" s="48"/>
      <c r="AN250" s="48"/>
      <c r="AQ250" s="48"/>
      <c r="AU250" s="48"/>
      <c r="AX250" s="48"/>
      <c r="BA250" s="48"/>
      <c r="BE250" s="48"/>
      <c r="BH250" s="48"/>
      <c r="BK250" s="48"/>
      <c r="BO250" s="48"/>
      <c r="BR250" s="48"/>
      <c r="BU250" s="48"/>
      <c r="BX250" s="48"/>
      <c r="CA250" s="48"/>
      <c r="CD250" s="48"/>
      <c r="CG250" s="48"/>
      <c r="CJ250" s="48"/>
      <c r="CM250" s="48"/>
      <c r="CQ250" s="48"/>
      <c r="CT250" s="48"/>
      <c r="CW250" s="48"/>
      <c r="DA250" s="48"/>
      <c r="DD250" s="48"/>
      <c r="DG250" s="48"/>
      <c r="DK250" s="48"/>
      <c r="DN250" s="48"/>
      <c r="DQ250" s="48"/>
      <c r="DU250" s="48"/>
      <c r="DX250" s="48"/>
      <c r="EA250" s="48"/>
      <c r="EE250" s="48"/>
      <c r="EH250" s="48"/>
      <c r="EK250" s="48"/>
      <c r="EN250" s="48"/>
      <c r="ER250" s="48"/>
      <c r="EU250" s="48"/>
      <c r="EX250" s="48"/>
      <c r="FB250" s="48"/>
      <c r="FE250" s="48"/>
      <c r="FH250" s="48"/>
      <c r="FL250" s="48"/>
      <c r="FO250" s="48"/>
      <c r="FR250" s="48"/>
      <c r="FV250" s="48"/>
      <c r="FY250" s="48"/>
      <c r="GB250" s="48"/>
      <c r="GF250" s="48"/>
      <c r="GI250" s="48"/>
      <c r="GL250" s="48"/>
      <c r="GP250" s="48"/>
      <c r="GS250" s="48"/>
      <c r="GV250" s="48"/>
      <c r="GZ250" s="48"/>
      <c r="HC250" s="48"/>
      <c r="HF250" s="48"/>
      <c r="HJ250" s="48"/>
      <c r="HM250" s="48"/>
      <c r="HP250" s="48"/>
      <c r="HT250" s="48"/>
      <c r="HW250" s="48"/>
      <c r="HZ250" s="48"/>
      <c r="ID250" s="48"/>
      <c r="IG250" s="48"/>
      <c r="IJ250" s="48"/>
      <c r="IN250" s="48"/>
      <c r="IQ250" s="48"/>
      <c r="IT250" s="48"/>
      <c r="IX250" s="48"/>
      <c r="JA250" s="48"/>
      <c r="JD250" s="48"/>
      <c r="JH250" s="48"/>
      <c r="JK250" s="48"/>
      <c r="JN250" s="48"/>
      <c r="JQ250" s="48"/>
      <c r="JT250" s="48"/>
      <c r="JW250" s="48"/>
      <c r="JZ250" s="48"/>
      <c r="KC250" s="48"/>
      <c r="KF250" s="48"/>
      <c r="KI250" s="48"/>
      <c r="KL250" s="48"/>
      <c r="KO250" s="48"/>
      <c r="KR250" s="48"/>
      <c r="KS250" s="49"/>
    </row>
    <row r="251" spans="7:305" s="14" customFormat="1">
      <c r="G251" s="48"/>
      <c r="K251" s="48"/>
      <c r="N251" s="48"/>
      <c r="Q251" s="48"/>
      <c r="T251" s="48"/>
      <c r="W251" s="48"/>
      <c r="AA251" s="48"/>
      <c r="AD251" s="48"/>
      <c r="AG251" s="48"/>
      <c r="AK251" s="48"/>
      <c r="AN251" s="48"/>
      <c r="AQ251" s="48"/>
      <c r="AU251" s="48"/>
      <c r="AX251" s="48"/>
      <c r="BA251" s="48"/>
      <c r="BE251" s="48"/>
      <c r="BH251" s="48"/>
      <c r="BK251" s="48"/>
      <c r="BO251" s="48"/>
      <c r="BR251" s="48"/>
      <c r="BU251" s="48"/>
      <c r="BX251" s="48"/>
      <c r="CA251" s="48"/>
      <c r="CD251" s="48"/>
      <c r="CG251" s="48"/>
      <c r="CJ251" s="48"/>
      <c r="CM251" s="48"/>
      <c r="CQ251" s="48"/>
      <c r="CT251" s="48"/>
      <c r="CW251" s="48"/>
      <c r="DA251" s="48"/>
      <c r="DD251" s="48"/>
      <c r="DG251" s="48"/>
      <c r="DK251" s="48"/>
      <c r="DN251" s="48"/>
      <c r="DQ251" s="48"/>
      <c r="DU251" s="48"/>
      <c r="DX251" s="48"/>
      <c r="EA251" s="48"/>
      <c r="EE251" s="48"/>
      <c r="EH251" s="48"/>
      <c r="EK251" s="48"/>
      <c r="EN251" s="48"/>
      <c r="ER251" s="48"/>
      <c r="EU251" s="48"/>
      <c r="EX251" s="48"/>
      <c r="FB251" s="48"/>
      <c r="FE251" s="48"/>
      <c r="FH251" s="48"/>
      <c r="FL251" s="48"/>
      <c r="FO251" s="48"/>
      <c r="FR251" s="48"/>
      <c r="FV251" s="48"/>
      <c r="FY251" s="48"/>
      <c r="GB251" s="48"/>
      <c r="GF251" s="48"/>
      <c r="GI251" s="48"/>
      <c r="GL251" s="48"/>
      <c r="GP251" s="48"/>
      <c r="GS251" s="48"/>
      <c r="GV251" s="48"/>
      <c r="GZ251" s="48"/>
      <c r="HC251" s="48"/>
      <c r="HF251" s="48"/>
      <c r="HJ251" s="48"/>
      <c r="HM251" s="48"/>
      <c r="HP251" s="48"/>
      <c r="HT251" s="48"/>
      <c r="HW251" s="48"/>
      <c r="HZ251" s="48"/>
      <c r="ID251" s="48"/>
      <c r="IG251" s="48"/>
      <c r="IJ251" s="48"/>
      <c r="IN251" s="48"/>
      <c r="IQ251" s="48"/>
      <c r="IT251" s="48"/>
      <c r="IX251" s="48"/>
      <c r="JA251" s="48"/>
      <c r="JD251" s="48"/>
      <c r="JH251" s="48"/>
      <c r="JK251" s="48"/>
      <c r="JN251" s="48"/>
      <c r="JQ251" s="48"/>
      <c r="JT251" s="48"/>
      <c r="JW251" s="48"/>
      <c r="JZ251" s="48"/>
      <c r="KC251" s="48"/>
      <c r="KF251" s="48"/>
      <c r="KI251" s="48"/>
      <c r="KL251" s="48"/>
      <c r="KO251" s="48"/>
      <c r="KR251" s="48"/>
      <c r="KS251" s="49"/>
    </row>
    <row r="252" spans="7:305" s="14" customFormat="1" ht="18.75" customHeight="1">
      <c r="G252" s="48"/>
      <c r="K252" s="48"/>
      <c r="N252" s="48"/>
      <c r="Q252" s="48"/>
      <c r="T252" s="48"/>
      <c r="W252" s="48"/>
      <c r="AA252" s="48"/>
      <c r="AD252" s="48"/>
      <c r="AG252" s="48"/>
      <c r="AK252" s="48"/>
      <c r="AN252" s="48"/>
      <c r="AQ252" s="48"/>
      <c r="AU252" s="48"/>
      <c r="AX252" s="48"/>
      <c r="BA252" s="48"/>
      <c r="BE252" s="48"/>
      <c r="BH252" s="48"/>
      <c r="BK252" s="48"/>
      <c r="BO252" s="48"/>
      <c r="BR252" s="48"/>
      <c r="BU252" s="48"/>
      <c r="BX252" s="48"/>
      <c r="CA252" s="48"/>
      <c r="CD252" s="48"/>
      <c r="CG252" s="48"/>
      <c r="CJ252" s="48"/>
      <c r="CM252" s="48"/>
      <c r="CQ252" s="48"/>
      <c r="CT252" s="48"/>
      <c r="CW252" s="48"/>
      <c r="DA252" s="48"/>
      <c r="DD252" s="48"/>
      <c r="DG252" s="48"/>
      <c r="DK252" s="48"/>
      <c r="DN252" s="48"/>
      <c r="DQ252" s="48"/>
      <c r="DU252" s="48"/>
      <c r="DX252" s="48"/>
      <c r="EA252" s="48"/>
      <c r="EE252" s="48"/>
      <c r="EH252" s="48"/>
      <c r="EK252" s="48"/>
      <c r="EN252" s="48"/>
      <c r="ER252" s="48"/>
      <c r="EU252" s="48"/>
      <c r="EX252" s="48"/>
      <c r="FB252" s="48"/>
      <c r="FE252" s="48"/>
      <c r="FH252" s="48"/>
      <c r="FL252" s="48"/>
      <c r="FO252" s="48"/>
      <c r="FR252" s="48"/>
      <c r="FV252" s="48"/>
      <c r="FY252" s="48"/>
      <c r="GB252" s="48"/>
      <c r="GF252" s="48"/>
      <c r="GI252" s="48"/>
      <c r="GL252" s="48"/>
      <c r="GP252" s="48"/>
      <c r="GS252" s="48"/>
      <c r="GV252" s="48"/>
      <c r="GZ252" s="48"/>
      <c r="HC252" s="48"/>
      <c r="HF252" s="48"/>
      <c r="HJ252" s="48"/>
      <c r="HM252" s="48"/>
      <c r="HP252" s="48"/>
      <c r="HT252" s="48"/>
      <c r="HW252" s="48"/>
      <c r="HZ252" s="48"/>
      <c r="ID252" s="48"/>
      <c r="IG252" s="48"/>
      <c r="IJ252" s="48"/>
      <c r="IN252" s="48"/>
      <c r="IQ252" s="48"/>
      <c r="IT252" s="48"/>
      <c r="IX252" s="48"/>
      <c r="JA252" s="48"/>
      <c r="JD252" s="48"/>
      <c r="JH252" s="48"/>
      <c r="JK252" s="48"/>
      <c r="JN252" s="48"/>
      <c r="JQ252" s="48"/>
      <c r="JT252" s="48"/>
      <c r="JW252" s="48"/>
      <c r="JZ252" s="48"/>
      <c r="KC252" s="48"/>
      <c r="KF252" s="48"/>
      <c r="KI252" s="48"/>
      <c r="KL252" s="48"/>
      <c r="KO252" s="48"/>
      <c r="KR252" s="48"/>
      <c r="KS252" s="49"/>
    </row>
    <row r="253" spans="7:305" s="14" customFormat="1">
      <c r="G253" s="48"/>
      <c r="K253" s="48"/>
      <c r="N253" s="48"/>
      <c r="Q253" s="48"/>
      <c r="T253" s="48"/>
      <c r="W253" s="48"/>
      <c r="AA253" s="48"/>
      <c r="AD253" s="48"/>
      <c r="AG253" s="48"/>
      <c r="AK253" s="48"/>
      <c r="AN253" s="48"/>
      <c r="AQ253" s="48"/>
      <c r="AU253" s="48"/>
      <c r="AX253" s="48"/>
      <c r="BA253" s="48"/>
      <c r="BE253" s="48"/>
      <c r="BH253" s="48"/>
      <c r="BK253" s="48"/>
      <c r="BO253" s="48"/>
      <c r="BR253" s="48"/>
      <c r="BU253" s="48"/>
      <c r="BX253" s="48"/>
      <c r="CA253" s="48"/>
      <c r="CD253" s="48"/>
      <c r="CG253" s="48"/>
      <c r="CJ253" s="48"/>
      <c r="CM253" s="48"/>
      <c r="CQ253" s="48"/>
      <c r="CT253" s="48"/>
      <c r="CW253" s="48"/>
      <c r="DA253" s="48"/>
      <c r="DD253" s="48"/>
      <c r="DG253" s="48"/>
      <c r="DK253" s="48"/>
      <c r="DN253" s="48"/>
      <c r="DQ253" s="48"/>
      <c r="DU253" s="48"/>
      <c r="DX253" s="48"/>
      <c r="EA253" s="48"/>
      <c r="EE253" s="48"/>
      <c r="EH253" s="48"/>
      <c r="EK253" s="48"/>
      <c r="EN253" s="48"/>
      <c r="ER253" s="48"/>
      <c r="EU253" s="48"/>
      <c r="EX253" s="48"/>
      <c r="FB253" s="48"/>
      <c r="FE253" s="48"/>
      <c r="FH253" s="48"/>
      <c r="FL253" s="48"/>
      <c r="FO253" s="48"/>
      <c r="FR253" s="48"/>
      <c r="FV253" s="48"/>
      <c r="FY253" s="48"/>
      <c r="GB253" s="48"/>
      <c r="GF253" s="48"/>
      <c r="GI253" s="48"/>
      <c r="GL253" s="48"/>
      <c r="GP253" s="48"/>
      <c r="GS253" s="48"/>
      <c r="GV253" s="48"/>
      <c r="GZ253" s="48"/>
      <c r="HC253" s="48"/>
      <c r="HF253" s="48"/>
      <c r="HJ253" s="48"/>
      <c r="HM253" s="48"/>
      <c r="HP253" s="48"/>
      <c r="HT253" s="48"/>
      <c r="HW253" s="48"/>
      <c r="HZ253" s="48"/>
      <c r="ID253" s="48"/>
      <c r="IG253" s="48"/>
      <c r="IJ253" s="48"/>
      <c r="IN253" s="48"/>
      <c r="IQ253" s="48"/>
      <c r="IT253" s="48"/>
      <c r="IX253" s="48"/>
      <c r="JA253" s="48"/>
      <c r="JD253" s="48"/>
      <c r="JH253" s="48"/>
      <c r="JK253" s="48"/>
      <c r="JN253" s="48"/>
      <c r="JQ253" s="48"/>
      <c r="JT253" s="48"/>
      <c r="JW253" s="48"/>
      <c r="JZ253" s="48"/>
      <c r="KC253" s="48"/>
      <c r="KF253" s="48"/>
      <c r="KI253" s="48"/>
      <c r="KL253" s="48"/>
      <c r="KO253" s="48"/>
      <c r="KR253" s="48"/>
      <c r="KS253" s="49"/>
    </row>
    <row r="254" spans="7:305" s="14" customFormat="1" ht="18.75" customHeight="1">
      <c r="G254" s="48"/>
      <c r="K254" s="48"/>
      <c r="N254" s="48"/>
      <c r="Q254" s="48"/>
      <c r="T254" s="48"/>
      <c r="W254" s="48"/>
      <c r="AA254" s="48"/>
      <c r="AD254" s="48"/>
      <c r="AG254" s="48"/>
      <c r="AK254" s="48"/>
      <c r="AN254" s="48"/>
      <c r="AQ254" s="48"/>
      <c r="AU254" s="48"/>
      <c r="AX254" s="48"/>
      <c r="BA254" s="48"/>
      <c r="BE254" s="48"/>
      <c r="BH254" s="48"/>
      <c r="BK254" s="48"/>
      <c r="BO254" s="48"/>
      <c r="BR254" s="48"/>
      <c r="BU254" s="48"/>
      <c r="BX254" s="48"/>
      <c r="CA254" s="48"/>
      <c r="CD254" s="48"/>
      <c r="CG254" s="48"/>
      <c r="CJ254" s="48"/>
      <c r="CM254" s="48"/>
      <c r="CQ254" s="48"/>
      <c r="CT254" s="48"/>
      <c r="CW254" s="48"/>
      <c r="DA254" s="48"/>
      <c r="DD254" s="48"/>
      <c r="DG254" s="48"/>
      <c r="DK254" s="48"/>
      <c r="DN254" s="48"/>
      <c r="DQ254" s="48"/>
      <c r="DU254" s="48"/>
      <c r="DX254" s="48"/>
      <c r="EA254" s="48"/>
      <c r="EE254" s="48"/>
      <c r="EH254" s="48"/>
      <c r="EK254" s="48"/>
      <c r="EN254" s="48"/>
      <c r="ER254" s="48"/>
      <c r="EU254" s="48"/>
      <c r="EX254" s="48"/>
      <c r="FB254" s="48"/>
      <c r="FE254" s="48"/>
      <c r="FH254" s="48"/>
      <c r="FL254" s="48"/>
      <c r="FO254" s="48"/>
      <c r="FR254" s="48"/>
      <c r="FV254" s="48"/>
      <c r="FY254" s="48"/>
      <c r="GB254" s="48"/>
      <c r="GF254" s="48"/>
      <c r="GI254" s="48"/>
      <c r="GL254" s="48"/>
      <c r="GP254" s="48"/>
      <c r="GS254" s="48"/>
      <c r="GV254" s="48"/>
      <c r="GZ254" s="48"/>
      <c r="HC254" s="48"/>
      <c r="HF254" s="48"/>
      <c r="HJ254" s="48"/>
      <c r="HM254" s="48"/>
      <c r="HP254" s="48"/>
      <c r="HT254" s="48"/>
      <c r="HW254" s="48"/>
      <c r="HZ254" s="48"/>
      <c r="ID254" s="48"/>
      <c r="IG254" s="48"/>
      <c r="IJ254" s="48"/>
      <c r="IN254" s="48"/>
      <c r="IQ254" s="48"/>
      <c r="IT254" s="48"/>
      <c r="IX254" s="48"/>
      <c r="JA254" s="48"/>
      <c r="JD254" s="48"/>
      <c r="JH254" s="48"/>
      <c r="JK254" s="48"/>
      <c r="JN254" s="48"/>
      <c r="JQ254" s="48"/>
      <c r="JT254" s="48"/>
      <c r="JW254" s="48"/>
      <c r="JZ254" s="48"/>
      <c r="KC254" s="48"/>
      <c r="KF254" s="48"/>
      <c r="KI254" s="48"/>
      <c r="KL254" s="48"/>
      <c r="KO254" s="48"/>
      <c r="KR254" s="48"/>
      <c r="KS254" s="49"/>
    </row>
    <row r="255" spans="7:305" s="14" customFormat="1">
      <c r="G255" s="48"/>
      <c r="K255" s="48"/>
      <c r="N255" s="48"/>
      <c r="Q255" s="48"/>
      <c r="T255" s="48"/>
      <c r="W255" s="48"/>
      <c r="AA255" s="48"/>
      <c r="AD255" s="48"/>
      <c r="AG255" s="48"/>
      <c r="AK255" s="48"/>
      <c r="AN255" s="48"/>
      <c r="AQ255" s="48"/>
      <c r="AU255" s="48"/>
      <c r="AX255" s="48"/>
      <c r="BA255" s="48"/>
      <c r="BE255" s="48"/>
      <c r="BH255" s="48"/>
      <c r="BK255" s="48"/>
      <c r="BO255" s="48"/>
      <c r="BR255" s="48"/>
      <c r="BU255" s="48"/>
      <c r="BX255" s="48"/>
      <c r="CA255" s="48"/>
      <c r="CD255" s="48"/>
      <c r="CG255" s="48"/>
      <c r="CJ255" s="48"/>
      <c r="CM255" s="48"/>
      <c r="CQ255" s="48"/>
      <c r="CT255" s="48"/>
      <c r="CW255" s="48"/>
      <c r="DA255" s="48"/>
      <c r="DD255" s="48"/>
      <c r="DG255" s="48"/>
      <c r="DK255" s="48"/>
      <c r="DN255" s="48"/>
      <c r="DQ255" s="48"/>
      <c r="DU255" s="48"/>
      <c r="DX255" s="48"/>
      <c r="EA255" s="48"/>
      <c r="EE255" s="48"/>
      <c r="EH255" s="48"/>
      <c r="EK255" s="48"/>
      <c r="EN255" s="48"/>
      <c r="ER255" s="48"/>
      <c r="EU255" s="48"/>
      <c r="EX255" s="48"/>
      <c r="FB255" s="48"/>
      <c r="FE255" s="48"/>
      <c r="FH255" s="48"/>
      <c r="FL255" s="48"/>
      <c r="FO255" s="48"/>
      <c r="FR255" s="48"/>
      <c r="FV255" s="48"/>
      <c r="FY255" s="48"/>
      <c r="GB255" s="48"/>
      <c r="GF255" s="48"/>
      <c r="GI255" s="48"/>
      <c r="GL255" s="48"/>
      <c r="GP255" s="48"/>
      <c r="GS255" s="48"/>
      <c r="GV255" s="48"/>
      <c r="GZ255" s="48"/>
      <c r="HC255" s="48"/>
      <c r="HF255" s="48"/>
      <c r="HJ255" s="48"/>
      <c r="HM255" s="48"/>
      <c r="HP255" s="48"/>
      <c r="HT255" s="48"/>
      <c r="HW255" s="48"/>
      <c r="HZ255" s="48"/>
      <c r="ID255" s="48"/>
      <c r="IG255" s="48"/>
      <c r="IJ255" s="48"/>
      <c r="IN255" s="48"/>
      <c r="IQ255" s="48"/>
      <c r="IT255" s="48"/>
      <c r="IX255" s="48"/>
      <c r="JA255" s="48"/>
      <c r="JD255" s="48"/>
      <c r="JH255" s="48"/>
      <c r="JK255" s="48"/>
      <c r="JN255" s="48"/>
      <c r="JQ255" s="48"/>
      <c r="JT255" s="48"/>
      <c r="JW255" s="48"/>
      <c r="JZ255" s="48"/>
      <c r="KC255" s="48"/>
      <c r="KF255" s="48"/>
      <c r="KI255" s="48"/>
      <c r="KL255" s="48"/>
      <c r="KO255" s="48"/>
      <c r="KR255" s="48"/>
      <c r="KS255" s="49"/>
    </row>
    <row r="256" spans="7:305" s="14" customFormat="1" ht="18.75" customHeight="1">
      <c r="G256" s="48"/>
      <c r="K256" s="48"/>
      <c r="N256" s="48"/>
      <c r="Q256" s="48"/>
      <c r="T256" s="48"/>
      <c r="W256" s="48"/>
      <c r="AA256" s="48"/>
      <c r="AD256" s="48"/>
      <c r="AG256" s="48"/>
      <c r="AK256" s="48"/>
      <c r="AN256" s="48"/>
      <c r="AQ256" s="48"/>
      <c r="AU256" s="48"/>
      <c r="AX256" s="48"/>
      <c r="BA256" s="48"/>
      <c r="BE256" s="48"/>
      <c r="BH256" s="48"/>
      <c r="BK256" s="48"/>
      <c r="BO256" s="48"/>
      <c r="BR256" s="48"/>
      <c r="BU256" s="48"/>
      <c r="BX256" s="48"/>
      <c r="CA256" s="48"/>
      <c r="CD256" s="48"/>
      <c r="CG256" s="48"/>
      <c r="CJ256" s="48"/>
      <c r="CM256" s="48"/>
      <c r="CQ256" s="48"/>
      <c r="CT256" s="48"/>
      <c r="CW256" s="48"/>
      <c r="DA256" s="48"/>
      <c r="DD256" s="48"/>
      <c r="DG256" s="48"/>
      <c r="DK256" s="48"/>
      <c r="DN256" s="48"/>
      <c r="DQ256" s="48"/>
      <c r="DU256" s="48"/>
      <c r="DX256" s="48"/>
      <c r="EA256" s="48"/>
      <c r="EE256" s="48"/>
      <c r="EH256" s="48"/>
      <c r="EK256" s="48"/>
      <c r="EN256" s="48"/>
      <c r="ER256" s="48"/>
      <c r="EU256" s="48"/>
      <c r="EX256" s="48"/>
      <c r="FB256" s="48"/>
      <c r="FE256" s="48"/>
      <c r="FH256" s="48"/>
      <c r="FL256" s="48"/>
      <c r="FO256" s="48"/>
      <c r="FR256" s="48"/>
      <c r="FV256" s="48"/>
      <c r="FY256" s="48"/>
      <c r="GB256" s="48"/>
      <c r="GF256" s="48"/>
      <c r="GI256" s="48"/>
      <c r="GL256" s="48"/>
      <c r="GP256" s="48"/>
      <c r="GS256" s="48"/>
      <c r="GV256" s="48"/>
      <c r="GZ256" s="48"/>
      <c r="HC256" s="48"/>
      <c r="HF256" s="48"/>
      <c r="HJ256" s="48"/>
      <c r="HM256" s="48"/>
      <c r="HP256" s="48"/>
      <c r="HT256" s="48"/>
      <c r="HW256" s="48"/>
      <c r="HZ256" s="48"/>
      <c r="ID256" s="48"/>
      <c r="IG256" s="48"/>
      <c r="IJ256" s="48"/>
      <c r="IN256" s="48"/>
      <c r="IQ256" s="48"/>
      <c r="IT256" s="48"/>
      <c r="IX256" s="48"/>
      <c r="JA256" s="48"/>
      <c r="JD256" s="48"/>
      <c r="JH256" s="48"/>
      <c r="JK256" s="48"/>
      <c r="JN256" s="48"/>
      <c r="JQ256" s="48"/>
      <c r="JT256" s="48"/>
      <c r="JW256" s="48"/>
      <c r="JZ256" s="48"/>
      <c r="KC256" s="48"/>
      <c r="KF256" s="48"/>
      <c r="KI256" s="48"/>
      <c r="KL256" s="48"/>
      <c r="KO256" s="48"/>
      <c r="KR256" s="48"/>
      <c r="KS256" s="49"/>
    </row>
    <row r="257" spans="7:305" s="14" customFormat="1">
      <c r="G257" s="48"/>
      <c r="K257" s="48"/>
      <c r="N257" s="48"/>
      <c r="Q257" s="48"/>
      <c r="T257" s="48"/>
      <c r="W257" s="48"/>
      <c r="AA257" s="48"/>
      <c r="AD257" s="48"/>
      <c r="AG257" s="48"/>
      <c r="AK257" s="48"/>
      <c r="AN257" s="48"/>
      <c r="AQ257" s="48"/>
      <c r="AU257" s="48"/>
      <c r="AX257" s="48"/>
      <c r="BA257" s="48"/>
      <c r="BE257" s="48"/>
      <c r="BH257" s="48"/>
      <c r="BK257" s="48"/>
      <c r="BO257" s="48"/>
      <c r="BR257" s="48"/>
      <c r="BU257" s="48"/>
      <c r="BX257" s="48"/>
      <c r="CA257" s="48"/>
      <c r="CD257" s="48"/>
      <c r="CG257" s="48"/>
      <c r="CJ257" s="48"/>
      <c r="CM257" s="48"/>
      <c r="CQ257" s="48"/>
      <c r="CT257" s="48"/>
      <c r="CW257" s="48"/>
      <c r="DA257" s="48"/>
      <c r="DD257" s="48"/>
      <c r="DG257" s="48"/>
      <c r="DK257" s="48"/>
      <c r="DN257" s="48"/>
      <c r="DQ257" s="48"/>
      <c r="DU257" s="48"/>
      <c r="DX257" s="48"/>
      <c r="EA257" s="48"/>
      <c r="EE257" s="48"/>
      <c r="EH257" s="48"/>
      <c r="EK257" s="48"/>
      <c r="EN257" s="48"/>
      <c r="ER257" s="48"/>
      <c r="EU257" s="48"/>
      <c r="EX257" s="48"/>
      <c r="FB257" s="48"/>
      <c r="FE257" s="48"/>
      <c r="FH257" s="48"/>
      <c r="FL257" s="48"/>
      <c r="FO257" s="48"/>
      <c r="FR257" s="48"/>
      <c r="FV257" s="48"/>
      <c r="FY257" s="48"/>
      <c r="GB257" s="48"/>
      <c r="GF257" s="48"/>
      <c r="GI257" s="48"/>
      <c r="GL257" s="48"/>
      <c r="GP257" s="48"/>
      <c r="GS257" s="48"/>
      <c r="GV257" s="48"/>
      <c r="GZ257" s="48"/>
      <c r="HC257" s="48"/>
      <c r="HF257" s="48"/>
      <c r="HJ257" s="48"/>
      <c r="HM257" s="48"/>
      <c r="HP257" s="48"/>
      <c r="HT257" s="48"/>
      <c r="HW257" s="48"/>
      <c r="HZ257" s="48"/>
      <c r="ID257" s="48"/>
      <c r="IG257" s="48"/>
      <c r="IJ257" s="48"/>
      <c r="IN257" s="48"/>
      <c r="IQ257" s="48"/>
      <c r="IT257" s="48"/>
      <c r="IX257" s="48"/>
      <c r="JA257" s="48"/>
      <c r="JD257" s="48"/>
      <c r="JH257" s="48"/>
      <c r="JK257" s="48"/>
      <c r="JN257" s="48"/>
      <c r="JQ257" s="48"/>
      <c r="JT257" s="48"/>
      <c r="JW257" s="48"/>
      <c r="JZ257" s="48"/>
      <c r="KC257" s="48"/>
      <c r="KF257" s="48"/>
      <c r="KI257" s="48"/>
      <c r="KL257" s="48"/>
      <c r="KO257" s="48"/>
      <c r="KR257" s="48"/>
      <c r="KS257" s="49"/>
    </row>
    <row r="258" spans="7:305" s="14" customFormat="1" ht="18.75" customHeight="1">
      <c r="G258" s="48"/>
      <c r="K258" s="48"/>
      <c r="N258" s="48"/>
      <c r="Q258" s="48"/>
      <c r="T258" s="48"/>
      <c r="W258" s="48"/>
      <c r="AA258" s="48"/>
      <c r="AD258" s="48"/>
      <c r="AG258" s="48"/>
      <c r="AK258" s="48"/>
      <c r="AN258" s="48"/>
      <c r="AQ258" s="48"/>
      <c r="AU258" s="48"/>
      <c r="AX258" s="48"/>
      <c r="BA258" s="48"/>
      <c r="BE258" s="48"/>
      <c r="BH258" s="48"/>
      <c r="BK258" s="48"/>
      <c r="BO258" s="48"/>
      <c r="BR258" s="48"/>
      <c r="BU258" s="48"/>
      <c r="BX258" s="48"/>
      <c r="CA258" s="48"/>
      <c r="CD258" s="48"/>
      <c r="CG258" s="48"/>
      <c r="CJ258" s="48"/>
      <c r="CM258" s="48"/>
      <c r="CQ258" s="48"/>
      <c r="CT258" s="48"/>
      <c r="CW258" s="48"/>
      <c r="DA258" s="48"/>
      <c r="DD258" s="48"/>
      <c r="DG258" s="48"/>
      <c r="DK258" s="48"/>
      <c r="DN258" s="48"/>
      <c r="DQ258" s="48"/>
      <c r="DU258" s="48"/>
      <c r="DX258" s="48"/>
      <c r="EA258" s="48"/>
      <c r="EE258" s="48"/>
      <c r="EH258" s="48"/>
      <c r="EK258" s="48"/>
      <c r="EN258" s="48"/>
      <c r="ER258" s="48"/>
      <c r="EU258" s="48"/>
      <c r="EX258" s="48"/>
      <c r="FB258" s="48"/>
      <c r="FE258" s="48"/>
      <c r="FH258" s="48"/>
      <c r="FL258" s="48"/>
      <c r="FO258" s="48"/>
      <c r="FR258" s="48"/>
      <c r="FV258" s="48"/>
      <c r="FY258" s="48"/>
      <c r="GB258" s="48"/>
      <c r="GF258" s="48"/>
      <c r="GI258" s="48"/>
      <c r="GL258" s="48"/>
      <c r="GP258" s="48"/>
      <c r="GS258" s="48"/>
      <c r="GV258" s="48"/>
      <c r="GZ258" s="48"/>
      <c r="HC258" s="48"/>
      <c r="HF258" s="48"/>
      <c r="HJ258" s="48"/>
      <c r="HM258" s="48"/>
      <c r="HP258" s="48"/>
      <c r="HT258" s="48"/>
      <c r="HW258" s="48"/>
      <c r="HZ258" s="48"/>
      <c r="ID258" s="48"/>
      <c r="IG258" s="48"/>
      <c r="IJ258" s="48"/>
      <c r="IN258" s="48"/>
      <c r="IQ258" s="48"/>
      <c r="IT258" s="48"/>
      <c r="IX258" s="48"/>
      <c r="JA258" s="48"/>
      <c r="JD258" s="48"/>
      <c r="JH258" s="48"/>
      <c r="JK258" s="48"/>
      <c r="JN258" s="48"/>
      <c r="JQ258" s="48"/>
      <c r="JT258" s="48"/>
      <c r="JW258" s="48"/>
      <c r="JZ258" s="48"/>
      <c r="KC258" s="48"/>
      <c r="KF258" s="48"/>
      <c r="KI258" s="48"/>
      <c r="KL258" s="48"/>
      <c r="KO258" s="48"/>
      <c r="KR258" s="48"/>
      <c r="KS258" s="49"/>
    </row>
    <row r="259" spans="7:305" s="14" customFormat="1">
      <c r="G259" s="48"/>
      <c r="K259" s="48"/>
      <c r="N259" s="48"/>
      <c r="Q259" s="48"/>
      <c r="T259" s="48"/>
      <c r="W259" s="48"/>
      <c r="AA259" s="48"/>
      <c r="AD259" s="48"/>
      <c r="AG259" s="48"/>
      <c r="AK259" s="48"/>
      <c r="AN259" s="48"/>
      <c r="AQ259" s="48"/>
      <c r="AU259" s="48"/>
      <c r="AX259" s="48"/>
      <c r="BA259" s="48"/>
      <c r="BE259" s="48"/>
      <c r="BH259" s="48"/>
      <c r="BK259" s="48"/>
      <c r="BO259" s="48"/>
      <c r="BR259" s="48"/>
      <c r="BU259" s="48"/>
      <c r="BX259" s="48"/>
      <c r="CA259" s="48"/>
      <c r="CD259" s="48"/>
      <c r="CG259" s="48"/>
      <c r="CJ259" s="48"/>
      <c r="CM259" s="48"/>
      <c r="CQ259" s="48"/>
      <c r="CT259" s="48"/>
      <c r="CW259" s="48"/>
      <c r="DA259" s="48"/>
      <c r="DD259" s="48"/>
      <c r="DG259" s="48"/>
      <c r="DK259" s="48"/>
      <c r="DN259" s="48"/>
      <c r="DQ259" s="48"/>
      <c r="DU259" s="48"/>
      <c r="DX259" s="48"/>
      <c r="EA259" s="48"/>
      <c r="EE259" s="48"/>
      <c r="EH259" s="48"/>
      <c r="EK259" s="48"/>
      <c r="EN259" s="48"/>
      <c r="ER259" s="48"/>
      <c r="EU259" s="48"/>
      <c r="EX259" s="48"/>
      <c r="FB259" s="48"/>
      <c r="FE259" s="48"/>
      <c r="FH259" s="48"/>
      <c r="FL259" s="48"/>
      <c r="FO259" s="48"/>
      <c r="FR259" s="48"/>
      <c r="FV259" s="48"/>
      <c r="FY259" s="48"/>
      <c r="GB259" s="48"/>
      <c r="GF259" s="48"/>
      <c r="GI259" s="48"/>
      <c r="GL259" s="48"/>
      <c r="GP259" s="48"/>
      <c r="GS259" s="48"/>
      <c r="GV259" s="48"/>
      <c r="GZ259" s="48"/>
      <c r="HC259" s="48"/>
      <c r="HF259" s="48"/>
      <c r="HJ259" s="48"/>
      <c r="HM259" s="48"/>
      <c r="HP259" s="48"/>
      <c r="HT259" s="48"/>
      <c r="HW259" s="48"/>
      <c r="HZ259" s="48"/>
      <c r="ID259" s="48"/>
      <c r="IG259" s="48"/>
      <c r="IJ259" s="48"/>
      <c r="IN259" s="48"/>
      <c r="IQ259" s="48"/>
      <c r="IT259" s="48"/>
      <c r="IX259" s="48"/>
      <c r="JA259" s="48"/>
      <c r="JD259" s="48"/>
      <c r="JH259" s="48"/>
      <c r="JK259" s="48"/>
      <c r="JN259" s="48"/>
      <c r="JQ259" s="48"/>
      <c r="JT259" s="48"/>
      <c r="JW259" s="48"/>
      <c r="JZ259" s="48"/>
      <c r="KC259" s="48"/>
      <c r="KF259" s="48"/>
      <c r="KI259" s="48"/>
      <c r="KL259" s="48"/>
      <c r="KO259" s="48"/>
      <c r="KR259" s="48"/>
      <c r="KS259" s="49"/>
    </row>
    <row r="260" spans="7:305" s="14" customFormat="1" ht="18.75" customHeight="1">
      <c r="G260" s="48"/>
      <c r="K260" s="48"/>
      <c r="N260" s="48"/>
      <c r="Q260" s="48"/>
      <c r="T260" s="48"/>
      <c r="W260" s="48"/>
      <c r="AA260" s="48"/>
      <c r="AD260" s="48"/>
      <c r="AG260" s="48"/>
      <c r="AK260" s="48"/>
      <c r="AN260" s="48"/>
      <c r="AQ260" s="48"/>
      <c r="AU260" s="48"/>
      <c r="AX260" s="48"/>
      <c r="BA260" s="48"/>
      <c r="BE260" s="48"/>
      <c r="BH260" s="48"/>
      <c r="BK260" s="48"/>
      <c r="BO260" s="48"/>
      <c r="BR260" s="48"/>
      <c r="BU260" s="48"/>
      <c r="BX260" s="48"/>
      <c r="CA260" s="48"/>
      <c r="CD260" s="48"/>
      <c r="CG260" s="48"/>
      <c r="CJ260" s="48"/>
      <c r="CM260" s="48"/>
      <c r="CQ260" s="48"/>
      <c r="CT260" s="48"/>
      <c r="CW260" s="48"/>
      <c r="DA260" s="48"/>
      <c r="DD260" s="48"/>
      <c r="DG260" s="48"/>
      <c r="DK260" s="48"/>
      <c r="DN260" s="48"/>
      <c r="DQ260" s="48"/>
      <c r="DU260" s="48"/>
      <c r="DX260" s="48"/>
      <c r="EA260" s="48"/>
      <c r="EE260" s="48"/>
      <c r="EH260" s="48"/>
      <c r="EK260" s="48"/>
      <c r="EN260" s="48"/>
      <c r="ER260" s="48"/>
      <c r="EU260" s="48"/>
      <c r="EX260" s="48"/>
      <c r="FB260" s="48"/>
      <c r="FE260" s="48"/>
      <c r="FH260" s="48"/>
      <c r="FL260" s="48"/>
      <c r="FO260" s="48"/>
      <c r="FR260" s="48"/>
      <c r="FV260" s="48"/>
      <c r="FY260" s="48"/>
      <c r="GB260" s="48"/>
      <c r="GF260" s="48"/>
      <c r="GI260" s="48"/>
      <c r="GL260" s="48"/>
      <c r="GP260" s="48"/>
      <c r="GS260" s="48"/>
      <c r="GV260" s="48"/>
      <c r="GZ260" s="48"/>
      <c r="HC260" s="48"/>
      <c r="HF260" s="48"/>
      <c r="HJ260" s="48"/>
      <c r="HM260" s="48"/>
      <c r="HP260" s="48"/>
      <c r="HT260" s="48"/>
      <c r="HW260" s="48"/>
      <c r="HZ260" s="48"/>
      <c r="ID260" s="48"/>
      <c r="IG260" s="48"/>
      <c r="IJ260" s="48"/>
      <c r="IN260" s="48"/>
      <c r="IQ260" s="48"/>
      <c r="IT260" s="48"/>
      <c r="IX260" s="48"/>
      <c r="JA260" s="48"/>
      <c r="JD260" s="48"/>
      <c r="JH260" s="48"/>
      <c r="JK260" s="48"/>
      <c r="JN260" s="48"/>
      <c r="JQ260" s="48"/>
      <c r="JT260" s="48"/>
      <c r="JW260" s="48"/>
      <c r="JZ260" s="48"/>
      <c r="KC260" s="48"/>
      <c r="KF260" s="48"/>
      <c r="KI260" s="48"/>
      <c r="KL260" s="48"/>
      <c r="KO260" s="48"/>
      <c r="KR260" s="48"/>
      <c r="KS260" s="49"/>
    </row>
    <row r="261" spans="7:305" s="14" customFormat="1">
      <c r="G261" s="48"/>
      <c r="K261" s="48"/>
      <c r="N261" s="48"/>
      <c r="Q261" s="48"/>
      <c r="T261" s="48"/>
      <c r="W261" s="48"/>
      <c r="AA261" s="48"/>
      <c r="AD261" s="48"/>
      <c r="AG261" s="48"/>
      <c r="AK261" s="48"/>
      <c r="AN261" s="48"/>
      <c r="AQ261" s="48"/>
      <c r="AU261" s="48"/>
      <c r="AX261" s="48"/>
      <c r="BA261" s="48"/>
      <c r="BE261" s="48"/>
      <c r="BH261" s="48"/>
      <c r="BK261" s="48"/>
      <c r="BO261" s="48"/>
      <c r="BR261" s="48"/>
      <c r="BU261" s="48"/>
      <c r="BX261" s="48"/>
      <c r="CA261" s="48"/>
      <c r="CD261" s="48"/>
      <c r="CG261" s="48"/>
      <c r="CJ261" s="48"/>
      <c r="CM261" s="48"/>
      <c r="CQ261" s="48"/>
      <c r="CT261" s="48"/>
      <c r="CW261" s="48"/>
      <c r="DA261" s="48"/>
      <c r="DD261" s="48"/>
      <c r="DG261" s="48"/>
      <c r="DK261" s="48"/>
      <c r="DN261" s="48"/>
      <c r="DQ261" s="48"/>
      <c r="DU261" s="48"/>
      <c r="DX261" s="48"/>
      <c r="EA261" s="48"/>
      <c r="EE261" s="48"/>
      <c r="EH261" s="48"/>
      <c r="EK261" s="48"/>
      <c r="EN261" s="48"/>
      <c r="ER261" s="48"/>
      <c r="EU261" s="48"/>
      <c r="EX261" s="48"/>
      <c r="FB261" s="48"/>
      <c r="FE261" s="48"/>
      <c r="FH261" s="48"/>
      <c r="FL261" s="48"/>
      <c r="FO261" s="48"/>
      <c r="FR261" s="48"/>
      <c r="FV261" s="48"/>
      <c r="FY261" s="48"/>
      <c r="GB261" s="48"/>
      <c r="GF261" s="48"/>
      <c r="GI261" s="48"/>
      <c r="GL261" s="48"/>
      <c r="GP261" s="48"/>
      <c r="GS261" s="48"/>
      <c r="GV261" s="48"/>
      <c r="GZ261" s="48"/>
      <c r="HC261" s="48"/>
      <c r="HF261" s="48"/>
      <c r="HJ261" s="48"/>
      <c r="HM261" s="48"/>
      <c r="HP261" s="48"/>
      <c r="HT261" s="48"/>
      <c r="HW261" s="48"/>
      <c r="HZ261" s="48"/>
      <c r="ID261" s="48"/>
      <c r="IG261" s="48"/>
      <c r="IJ261" s="48"/>
      <c r="IN261" s="48"/>
      <c r="IQ261" s="48"/>
      <c r="IT261" s="48"/>
      <c r="IX261" s="48"/>
      <c r="JA261" s="48"/>
      <c r="JD261" s="48"/>
      <c r="JH261" s="48"/>
      <c r="JK261" s="48"/>
      <c r="JN261" s="48"/>
      <c r="JQ261" s="48"/>
      <c r="JT261" s="48"/>
      <c r="JW261" s="48"/>
      <c r="JZ261" s="48"/>
      <c r="KC261" s="48"/>
      <c r="KF261" s="48"/>
      <c r="KI261" s="48"/>
      <c r="KL261" s="48"/>
      <c r="KO261" s="48"/>
      <c r="KR261" s="48"/>
      <c r="KS261" s="49"/>
    </row>
    <row r="262" spans="7:305" s="14" customFormat="1" ht="18.75" customHeight="1">
      <c r="G262" s="48"/>
      <c r="K262" s="48"/>
      <c r="N262" s="48"/>
      <c r="Q262" s="48"/>
      <c r="T262" s="48"/>
      <c r="W262" s="48"/>
      <c r="AA262" s="48"/>
      <c r="AD262" s="48"/>
      <c r="AG262" s="48"/>
      <c r="AK262" s="48"/>
      <c r="AN262" s="48"/>
      <c r="AQ262" s="48"/>
      <c r="AU262" s="48"/>
      <c r="AX262" s="48"/>
      <c r="BA262" s="48"/>
      <c r="BE262" s="48"/>
      <c r="BH262" s="48"/>
      <c r="BK262" s="48"/>
      <c r="BO262" s="48"/>
      <c r="BR262" s="48"/>
      <c r="BU262" s="48"/>
      <c r="BX262" s="48"/>
      <c r="CA262" s="48"/>
      <c r="CD262" s="48"/>
      <c r="CG262" s="48"/>
      <c r="CJ262" s="48"/>
      <c r="CM262" s="48"/>
      <c r="CQ262" s="48"/>
      <c r="CT262" s="48"/>
      <c r="CW262" s="48"/>
      <c r="DA262" s="48"/>
      <c r="DD262" s="48"/>
      <c r="DG262" s="48"/>
      <c r="DK262" s="48"/>
      <c r="DN262" s="48"/>
      <c r="DQ262" s="48"/>
      <c r="DU262" s="48"/>
      <c r="DX262" s="48"/>
      <c r="EA262" s="48"/>
      <c r="EE262" s="48"/>
      <c r="EH262" s="48"/>
      <c r="EK262" s="48"/>
      <c r="EN262" s="48"/>
      <c r="ER262" s="48"/>
      <c r="EU262" s="48"/>
      <c r="EX262" s="48"/>
      <c r="FB262" s="48"/>
      <c r="FE262" s="48"/>
      <c r="FH262" s="48"/>
      <c r="FL262" s="48"/>
      <c r="FO262" s="48"/>
      <c r="FR262" s="48"/>
      <c r="FV262" s="48"/>
      <c r="FY262" s="48"/>
      <c r="GB262" s="48"/>
      <c r="GF262" s="48"/>
      <c r="GI262" s="48"/>
      <c r="GL262" s="48"/>
      <c r="GP262" s="48"/>
      <c r="GS262" s="48"/>
      <c r="GV262" s="48"/>
      <c r="GZ262" s="48"/>
      <c r="HC262" s="48"/>
      <c r="HF262" s="48"/>
      <c r="HJ262" s="48"/>
      <c r="HM262" s="48"/>
      <c r="HP262" s="48"/>
      <c r="HT262" s="48"/>
      <c r="HW262" s="48"/>
      <c r="HZ262" s="48"/>
      <c r="ID262" s="48"/>
      <c r="IG262" s="48"/>
      <c r="IJ262" s="48"/>
      <c r="IN262" s="48"/>
      <c r="IQ262" s="48"/>
      <c r="IT262" s="48"/>
      <c r="IX262" s="48"/>
      <c r="JA262" s="48"/>
      <c r="JD262" s="48"/>
      <c r="JH262" s="48"/>
      <c r="JK262" s="48"/>
      <c r="JN262" s="48"/>
      <c r="JQ262" s="48"/>
      <c r="JT262" s="48"/>
      <c r="JW262" s="48"/>
      <c r="JZ262" s="48"/>
      <c r="KC262" s="48"/>
      <c r="KF262" s="48"/>
      <c r="KI262" s="48"/>
      <c r="KL262" s="48"/>
      <c r="KO262" s="48"/>
      <c r="KR262" s="48"/>
      <c r="KS262" s="49"/>
    </row>
    <row r="263" spans="7:305" s="14" customFormat="1">
      <c r="G263" s="48"/>
      <c r="K263" s="48"/>
      <c r="N263" s="48"/>
      <c r="Q263" s="48"/>
      <c r="T263" s="48"/>
      <c r="W263" s="48"/>
      <c r="AA263" s="48"/>
      <c r="AD263" s="48"/>
      <c r="AG263" s="48"/>
      <c r="AK263" s="48"/>
      <c r="AN263" s="48"/>
      <c r="AQ263" s="48"/>
      <c r="AU263" s="48"/>
      <c r="AX263" s="48"/>
      <c r="BA263" s="48"/>
      <c r="BE263" s="48"/>
      <c r="BH263" s="48"/>
      <c r="BK263" s="48"/>
      <c r="BO263" s="48"/>
      <c r="BR263" s="48"/>
      <c r="BU263" s="48"/>
      <c r="BX263" s="48"/>
      <c r="CA263" s="48"/>
      <c r="CD263" s="48"/>
      <c r="CG263" s="48"/>
      <c r="CJ263" s="48"/>
      <c r="CM263" s="48"/>
      <c r="CQ263" s="48"/>
      <c r="CT263" s="48"/>
      <c r="CW263" s="48"/>
      <c r="DA263" s="48"/>
      <c r="DD263" s="48"/>
      <c r="DG263" s="48"/>
      <c r="DK263" s="48"/>
      <c r="DN263" s="48"/>
      <c r="DQ263" s="48"/>
      <c r="DU263" s="48"/>
      <c r="DX263" s="48"/>
      <c r="EA263" s="48"/>
      <c r="EE263" s="48"/>
      <c r="EH263" s="48"/>
      <c r="EK263" s="48"/>
      <c r="EN263" s="48"/>
      <c r="ER263" s="48"/>
      <c r="EU263" s="48"/>
      <c r="EX263" s="48"/>
      <c r="FB263" s="48"/>
      <c r="FE263" s="48"/>
      <c r="FH263" s="48"/>
      <c r="FL263" s="48"/>
      <c r="FO263" s="48"/>
      <c r="FR263" s="48"/>
      <c r="FV263" s="48"/>
      <c r="FY263" s="48"/>
      <c r="GB263" s="48"/>
      <c r="GF263" s="48"/>
      <c r="GI263" s="48"/>
      <c r="GL263" s="48"/>
      <c r="GP263" s="48"/>
      <c r="GS263" s="48"/>
      <c r="GV263" s="48"/>
      <c r="GZ263" s="48"/>
      <c r="HC263" s="48"/>
      <c r="HF263" s="48"/>
      <c r="HJ263" s="48"/>
      <c r="HM263" s="48"/>
      <c r="HP263" s="48"/>
      <c r="HT263" s="48"/>
      <c r="HW263" s="48"/>
      <c r="HZ263" s="48"/>
      <c r="ID263" s="48"/>
      <c r="IG263" s="48"/>
      <c r="IJ263" s="48"/>
      <c r="IN263" s="48"/>
      <c r="IQ263" s="48"/>
      <c r="IT263" s="48"/>
      <c r="IX263" s="48"/>
      <c r="JA263" s="48"/>
      <c r="JD263" s="48"/>
      <c r="JH263" s="48"/>
      <c r="JK263" s="48"/>
      <c r="JN263" s="48"/>
      <c r="JQ263" s="48"/>
      <c r="JT263" s="48"/>
      <c r="JW263" s="48"/>
      <c r="JZ263" s="48"/>
      <c r="KC263" s="48"/>
      <c r="KF263" s="48"/>
      <c r="KI263" s="48"/>
      <c r="KL263" s="48"/>
      <c r="KO263" s="48"/>
      <c r="KR263" s="48"/>
      <c r="KS263" s="49"/>
    </row>
    <row r="264" spans="7:305" s="14" customFormat="1" ht="18.75" customHeight="1">
      <c r="G264" s="48"/>
      <c r="K264" s="48"/>
      <c r="N264" s="48"/>
      <c r="Q264" s="48"/>
      <c r="T264" s="48"/>
      <c r="W264" s="48"/>
      <c r="AA264" s="48"/>
      <c r="AD264" s="48"/>
      <c r="AG264" s="48"/>
      <c r="AK264" s="48"/>
      <c r="AN264" s="48"/>
      <c r="AQ264" s="48"/>
      <c r="AU264" s="48"/>
      <c r="AX264" s="48"/>
      <c r="BA264" s="48"/>
      <c r="BE264" s="48"/>
      <c r="BH264" s="48"/>
      <c r="BK264" s="48"/>
      <c r="BO264" s="48"/>
      <c r="BR264" s="48"/>
      <c r="BU264" s="48"/>
      <c r="BX264" s="48"/>
      <c r="CA264" s="48"/>
      <c r="CD264" s="48"/>
      <c r="CG264" s="48"/>
      <c r="CJ264" s="48"/>
      <c r="CM264" s="48"/>
      <c r="CQ264" s="48"/>
      <c r="CT264" s="48"/>
      <c r="CW264" s="48"/>
      <c r="DA264" s="48"/>
      <c r="DD264" s="48"/>
      <c r="DG264" s="48"/>
      <c r="DK264" s="48"/>
      <c r="DN264" s="48"/>
      <c r="DQ264" s="48"/>
      <c r="DU264" s="48"/>
      <c r="DX264" s="48"/>
      <c r="EA264" s="48"/>
      <c r="EE264" s="48"/>
      <c r="EH264" s="48"/>
      <c r="EK264" s="48"/>
      <c r="EN264" s="48"/>
      <c r="ER264" s="48"/>
      <c r="EU264" s="48"/>
      <c r="EX264" s="48"/>
      <c r="FB264" s="48"/>
      <c r="FE264" s="48"/>
      <c r="FH264" s="48"/>
      <c r="FL264" s="48"/>
      <c r="FO264" s="48"/>
      <c r="FR264" s="48"/>
      <c r="FV264" s="48"/>
      <c r="FY264" s="48"/>
      <c r="GB264" s="48"/>
      <c r="GF264" s="48"/>
      <c r="GI264" s="48"/>
      <c r="GL264" s="48"/>
      <c r="GP264" s="48"/>
      <c r="GS264" s="48"/>
      <c r="GV264" s="48"/>
      <c r="GZ264" s="48"/>
      <c r="HC264" s="48"/>
      <c r="HF264" s="48"/>
      <c r="HJ264" s="48"/>
      <c r="HM264" s="48"/>
      <c r="HP264" s="48"/>
      <c r="HT264" s="48"/>
      <c r="HW264" s="48"/>
      <c r="HZ264" s="48"/>
      <c r="ID264" s="48"/>
      <c r="IG264" s="48"/>
      <c r="IJ264" s="48"/>
      <c r="IN264" s="48"/>
      <c r="IQ264" s="48"/>
      <c r="IT264" s="48"/>
      <c r="IX264" s="48"/>
      <c r="JA264" s="48"/>
      <c r="JD264" s="48"/>
      <c r="JH264" s="48"/>
      <c r="JK264" s="48"/>
      <c r="JN264" s="48"/>
      <c r="JQ264" s="48"/>
      <c r="JT264" s="48"/>
      <c r="JW264" s="48"/>
      <c r="JZ264" s="48"/>
      <c r="KC264" s="48"/>
      <c r="KF264" s="48"/>
      <c r="KI264" s="48"/>
      <c r="KL264" s="48"/>
      <c r="KO264" s="48"/>
      <c r="KR264" s="48"/>
      <c r="KS264" s="49"/>
    </row>
    <row r="265" spans="7:305" s="14" customFormat="1">
      <c r="G265" s="48"/>
      <c r="K265" s="48"/>
      <c r="N265" s="48"/>
      <c r="Q265" s="48"/>
      <c r="T265" s="48"/>
      <c r="W265" s="48"/>
      <c r="AA265" s="48"/>
      <c r="AD265" s="48"/>
      <c r="AG265" s="48"/>
      <c r="AK265" s="48"/>
      <c r="AN265" s="48"/>
      <c r="AQ265" s="48"/>
      <c r="AU265" s="48"/>
      <c r="AX265" s="48"/>
      <c r="BA265" s="48"/>
      <c r="BE265" s="48"/>
      <c r="BH265" s="48"/>
      <c r="BK265" s="48"/>
      <c r="BO265" s="48"/>
      <c r="BR265" s="48"/>
      <c r="BU265" s="48"/>
      <c r="BX265" s="48"/>
      <c r="CA265" s="48"/>
      <c r="CD265" s="48"/>
      <c r="CG265" s="48"/>
      <c r="CJ265" s="48"/>
      <c r="CM265" s="48"/>
      <c r="CQ265" s="48"/>
      <c r="CT265" s="48"/>
      <c r="CW265" s="48"/>
      <c r="DA265" s="48"/>
      <c r="DD265" s="48"/>
      <c r="DG265" s="48"/>
      <c r="DK265" s="48"/>
      <c r="DN265" s="48"/>
      <c r="DQ265" s="48"/>
      <c r="DU265" s="48"/>
      <c r="DX265" s="48"/>
      <c r="EA265" s="48"/>
      <c r="EE265" s="48"/>
      <c r="EH265" s="48"/>
      <c r="EK265" s="48"/>
      <c r="EN265" s="48"/>
      <c r="ER265" s="48"/>
      <c r="EU265" s="48"/>
      <c r="EX265" s="48"/>
      <c r="FB265" s="48"/>
      <c r="FE265" s="48"/>
      <c r="FH265" s="48"/>
      <c r="FL265" s="48"/>
      <c r="FO265" s="48"/>
      <c r="FR265" s="48"/>
      <c r="FV265" s="48"/>
      <c r="FY265" s="48"/>
      <c r="GB265" s="48"/>
      <c r="GF265" s="48"/>
      <c r="GI265" s="48"/>
      <c r="GL265" s="48"/>
      <c r="GP265" s="48"/>
      <c r="GS265" s="48"/>
      <c r="GV265" s="48"/>
      <c r="GZ265" s="48"/>
      <c r="HC265" s="48"/>
      <c r="HF265" s="48"/>
      <c r="HJ265" s="48"/>
      <c r="HM265" s="48"/>
      <c r="HP265" s="48"/>
      <c r="HT265" s="48"/>
      <c r="HW265" s="48"/>
      <c r="HZ265" s="48"/>
      <c r="ID265" s="48"/>
      <c r="IG265" s="48"/>
      <c r="IJ265" s="48"/>
      <c r="IN265" s="48"/>
      <c r="IQ265" s="48"/>
      <c r="IT265" s="48"/>
      <c r="IX265" s="48"/>
      <c r="JA265" s="48"/>
      <c r="JD265" s="48"/>
      <c r="JH265" s="48"/>
      <c r="JK265" s="48"/>
      <c r="JN265" s="48"/>
      <c r="JQ265" s="48"/>
      <c r="JT265" s="48"/>
      <c r="JW265" s="48"/>
      <c r="JZ265" s="48"/>
      <c r="KC265" s="48"/>
      <c r="KF265" s="48"/>
      <c r="KI265" s="48"/>
      <c r="KL265" s="48"/>
      <c r="KO265" s="48"/>
      <c r="KR265" s="48"/>
      <c r="KS265" s="49"/>
    </row>
    <row r="266" spans="7:305" s="14" customFormat="1" ht="18.75" customHeight="1">
      <c r="G266" s="48"/>
      <c r="K266" s="48"/>
      <c r="N266" s="48"/>
      <c r="Q266" s="48"/>
      <c r="T266" s="48"/>
      <c r="W266" s="48"/>
      <c r="AA266" s="48"/>
      <c r="AD266" s="48"/>
      <c r="AG266" s="48"/>
      <c r="AK266" s="48"/>
      <c r="AN266" s="48"/>
      <c r="AQ266" s="48"/>
      <c r="AU266" s="48"/>
      <c r="AX266" s="48"/>
      <c r="BA266" s="48"/>
      <c r="BE266" s="48"/>
      <c r="BH266" s="48"/>
      <c r="BK266" s="48"/>
      <c r="BO266" s="48"/>
      <c r="BR266" s="48"/>
      <c r="BU266" s="48"/>
      <c r="BX266" s="48"/>
      <c r="CA266" s="48"/>
      <c r="CD266" s="48"/>
      <c r="CG266" s="48"/>
      <c r="CJ266" s="48"/>
      <c r="CM266" s="48"/>
      <c r="CQ266" s="48"/>
      <c r="CT266" s="48"/>
      <c r="CW266" s="48"/>
      <c r="DA266" s="48"/>
      <c r="DD266" s="48"/>
      <c r="DG266" s="48"/>
      <c r="DK266" s="48"/>
      <c r="DN266" s="48"/>
      <c r="DQ266" s="48"/>
      <c r="DU266" s="48"/>
      <c r="DX266" s="48"/>
      <c r="EA266" s="48"/>
      <c r="EE266" s="48"/>
      <c r="EH266" s="48"/>
      <c r="EK266" s="48"/>
      <c r="EN266" s="48"/>
      <c r="ER266" s="48"/>
      <c r="EU266" s="48"/>
      <c r="EX266" s="48"/>
      <c r="FB266" s="48"/>
      <c r="FE266" s="48"/>
      <c r="FH266" s="48"/>
      <c r="FL266" s="48"/>
      <c r="FO266" s="48"/>
      <c r="FR266" s="48"/>
      <c r="FV266" s="48"/>
      <c r="FY266" s="48"/>
      <c r="GB266" s="48"/>
      <c r="GF266" s="48"/>
      <c r="GI266" s="48"/>
      <c r="GL266" s="48"/>
      <c r="GP266" s="48"/>
      <c r="GS266" s="48"/>
      <c r="GV266" s="48"/>
      <c r="GZ266" s="48"/>
      <c r="HC266" s="48"/>
      <c r="HF266" s="48"/>
      <c r="HJ266" s="48"/>
      <c r="HM266" s="48"/>
      <c r="HP266" s="48"/>
      <c r="HT266" s="48"/>
      <c r="HW266" s="48"/>
      <c r="HZ266" s="48"/>
      <c r="ID266" s="48"/>
      <c r="IG266" s="48"/>
      <c r="IJ266" s="48"/>
      <c r="IN266" s="48"/>
      <c r="IQ266" s="48"/>
      <c r="IT266" s="48"/>
      <c r="IX266" s="48"/>
      <c r="JA266" s="48"/>
      <c r="JD266" s="48"/>
      <c r="JH266" s="48"/>
      <c r="JK266" s="48"/>
      <c r="JN266" s="48"/>
      <c r="JQ266" s="48"/>
      <c r="JT266" s="48"/>
      <c r="JW266" s="48"/>
      <c r="JZ266" s="48"/>
      <c r="KC266" s="48"/>
      <c r="KF266" s="48"/>
      <c r="KI266" s="48"/>
      <c r="KL266" s="48"/>
      <c r="KO266" s="48"/>
      <c r="KR266" s="48"/>
      <c r="KS266" s="49"/>
    </row>
    <row r="267" spans="7:305" s="14" customFormat="1">
      <c r="G267" s="48"/>
      <c r="K267" s="48"/>
      <c r="N267" s="48"/>
      <c r="Q267" s="48"/>
      <c r="T267" s="48"/>
      <c r="W267" s="48"/>
      <c r="AA267" s="48"/>
      <c r="AD267" s="48"/>
      <c r="AG267" s="48"/>
      <c r="AK267" s="48"/>
      <c r="AN267" s="48"/>
      <c r="AQ267" s="48"/>
      <c r="AU267" s="48"/>
      <c r="AX267" s="48"/>
      <c r="BA267" s="48"/>
      <c r="BE267" s="48"/>
      <c r="BH267" s="48"/>
      <c r="BK267" s="48"/>
      <c r="BO267" s="48"/>
      <c r="BR267" s="48"/>
      <c r="BU267" s="48"/>
      <c r="BX267" s="48"/>
      <c r="CA267" s="48"/>
      <c r="CD267" s="48"/>
      <c r="CG267" s="48"/>
      <c r="CJ267" s="48"/>
      <c r="CM267" s="48"/>
      <c r="CQ267" s="48"/>
      <c r="CT267" s="48"/>
      <c r="CW267" s="48"/>
      <c r="DA267" s="48"/>
      <c r="DD267" s="48"/>
      <c r="DG267" s="48"/>
      <c r="DK267" s="48"/>
      <c r="DN267" s="48"/>
      <c r="DQ267" s="48"/>
      <c r="DU267" s="48"/>
      <c r="DX267" s="48"/>
      <c r="EA267" s="48"/>
      <c r="EE267" s="48"/>
      <c r="EH267" s="48"/>
      <c r="EK267" s="48"/>
      <c r="EN267" s="48"/>
      <c r="ER267" s="48"/>
      <c r="EU267" s="48"/>
      <c r="EX267" s="48"/>
      <c r="FB267" s="48"/>
      <c r="FE267" s="48"/>
      <c r="FH267" s="48"/>
      <c r="FL267" s="48"/>
      <c r="FO267" s="48"/>
      <c r="FR267" s="48"/>
      <c r="FV267" s="48"/>
      <c r="FY267" s="48"/>
      <c r="GB267" s="48"/>
      <c r="GF267" s="48"/>
      <c r="GI267" s="48"/>
      <c r="GL267" s="48"/>
      <c r="GP267" s="48"/>
      <c r="GS267" s="48"/>
      <c r="GV267" s="48"/>
      <c r="GZ267" s="48"/>
      <c r="HC267" s="48"/>
      <c r="HF267" s="48"/>
      <c r="HJ267" s="48"/>
      <c r="HM267" s="48"/>
      <c r="HP267" s="48"/>
      <c r="HT267" s="48"/>
      <c r="HW267" s="48"/>
      <c r="HZ267" s="48"/>
      <c r="ID267" s="48"/>
      <c r="IG267" s="48"/>
      <c r="IJ267" s="48"/>
      <c r="IN267" s="48"/>
      <c r="IQ267" s="48"/>
      <c r="IT267" s="48"/>
      <c r="IX267" s="48"/>
      <c r="JA267" s="48"/>
      <c r="JD267" s="48"/>
      <c r="JH267" s="48"/>
      <c r="JK267" s="48"/>
      <c r="JN267" s="48"/>
      <c r="JQ267" s="48"/>
      <c r="JT267" s="48"/>
      <c r="JW267" s="48"/>
      <c r="JZ267" s="48"/>
      <c r="KC267" s="48"/>
      <c r="KF267" s="48"/>
      <c r="KI267" s="48"/>
      <c r="KL267" s="48"/>
      <c r="KO267" s="48"/>
      <c r="KR267" s="48"/>
      <c r="KS267" s="49"/>
    </row>
    <row r="268" spans="7:305" s="14" customFormat="1" ht="18.75" customHeight="1">
      <c r="G268" s="48"/>
      <c r="K268" s="48"/>
      <c r="N268" s="48"/>
      <c r="Q268" s="48"/>
      <c r="T268" s="48"/>
      <c r="W268" s="48"/>
      <c r="AA268" s="48"/>
      <c r="AD268" s="48"/>
      <c r="AG268" s="48"/>
      <c r="AK268" s="48"/>
      <c r="AN268" s="48"/>
      <c r="AQ268" s="48"/>
      <c r="AU268" s="48"/>
      <c r="AX268" s="48"/>
      <c r="BA268" s="48"/>
      <c r="BE268" s="48"/>
      <c r="BH268" s="48"/>
      <c r="BK268" s="48"/>
      <c r="BO268" s="48"/>
      <c r="BR268" s="48"/>
      <c r="BU268" s="48"/>
      <c r="BX268" s="48"/>
      <c r="CA268" s="48"/>
      <c r="CD268" s="48"/>
      <c r="CG268" s="48"/>
      <c r="CJ268" s="48"/>
      <c r="CM268" s="48"/>
      <c r="CQ268" s="48"/>
      <c r="CT268" s="48"/>
      <c r="CW268" s="48"/>
      <c r="DA268" s="48"/>
      <c r="DD268" s="48"/>
      <c r="DG268" s="48"/>
      <c r="DK268" s="48"/>
      <c r="DN268" s="48"/>
      <c r="DQ268" s="48"/>
      <c r="DU268" s="48"/>
      <c r="DX268" s="48"/>
      <c r="EA268" s="48"/>
      <c r="EE268" s="48"/>
      <c r="EH268" s="48"/>
      <c r="EK268" s="48"/>
      <c r="EN268" s="48"/>
      <c r="ER268" s="48"/>
      <c r="EU268" s="48"/>
      <c r="EX268" s="48"/>
      <c r="FB268" s="48"/>
      <c r="FE268" s="48"/>
      <c r="FH268" s="48"/>
      <c r="FL268" s="48"/>
      <c r="FO268" s="48"/>
      <c r="FR268" s="48"/>
      <c r="FV268" s="48"/>
      <c r="FY268" s="48"/>
      <c r="GB268" s="48"/>
      <c r="GF268" s="48"/>
      <c r="GI268" s="48"/>
      <c r="GL268" s="48"/>
      <c r="GP268" s="48"/>
      <c r="GS268" s="48"/>
      <c r="GV268" s="48"/>
      <c r="GZ268" s="48"/>
      <c r="HC268" s="48"/>
      <c r="HF268" s="48"/>
      <c r="HJ268" s="48"/>
      <c r="HM268" s="48"/>
      <c r="HP268" s="48"/>
      <c r="HT268" s="48"/>
      <c r="HW268" s="48"/>
      <c r="HZ268" s="48"/>
      <c r="ID268" s="48"/>
      <c r="IG268" s="48"/>
      <c r="IJ268" s="48"/>
      <c r="IN268" s="48"/>
      <c r="IQ268" s="48"/>
      <c r="IT268" s="48"/>
      <c r="IX268" s="48"/>
      <c r="JA268" s="48"/>
      <c r="JD268" s="48"/>
      <c r="JH268" s="48"/>
      <c r="JK268" s="48"/>
      <c r="JN268" s="48"/>
      <c r="JQ268" s="48"/>
      <c r="JT268" s="48"/>
      <c r="JW268" s="48"/>
      <c r="JZ268" s="48"/>
      <c r="KC268" s="48"/>
      <c r="KF268" s="48"/>
      <c r="KI268" s="48"/>
      <c r="KL268" s="48"/>
      <c r="KO268" s="48"/>
      <c r="KR268" s="48"/>
      <c r="KS268" s="49"/>
    </row>
    <row r="269" spans="7:305" s="14" customFormat="1">
      <c r="G269" s="48"/>
      <c r="K269" s="48"/>
      <c r="N269" s="48"/>
      <c r="Q269" s="48"/>
      <c r="T269" s="48"/>
      <c r="W269" s="48"/>
      <c r="AA269" s="48"/>
      <c r="AD269" s="48"/>
      <c r="AG269" s="48"/>
      <c r="AK269" s="48"/>
      <c r="AN269" s="48"/>
      <c r="AQ269" s="48"/>
      <c r="AU269" s="48"/>
      <c r="AX269" s="48"/>
      <c r="BA269" s="48"/>
      <c r="BE269" s="48"/>
      <c r="BH269" s="48"/>
      <c r="BK269" s="48"/>
      <c r="BO269" s="48"/>
      <c r="BR269" s="48"/>
      <c r="BU269" s="48"/>
      <c r="BX269" s="48"/>
      <c r="CA269" s="48"/>
      <c r="CD269" s="48"/>
      <c r="CG269" s="48"/>
      <c r="CJ269" s="48"/>
      <c r="CM269" s="48"/>
      <c r="CQ269" s="48"/>
      <c r="CT269" s="48"/>
      <c r="CW269" s="48"/>
      <c r="DA269" s="48"/>
      <c r="DD269" s="48"/>
      <c r="DG269" s="48"/>
      <c r="DK269" s="48"/>
      <c r="DN269" s="48"/>
      <c r="DQ269" s="48"/>
      <c r="DU269" s="48"/>
      <c r="DX269" s="48"/>
      <c r="EA269" s="48"/>
      <c r="EE269" s="48"/>
      <c r="EH269" s="48"/>
      <c r="EK269" s="48"/>
      <c r="EN269" s="48"/>
      <c r="ER269" s="48"/>
      <c r="EU269" s="48"/>
      <c r="EX269" s="48"/>
      <c r="FB269" s="48"/>
      <c r="FE269" s="48"/>
      <c r="FH269" s="48"/>
      <c r="FL269" s="48"/>
      <c r="FO269" s="48"/>
      <c r="FR269" s="48"/>
      <c r="FV269" s="48"/>
      <c r="FY269" s="48"/>
      <c r="GB269" s="48"/>
      <c r="GF269" s="48"/>
      <c r="GI269" s="48"/>
      <c r="GL269" s="48"/>
      <c r="GP269" s="48"/>
      <c r="GS269" s="48"/>
      <c r="GV269" s="48"/>
      <c r="GZ269" s="48"/>
      <c r="HC269" s="48"/>
      <c r="HF269" s="48"/>
      <c r="HJ269" s="48"/>
      <c r="HM269" s="48"/>
      <c r="HP269" s="48"/>
      <c r="HT269" s="48"/>
      <c r="HW269" s="48"/>
      <c r="HZ269" s="48"/>
      <c r="ID269" s="48"/>
      <c r="IG269" s="48"/>
      <c r="IJ269" s="48"/>
      <c r="IN269" s="48"/>
      <c r="IQ269" s="48"/>
      <c r="IT269" s="48"/>
      <c r="IX269" s="48"/>
      <c r="JA269" s="48"/>
      <c r="JD269" s="48"/>
      <c r="JH269" s="48"/>
      <c r="JK269" s="48"/>
      <c r="JN269" s="48"/>
      <c r="JQ269" s="48"/>
      <c r="JT269" s="48"/>
      <c r="JW269" s="48"/>
      <c r="JZ269" s="48"/>
      <c r="KC269" s="48"/>
      <c r="KF269" s="48"/>
      <c r="KI269" s="48"/>
      <c r="KL269" s="48"/>
      <c r="KO269" s="48"/>
      <c r="KR269" s="48"/>
      <c r="KS269" s="49"/>
    </row>
    <row r="270" spans="7:305" s="14" customFormat="1" ht="18.75" customHeight="1">
      <c r="G270" s="48"/>
      <c r="K270" s="48"/>
      <c r="N270" s="48"/>
      <c r="Q270" s="48"/>
      <c r="T270" s="48"/>
      <c r="W270" s="48"/>
      <c r="AA270" s="48"/>
      <c r="AD270" s="48"/>
      <c r="AG270" s="48"/>
      <c r="AK270" s="48"/>
      <c r="AN270" s="48"/>
      <c r="AQ270" s="48"/>
      <c r="AU270" s="48"/>
      <c r="AX270" s="48"/>
      <c r="BA270" s="48"/>
      <c r="BE270" s="48"/>
      <c r="BH270" s="48"/>
      <c r="BK270" s="48"/>
      <c r="BO270" s="48"/>
      <c r="BR270" s="48"/>
      <c r="BU270" s="48"/>
      <c r="BX270" s="48"/>
      <c r="CA270" s="48"/>
      <c r="CD270" s="48"/>
      <c r="CG270" s="48"/>
      <c r="CJ270" s="48"/>
      <c r="CM270" s="48"/>
      <c r="CQ270" s="48"/>
      <c r="CT270" s="48"/>
      <c r="CW270" s="48"/>
      <c r="DA270" s="48"/>
      <c r="DD270" s="48"/>
      <c r="DG270" s="48"/>
      <c r="DK270" s="48"/>
      <c r="DN270" s="48"/>
      <c r="DQ270" s="48"/>
      <c r="DU270" s="48"/>
      <c r="DX270" s="48"/>
      <c r="EA270" s="48"/>
      <c r="EE270" s="48"/>
      <c r="EH270" s="48"/>
      <c r="EK270" s="48"/>
      <c r="EN270" s="48"/>
      <c r="ER270" s="48"/>
      <c r="EU270" s="48"/>
      <c r="EX270" s="48"/>
      <c r="FB270" s="48"/>
      <c r="FE270" s="48"/>
      <c r="FH270" s="48"/>
      <c r="FL270" s="48"/>
      <c r="FO270" s="48"/>
      <c r="FR270" s="48"/>
      <c r="FV270" s="48"/>
      <c r="FY270" s="48"/>
      <c r="GB270" s="48"/>
      <c r="GF270" s="48"/>
      <c r="GI270" s="48"/>
      <c r="GL270" s="48"/>
      <c r="GP270" s="48"/>
      <c r="GS270" s="48"/>
      <c r="GV270" s="48"/>
      <c r="GZ270" s="48"/>
      <c r="HC270" s="48"/>
      <c r="HF270" s="48"/>
      <c r="HJ270" s="48"/>
      <c r="HM270" s="48"/>
      <c r="HP270" s="48"/>
      <c r="HT270" s="48"/>
      <c r="HW270" s="48"/>
      <c r="HZ270" s="48"/>
      <c r="ID270" s="48"/>
      <c r="IG270" s="48"/>
      <c r="IJ270" s="48"/>
      <c r="IN270" s="48"/>
      <c r="IQ270" s="48"/>
      <c r="IT270" s="48"/>
      <c r="IX270" s="48"/>
      <c r="JA270" s="48"/>
      <c r="JD270" s="48"/>
      <c r="JH270" s="48"/>
      <c r="JK270" s="48"/>
      <c r="JN270" s="48"/>
      <c r="JQ270" s="48"/>
      <c r="JT270" s="48"/>
      <c r="JW270" s="48"/>
      <c r="JZ270" s="48"/>
      <c r="KC270" s="48"/>
      <c r="KF270" s="48"/>
      <c r="KI270" s="48"/>
      <c r="KL270" s="48"/>
      <c r="KO270" s="48"/>
      <c r="KR270" s="48"/>
      <c r="KS270" s="49"/>
    </row>
    <row r="271" spans="7:305" s="14" customFormat="1">
      <c r="G271" s="48"/>
      <c r="K271" s="48"/>
      <c r="N271" s="48"/>
      <c r="Q271" s="48"/>
      <c r="T271" s="48"/>
      <c r="W271" s="48"/>
      <c r="AA271" s="48"/>
      <c r="AD271" s="48"/>
      <c r="AG271" s="48"/>
      <c r="AK271" s="48"/>
      <c r="AN271" s="48"/>
      <c r="AQ271" s="48"/>
      <c r="AU271" s="48"/>
      <c r="AX271" s="48"/>
      <c r="BA271" s="48"/>
      <c r="BE271" s="48"/>
      <c r="BH271" s="48"/>
      <c r="BK271" s="48"/>
      <c r="BO271" s="48"/>
      <c r="BR271" s="48"/>
      <c r="BU271" s="48"/>
      <c r="BX271" s="48"/>
      <c r="CA271" s="48"/>
      <c r="CD271" s="48"/>
      <c r="CG271" s="48"/>
      <c r="CJ271" s="48"/>
      <c r="CM271" s="48"/>
      <c r="CQ271" s="48"/>
      <c r="CT271" s="48"/>
      <c r="CW271" s="48"/>
      <c r="DA271" s="48"/>
      <c r="DD271" s="48"/>
      <c r="DG271" s="48"/>
      <c r="DK271" s="48"/>
      <c r="DN271" s="48"/>
      <c r="DQ271" s="48"/>
      <c r="DU271" s="48"/>
      <c r="DX271" s="48"/>
      <c r="EA271" s="48"/>
      <c r="EE271" s="48"/>
      <c r="EH271" s="48"/>
      <c r="EK271" s="48"/>
      <c r="EN271" s="48"/>
      <c r="ER271" s="48"/>
      <c r="EU271" s="48"/>
      <c r="EX271" s="48"/>
      <c r="FB271" s="48"/>
      <c r="FE271" s="48"/>
      <c r="FH271" s="48"/>
      <c r="FL271" s="48"/>
      <c r="FO271" s="48"/>
      <c r="FR271" s="48"/>
      <c r="FV271" s="48"/>
      <c r="FY271" s="48"/>
      <c r="GB271" s="48"/>
      <c r="GF271" s="48"/>
      <c r="GI271" s="48"/>
      <c r="GL271" s="48"/>
      <c r="GP271" s="48"/>
      <c r="GS271" s="48"/>
      <c r="GV271" s="48"/>
      <c r="GZ271" s="48"/>
      <c r="HC271" s="48"/>
      <c r="HF271" s="48"/>
      <c r="HJ271" s="48"/>
      <c r="HM271" s="48"/>
      <c r="HP271" s="48"/>
      <c r="HT271" s="48"/>
      <c r="HW271" s="48"/>
      <c r="HZ271" s="48"/>
      <c r="ID271" s="48"/>
      <c r="IG271" s="48"/>
      <c r="IJ271" s="48"/>
      <c r="IN271" s="48"/>
      <c r="IQ271" s="48"/>
      <c r="IT271" s="48"/>
      <c r="IX271" s="48"/>
      <c r="JA271" s="48"/>
      <c r="JD271" s="48"/>
      <c r="JH271" s="48"/>
      <c r="JK271" s="48"/>
      <c r="JN271" s="48"/>
      <c r="JQ271" s="48"/>
      <c r="JT271" s="48"/>
      <c r="JW271" s="48"/>
      <c r="JZ271" s="48"/>
      <c r="KC271" s="48"/>
      <c r="KF271" s="48"/>
      <c r="KI271" s="48"/>
      <c r="KL271" s="48"/>
      <c r="KO271" s="48"/>
      <c r="KR271" s="48"/>
      <c r="KS271" s="49"/>
    </row>
    <row r="272" spans="7:305" s="14" customFormat="1" ht="18.75" customHeight="1">
      <c r="G272" s="48"/>
      <c r="K272" s="48"/>
      <c r="N272" s="48"/>
      <c r="Q272" s="48"/>
      <c r="T272" s="48"/>
      <c r="W272" s="48"/>
      <c r="AA272" s="48"/>
      <c r="AD272" s="48"/>
      <c r="AG272" s="48"/>
      <c r="AK272" s="48"/>
      <c r="AN272" s="48"/>
      <c r="AQ272" s="48"/>
      <c r="AU272" s="48"/>
      <c r="AX272" s="48"/>
      <c r="BA272" s="48"/>
      <c r="BE272" s="48"/>
      <c r="BH272" s="48"/>
      <c r="BK272" s="48"/>
      <c r="BO272" s="48"/>
      <c r="BR272" s="48"/>
      <c r="BU272" s="48"/>
      <c r="BX272" s="48"/>
      <c r="CA272" s="48"/>
      <c r="CD272" s="48"/>
      <c r="CG272" s="48"/>
      <c r="CJ272" s="48"/>
      <c r="CM272" s="48"/>
      <c r="CQ272" s="48"/>
      <c r="CT272" s="48"/>
      <c r="CW272" s="48"/>
      <c r="DA272" s="48"/>
      <c r="DD272" s="48"/>
      <c r="DG272" s="48"/>
      <c r="DK272" s="48"/>
      <c r="DN272" s="48"/>
      <c r="DQ272" s="48"/>
      <c r="DU272" s="48"/>
      <c r="DX272" s="48"/>
      <c r="EA272" s="48"/>
      <c r="EE272" s="48"/>
      <c r="EH272" s="48"/>
      <c r="EK272" s="48"/>
      <c r="EN272" s="48"/>
      <c r="ER272" s="48"/>
      <c r="EU272" s="48"/>
      <c r="EX272" s="48"/>
      <c r="FB272" s="48"/>
      <c r="FE272" s="48"/>
      <c r="FH272" s="48"/>
      <c r="FL272" s="48"/>
      <c r="FO272" s="48"/>
      <c r="FR272" s="48"/>
      <c r="FV272" s="48"/>
      <c r="FY272" s="48"/>
      <c r="GB272" s="48"/>
      <c r="GF272" s="48"/>
      <c r="GI272" s="48"/>
      <c r="GL272" s="48"/>
      <c r="GP272" s="48"/>
      <c r="GS272" s="48"/>
      <c r="GV272" s="48"/>
      <c r="GZ272" s="48"/>
      <c r="HC272" s="48"/>
      <c r="HF272" s="48"/>
      <c r="HJ272" s="48"/>
      <c r="HM272" s="48"/>
      <c r="HP272" s="48"/>
      <c r="HT272" s="48"/>
      <c r="HW272" s="48"/>
      <c r="HZ272" s="48"/>
      <c r="ID272" s="48"/>
      <c r="IG272" s="48"/>
      <c r="IJ272" s="48"/>
      <c r="IN272" s="48"/>
      <c r="IQ272" s="48"/>
      <c r="IT272" s="48"/>
      <c r="IX272" s="48"/>
      <c r="JA272" s="48"/>
      <c r="JD272" s="48"/>
      <c r="JH272" s="48"/>
      <c r="JK272" s="48"/>
      <c r="JN272" s="48"/>
      <c r="JQ272" s="48"/>
      <c r="JT272" s="48"/>
      <c r="JW272" s="48"/>
      <c r="JZ272" s="48"/>
      <c r="KC272" s="48"/>
      <c r="KF272" s="48"/>
      <c r="KI272" s="48"/>
      <c r="KL272" s="48"/>
      <c r="KO272" s="48"/>
      <c r="KR272" s="48"/>
      <c r="KS272" s="49"/>
    </row>
    <row r="273" spans="7:305" s="14" customFormat="1">
      <c r="G273" s="48"/>
      <c r="K273" s="48"/>
      <c r="N273" s="48"/>
      <c r="Q273" s="48"/>
      <c r="T273" s="48"/>
      <c r="W273" s="48"/>
      <c r="AA273" s="48"/>
      <c r="AD273" s="48"/>
      <c r="AG273" s="48"/>
      <c r="AK273" s="48"/>
      <c r="AN273" s="48"/>
      <c r="AQ273" s="48"/>
      <c r="AU273" s="48"/>
      <c r="AX273" s="48"/>
      <c r="BA273" s="48"/>
      <c r="BE273" s="48"/>
      <c r="BH273" s="48"/>
      <c r="BK273" s="48"/>
      <c r="BO273" s="48"/>
      <c r="BR273" s="48"/>
      <c r="BU273" s="48"/>
      <c r="BX273" s="48"/>
      <c r="CA273" s="48"/>
      <c r="CD273" s="48"/>
      <c r="CG273" s="48"/>
      <c r="CJ273" s="48"/>
      <c r="CM273" s="48"/>
      <c r="CQ273" s="48"/>
      <c r="CT273" s="48"/>
      <c r="CW273" s="48"/>
      <c r="DA273" s="48"/>
      <c r="DD273" s="48"/>
      <c r="DG273" s="48"/>
      <c r="DK273" s="48"/>
      <c r="DN273" s="48"/>
      <c r="DQ273" s="48"/>
      <c r="DU273" s="48"/>
      <c r="DX273" s="48"/>
      <c r="EA273" s="48"/>
      <c r="EE273" s="48"/>
      <c r="EH273" s="48"/>
      <c r="EK273" s="48"/>
      <c r="EN273" s="48"/>
      <c r="ER273" s="48"/>
      <c r="EU273" s="48"/>
      <c r="EX273" s="48"/>
      <c r="FB273" s="48"/>
      <c r="FE273" s="48"/>
      <c r="FH273" s="48"/>
      <c r="FL273" s="48"/>
      <c r="FO273" s="48"/>
      <c r="FR273" s="48"/>
      <c r="FV273" s="48"/>
      <c r="FY273" s="48"/>
      <c r="GB273" s="48"/>
      <c r="GF273" s="48"/>
      <c r="GI273" s="48"/>
      <c r="GL273" s="48"/>
      <c r="GP273" s="48"/>
      <c r="GS273" s="48"/>
      <c r="GV273" s="48"/>
      <c r="GZ273" s="48"/>
      <c r="HC273" s="48"/>
      <c r="HF273" s="48"/>
      <c r="HJ273" s="48"/>
      <c r="HM273" s="48"/>
      <c r="HP273" s="48"/>
      <c r="HT273" s="48"/>
      <c r="HW273" s="48"/>
      <c r="HZ273" s="48"/>
      <c r="ID273" s="48"/>
      <c r="IG273" s="48"/>
      <c r="IJ273" s="48"/>
      <c r="IN273" s="48"/>
      <c r="IQ273" s="48"/>
      <c r="IT273" s="48"/>
      <c r="IX273" s="48"/>
      <c r="JA273" s="48"/>
      <c r="JD273" s="48"/>
      <c r="JH273" s="48"/>
      <c r="JK273" s="48"/>
      <c r="JN273" s="48"/>
      <c r="JQ273" s="48"/>
      <c r="JT273" s="48"/>
      <c r="JW273" s="48"/>
      <c r="JZ273" s="48"/>
      <c r="KC273" s="48"/>
      <c r="KF273" s="48"/>
      <c r="KI273" s="48"/>
      <c r="KL273" s="48"/>
      <c r="KO273" s="48"/>
      <c r="KR273" s="48"/>
      <c r="KS273" s="49"/>
    </row>
    <row r="274" spans="7:305" s="14" customFormat="1" ht="18.75" customHeight="1">
      <c r="G274" s="48"/>
      <c r="K274" s="48"/>
      <c r="N274" s="48"/>
      <c r="Q274" s="48"/>
      <c r="T274" s="48"/>
      <c r="W274" s="48"/>
      <c r="AA274" s="48"/>
      <c r="AD274" s="48"/>
      <c r="AG274" s="48"/>
      <c r="AK274" s="48"/>
      <c r="AN274" s="48"/>
      <c r="AQ274" s="48"/>
      <c r="AU274" s="48"/>
      <c r="AX274" s="48"/>
      <c r="BA274" s="48"/>
      <c r="BE274" s="48"/>
      <c r="BH274" s="48"/>
      <c r="BK274" s="48"/>
      <c r="BO274" s="48"/>
      <c r="BR274" s="48"/>
      <c r="BU274" s="48"/>
      <c r="BX274" s="48"/>
      <c r="CA274" s="48"/>
      <c r="CD274" s="48"/>
      <c r="CG274" s="48"/>
      <c r="CJ274" s="48"/>
      <c r="CM274" s="48"/>
      <c r="CQ274" s="48"/>
      <c r="CT274" s="48"/>
      <c r="CW274" s="48"/>
      <c r="DA274" s="48"/>
      <c r="DD274" s="48"/>
      <c r="DG274" s="48"/>
      <c r="DK274" s="48"/>
      <c r="DN274" s="48"/>
      <c r="DQ274" s="48"/>
      <c r="DU274" s="48"/>
      <c r="DX274" s="48"/>
      <c r="EA274" s="48"/>
      <c r="EE274" s="48"/>
      <c r="EH274" s="48"/>
      <c r="EK274" s="48"/>
      <c r="EN274" s="48"/>
      <c r="ER274" s="48"/>
      <c r="EU274" s="48"/>
      <c r="EX274" s="48"/>
      <c r="FB274" s="48"/>
      <c r="FE274" s="48"/>
      <c r="FH274" s="48"/>
      <c r="FL274" s="48"/>
      <c r="FO274" s="48"/>
      <c r="FR274" s="48"/>
      <c r="FV274" s="48"/>
      <c r="FY274" s="48"/>
      <c r="GB274" s="48"/>
      <c r="GF274" s="48"/>
      <c r="GI274" s="48"/>
      <c r="GL274" s="48"/>
      <c r="GP274" s="48"/>
      <c r="GS274" s="48"/>
      <c r="GV274" s="48"/>
      <c r="GZ274" s="48"/>
      <c r="HC274" s="48"/>
      <c r="HF274" s="48"/>
      <c r="HJ274" s="48"/>
      <c r="HM274" s="48"/>
      <c r="HP274" s="48"/>
      <c r="HT274" s="48"/>
      <c r="HW274" s="48"/>
      <c r="HZ274" s="48"/>
      <c r="ID274" s="48"/>
      <c r="IG274" s="48"/>
      <c r="IJ274" s="48"/>
      <c r="IN274" s="48"/>
      <c r="IQ274" s="48"/>
      <c r="IT274" s="48"/>
      <c r="IX274" s="48"/>
      <c r="JA274" s="48"/>
      <c r="JD274" s="48"/>
      <c r="JH274" s="48"/>
      <c r="JK274" s="48"/>
      <c r="JN274" s="48"/>
      <c r="JQ274" s="48"/>
      <c r="JT274" s="48"/>
      <c r="JW274" s="48"/>
      <c r="JZ274" s="48"/>
      <c r="KC274" s="48"/>
      <c r="KF274" s="48"/>
      <c r="KI274" s="48"/>
      <c r="KL274" s="48"/>
      <c r="KO274" s="48"/>
      <c r="KR274" s="48"/>
      <c r="KS274" s="49"/>
    </row>
    <row r="275" spans="7:305" s="14" customFormat="1">
      <c r="G275" s="48"/>
      <c r="K275" s="48"/>
      <c r="N275" s="48"/>
      <c r="Q275" s="48"/>
      <c r="T275" s="48"/>
      <c r="W275" s="48"/>
      <c r="AA275" s="48"/>
      <c r="AD275" s="48"/>
      <c r="AG275" s="48"/>
      <c r="AK275" s="48"/>
      <c r="AN275" s="48"/>
      <c r="AQ275" s="48"/>
      <c r="AU275" s="48"/>
      <c r="AX275" s="48"/>
      <c r="BA275" s="48"/>
      <c r="BE275" s="48"/>
      <c r="BH275" s="48"/>
      <c r="BK275" s="48"/>
      <c r="BO275" s="48"/>
      <c r="BR275" s="48"/>
      <c r="BU275" s="48"/>
      <c r="BX275" s="48"/>
      <c r="CA275" s="48"/>
      <c r="CD275" s="48"/>
      <c r="CG275" s="48"/>
      <c r="CJ275" s="48"/>
      <c r="CM275" s="48"/>
      <c r="CQ275" s="48"/>
      <c r="CT275" s="48"/>
      <c r="CW275" s="48"/>
      <c r="DA275" s="48"/>
      <c r="DD275" s="48"/>
      <c r="DG275" s="48"/>
      <c r="DK275" s="48"/>
      <c r="DN275" s="48"/>
      <c r="DQ275" s="48"/>
      <c r="DU275" s="48"/>
      <c r="DX275" s="48"/>
      <c r="EA275" s="48"/>
      <c r="EE275" s="48"/>
      <c r="EH275" s="48"/>
      <c r="EK275" s="48"/>
      <c r="EN275" s="48"/>
      <c r="ER275" s="48"/>
      <c r="EU275" s="48"/>
      <c r="EX275" s="48"/>
      <c r="FB275" s="48"/>
      <c r="FE275" s="48"/>
      <c r="FH275" s="48"/>
      <c r="FL275" s="48"/>
      <c r="FO275" s="48"/>
      <c r="FR275" s="48"/>
      <c r="FV275" s="48"/>
      <c r="FY275" s="48"/>
      <c r="GB275" s="48"/>
      <c r="GF275" s="48"/>
      <c r="GI275" s="48"/>
      <c r="GL275" s="48"/>
      <c r="GP275" s="48"/>
      <c r="GS275" s="48"/>
      <c r="GV275" s="48"/>
      <c r="GZ275" s="48"/>
      <c r="HC275" s="48"/>
      <c r="HF275" s="48"/>
      <c r="HJ275" s="48"/>
      <c r="HM275" s="48"/>
      <c r="HP275" s="48"/>
      <c r="HT275" s="48"/>
      <c r="HW275" s="48"/>
      <c r="HZ275" s="48"/>
      <c r="ID275" s="48"/>
      <c r="IG275" s="48"/>
      <c r="IJ275" s="48"/>
      <c r="IN275" s="48"/>
      <c r="IQ275" s="48"/>
      <c r="IT275" s="48"/>
      <c r="IX275" s="48"/>
      <c r="JA275" s="48"/>
      <c r="JD275" s="48"/>
      <c r="JH275" s="48"/>
      <c r="JK275" s="48"/>
      <c r="JN275" s="48"/>
      <c r="JQ275" s="48"/>
      <c r="JT275" s="48"/>
      <c r="JW275" s="48"/>
      <c r="JZ275" s="48"/>
      <c r="KC275" s="48"/>
      <c r="KF275" s="48"/>
      <c r="KI275" s="48"/>
      <c r="KL275" s="48"/>
      <c r="KO275" s="48"/>
      <c r="KR275" s="48"/>
      <c r="KS275" s="49"/>
    </row>
    <row r="276" spans="7:305" s="14" customFormat="1" ht="18.75" customHeight="1">
      <c r="G276" s="48"/>
      <c r="K276" s="48"/>
      <c r="N276" s="48"/>
      <c r="Q276" s="48"/>
      <c r="T276" s="48"/>
      <c r="W276" s="48"/>
      <c r="AA276" s="48"/>
      <c r="AD276" s="48"/>
      <c r="AG276" s="48"/>
      <c r="AK276" s="48"/>
      <c r="AN276" s="48"/>
      <c r="AQ276" s="48"/>
      <c r="AU276" s="48"/>
      <c r="AX276" s="48"/>
      <c r="BA276" s="48"/>
      <c r="BE276" s="48"/>
      <c r="BH276" s="48"/>
      <c r="BK276" s="48"/>
      <c r="BO276" s="48"/>
      <c r="BR276" s="48"/>
      <c r="BU276" s="48"/>
      <c r="BX276" s="48"/>
      <c r="CA276" s="48"/>
      <c r="CD276" s="48"/>
      <c r="CG276" s="48"/>
      <c r="CJ276" s="48"/>
      <c r="CM276" s="48"/>
      <c r="CQ276" s="48"/>
      <c r="CT276" s="48"/>
      <c r="CW276" s="48"/>
      <c r="DA276" s="48"/>
      <c r="DD276" s="48"/>
      <c r="DG276" s="48"/>
      <c r="DK276" s="48"/>
      <c r="DN276" s="48"/>
      <c r="DQ276" s="48"/>
      <c r="DU276" s="48"/>
      <c r="DX276" s="48"/>
      <c r="EA276" s="48"/>
      <c r="EE276" s="48"/>
      <c r="EH276" s="48"/>
      <c r="EK276" s="48"/>
      <c r="EN276" s="48"/>
      <c r="ER276" s="48"/>
      <c r="EU276" s="48"/>
      <c r="EX276" s="48"/>
      <c r="FB276" s="48"/>
      <c r="FE276" s="48"/>
      <c r="FH276" s="48"/>
      <c r="FL276" s="48"/>
      <c r="FO276" s="48"/>
      <c r="FR276" s="48"/>
      <c r="FV276" s="48"/>
      <c r="FY276" s="48"/>
      <c r="GB276" s="48"/>
      <c r="GF276" s="48"/>
      <c r="GI276" s="48"/>
      <c r="GL276" s="48"/>
      <c r="GP276" s="48"/>
      <c r="GS276" s="48"/>
      <c r="GV276" s="48"/>
      <c r="GZ276" s="48"/>
      <c r="HC276" s="48"/>
      <c r="HF276" s="48"/>
      <c r="HJ276" s="48"/>
      <c r="HM276" s="48"/>
      <c r="HP276" s="48"/>
      <c r="HT276" s="48"/>
      <c r="HW276" s="48"/>
      <c r="HZ276" s="48"/>
      <c r="ID276" s="48"/>
      <c r="IG276" s="48"/>
      <c r="IJ276" s="48"/>
      <c r="IN276" s="48"/>
      <c r="IQ276" s="48"/>
      <c r="IT276" s="48"/>
      <c r="IX276" s="48"/>
      <c r="JA276" s="48"/>
      <c r="JD276" s="48"/>
      <c r="JH276" s="48"/>
      <c r="JK276" s="48"/>
      <c r="JN276" s="48"/>
      <c r="JQ276" s="48"/>
      <c r="JT276" s="48"/>
      <c r="JW276" s="48"/>
      <c r="JZ276" s="48"/>
      <c r="KC276" s="48"/>
      <c r="KF276" s="48"/>
      <c r="KI276" s="48"/>
      <c r="KL276" s="48"/>
      <c r="KO276" s="48"/>
      <c r="KR276" s="48"/>
      <c r="KS276" s="49"/>
    </row>
    <row r="277" spans="7:305" s="14" customFormat="1">
      <c r="G277" s="48"/>
      <c r="K277" s="48"/>
      <c r="N277" s="48"/>
      <c r="Q277" s="48"/>
      <c r="T277" s="48"/>
      <c r="W277" s="48"/>
      <c r="AA277" s="48"/>
      <c r="AD277" s="48"/>
      <c r="AG277" s="48"/>
      <c r="AK277" s="48"/>
      <c r="AN277" s="48"/>
      <c r="AQ277" s="48"/>
      <c r="AU277" s="48"/>
      <c r="AX277" s="48"/>
      <c r="BA277" s="48"/>
      <c r="BE277" s="48"/>
      <c r="BH277" s="48"/>
      <c r="BK277" s="48"/>
      <c r="BO277" s="48"/>
      <c r="BR277" s="48"/>
      <c r="BU277" s="48"/>
      <c r="BX277" s="48"/>
      <c r="CA277" s="48"/>
      <c r="CD277" s="48"/>
      <c r="CG277" s="48"/>
      <c r="CJ277" s="48"/>
      <c r="CM277" s="48"/>
      <c r="CQ277" s="48"/>
      <c r="CT277" s="48"/>
      <c r="CW277" s="48"/>
      <c r="DA277" s="48"/>
      <c r="DD277" s="48"/>
      <c r="DG277" s="48"/>
      <c r="DK277" s="48"/>
      <c r="DN277" s="48"/>
      <c r="DQ277" s="48"/>
      <c r="DU277" s="48"/>
      <c r="DX277" s="48"/>
      <c r="EA277" s="48"/>
      <c r="EE277" s="48"/>
      <c r="EH277" s="48"/>
      <c r="EK277" s="48"/>
      <c r="EN277" s="48"/>
      <c r="ER277" s="48"/>
      <c r="EU277" s="48"/>
      <c r="EX277" s="48"/>
      <c r="FB277" s="48"/>
      <c r="FE277" s="48"/>
      <c r="FH277" s="48"/>
      <c r="FL277" s="48"/>
      <c r="FO277" s="48"/>
      <c r="FR277" s="48"/>
      <c r="FV277" s="48"/>
      <c r="FY277" s="48"/>
      <c r="GB277" s="48"/>
      <c r="GF277" s="48"/>
      <c r="GI277" s="48"/>
      <c r="GL277" s="48"/>
      <c r="GP277" s="48"/>
      <c r="GS277" s="48"/>
      <c r="GV277" s="48"/>
      <c r="GZ277" s="48"/>
      <c r="HC277" s="48"/>
      <c r="HF277" s="48"/>
      <c r="HJ277" s="48"/>
      <c r="HM277" s="48"/>
      <c r="HP277" s="48"/>
      <c r="HT277" s="48"/>
      <c r="HW277" s="48"/>
      <c r="HZ277" s="48"/>
      <c r="ID277" s="48"/>
      <c r="IG277" s="48"/>
      <c r="IJ277" s="48"/>
      <c r="IN277" s="48"/>
      <c r="IQ277" s="48"/>
      <c r="IT277" s="48"/>
      <c r="IX277" s="48"/>
      <c r="JA277" s="48"/>
      <c r="JD277" s="48"/>
      <c r="JH277" s="48"/>
      <c r="JK277" s="48"/>
      <c r="JN277" s="48"/>
      <c r="JQ277" s="48"/>
      <c r="JT277" s="48"/>
      <c r="JW277" s="48"/>
      <c r="JZ277" s="48"/>
      <c r="KC277" s="48"/>
      <c r="KF277" s="48"/>
      <c r="KI277" s="48"/>
      <c r="KL277" s="48"/>
      <c r="KO277" s="48"/>
      <c r="KR277" s="48"/>
      <c r="KS277" s="49"/>
    </row>
    <row r="278" spans="7:305" s="14" customFormat="1" ht="18.75" customHeight="1">
      <c r="G278" s="48"/>
      <c r="K278" s="48"/>
      <c r="N278" s="48"/>
      <c r="Q278" s="48"/>
      <c r="T278" s="48"/>
      <c r="W278" s="48"/>
      <c r="AA278" s="48"/>
      <c r="AD278" s="48"/>
      <c r="AG278" s="48"/>
      <c r="AK278" s="48"/>
      <c r="AN278" s="48"/>
      <c r="AQ278" s="48"/>
      <c r="AU278" s="48"/>
      <c r="AX278" s="48"/>
      <c r="BA278" s="48"/>
      <c r="BE278" s="48"/>
      <c r="BH278" s="48"/>
      <c r="BK278" s="48"/>
      <c r="BO278" s="48"/>
      <c r="BR278" s="48"/>
      <c r="BU278" s="48"/>
      <c r="BX278" s="48"/>
      <c r="CA278" s="48"/>
      <c r="CD278" s="48"/>
      <c r="CG278" s="48"/>
      <c r="CJ278" s="48"/>
      <c r="CM278" s="48"/>
      <c r="CQ278" s="48"/>
      <c r="CT278" s="48"/>
      <c r="CW278" s="48"/>
      <c r="DA278" s="48"/>
      <c r="DD278" s="48"/>
      <c r="DG278" s="48"/>
      <c r="DK278" s="48"/>
      <c r="DN278" s="48"/>
      <c r="DQ278" s="48"/>
      <c r="DU278" s="48"/>
      <c r="DX278" s="48"/>
      <c r="EA278" s="48"/>
      <c r="EE278" s="48"/>
      <c r="EH278" s="48"/>
      <c r="EK278" s="48"/>
      <c r="EN278" s="48"/>
      <c r="ER278" s="48"/>
      <c r="EU278" s="48"/>
      <c r="EX278" s="48"/>
      <c r="FB278" s="48"/>
      <c r="FE278" s="48"/>
      <c r="FH278" s="48"/>
      <c r="FL278" s="48"/>
      <c r="FO278" s="48"/>
      <c r="FR278" s="48"/>
      <c r="FV278" s="48"/>
      <c r="FY278" s="48"/>
      <c r="GB278" s="48"/>
      <c r="GF278" s="48"/>
      <c r="GI278" s="48"/>
      <c r="GL278" s="48"/>
      <c r="GP278" s="48"/>
      <c r="GS278" s="48"/>
      <c r="GV278" s="48"/>
      <c r="GZ278" s="48"/>
      <c r="HC278" s="48"/>
      <c r="HF278" s="48"/>
      <c r="HJ278" s="48"/>
      <c r="HM278" s="48"/>
      <c r="HP278" s="48"/>
      <c r="HT278" s="48"/>
      <c r="HW278" s="48"/>
      <c r="HZ278" s="48"/>
      <c r="ID278" s="48"/>
      <c r="IG278" s="48"/>
      <c r="IJ278" s="48"/>
      <c r="IN278" s="48"/>
      <c r="IQ278" s="48"/>
      <c r="IT278" s="48"/>
      <c r="IX278" s="48"/>
      <c r="JA278" s="48"/>
      <c r="JD278" s="48"/>
      <c r="JH278" s="48"/>
      <c r="JK278" s="48"/>
      <c r="JN278" s="48"/>
      <c r="JQ278" s="48"/>
      <c r="JT278" s="48"/>
      <c r="JW278" s="48"/>
      <c r="JZ278" s="48"/>
      <c r="KC278" s="48"/>
      <c r="KF278" s="48"/>
      <c r="KI278" s="48"/>
      <c r="KL278" s="48"/>
      <c r="KO278" s="48"/>
      <c r="KR278" s="48"/>
      <c r="KS278" s="49"/>
    </row>
    <row r="279" spans="7:305" s="14" customFormat="1">
      <c r="G279" s="48"/>
      <c r="K279" s="48"/>
      <c r="N279" s="48"/>
      <c r="Q279" s="48"/>
      <c r="T279" s="48"/>
      <c r="W279" s="48"/>
      <c r="AA279" s="48"/>
      <c r="AD279" s="48"/>
      <c r="AG279" s="48"/>
      <c r="AK279" s="48"/>
      <c r="AN279" s="48"/>
      <c r="AQ279" s="48"/>
      <c r="AU279" s="48"/>
      <c r="AX279" s="48"/>
      <c r="BA279" s="48"/>
      <c r="BE279" s="48"/>
      <c r="BH279" s="48"/>
      <c r="BK279" s="48"/>
      <c r="BO279" s="48"/>
      <c r="BR279" s="48"/>
      <c r="BU279" s="48"/>
      <c r="BX279" s="48"/>
      <c r="CA279" s="48"/>
      <c r="CD279" s="48"/>
      <c r="CG279" s="48"/>
      <c r="CJ279" s="48"/>
      <c r="CM279" s="48"/>
      <c r="CQ279" s="48"/>
      <c r="CT279" s="48"/>
      <c r="CW279" s="48"/>
      <c r="DA279" s="48"/>
      <c r="DD279" s="48"/>
      <c r="DG279" s="48"/>
      <c r="DK279" s="48"/>
      <c r="DN279" s="48"/>
      <c r="DQ279" s="48"/>
      <c r="DU279" s="48"/>
      <c r="DX279" s="48"/>
      <c r="EA279" s="48"/>
      <c r="EE279" s="48"/>
      <c r="EH279" s="48"/>
      <c r="EK279" s="48"/>
      <c r="EN279" s="48"/>
      <c r="ER279" s="48"/>
      <c r="EU279" s="48"/>
      <c r="EX279" s="48"/>
      <c r="FB279" s="48"/>
      <c r="FE279" s="48"/>
      <c r="FH279" s="48"/>
      <c r="FL279" s="48"/>
      <c r="FO279" s="48"/>
      <c r="FR279" s="48"/>
      <c r="FV279" s="48"/>
      <c r="FY279" s="48"/>
      <c r="GB279" s="48"/>
      <c r="GF279" s="48"/>
      <c r="GI279" s="48"/>
      <c r="GL279" s="48"/>
      <c r="GP279" s="48"/>
      <c r="GS279" s="48"/>
      <c r="GV279" s="48"/>
      <c r="GZ279" s="48"/>
      <c r="HC279" s="48"/>
      <c r="HF279" s="48"/>
      <c r="HJ279" s="48"/>
      <c r="HM279" s="48"/>
      <c r="HP279" s="48"/>
      <c r="HT279" s="48"/>
      <c r="HW279" s="48"/>
      <c r="HZ279" s="48"/>
      <c r="ID279" s="48"/>
      <c r="IG279" s="48"/>
      <c r="IJ279" s="48"/>
      <c r="IN279" s="48"/>
      <c r="IQ279" s="48"/>
      <c r="IT279" s="48"/>
      <c r="IX279" s="48"/>
      <c r="JA279" s="48"/>
      <c r="JD279" s="48"/>
      <c r="JH279" s="48"/>
      <c r="JK279" s="48"/>
      <c r="JN279" s="48"/>
      <c r="JQ279" s="48"/>
      <c r="JT279" s="48"/>
      <c r="JW279" s="48"/>
      <c r="JZ279" s="48"/>
      <c r="KC279" s="48"/>
      <c r="KF279" s="48"/>
      <c r="KI279" s="48"/>
      <c r="KL279" s="48"/>
      <c r="KO279" s="48"/>
      <c r="KR279" s="48"/>
      <c r="KS279" s="49"/>
    </row>
    <row r="280" spans="7:305" s="14" customFormat="1" ht="18.75" customHeight="1">
      <c r="G280" s="48"/>
      <c r="K280" s="48"/>
      <c r="N280" s="48"/>
      <c r="Q280" s="48"/>
      <c r="T280" s="48"/>
      <c r="W280" s="48"/>
      <c r="AA280" s="48"/>
      <c r="AD280" s="48"/>
      <c r="AG280" s="48"/>
      <c r="AK280" s="48"/>
      <c r="AN280" s="48"/>
      <c r="AQ280" s="48"/>
      <c r="AU280" s="48"/>
      <c r="AX280" s="48"/>
      <c r="BA280" s="48"/>
      <c r="BE280" s="48"/>
      <c r="BH280" s="48"/>
      <c r="BK280" s="48"/>
      <c r="BO280" s="48"/>
      <c r="BR280" s="48"/>
      <c r="BU280" s="48"/>
      <c r="BX280" s="48"/>
      <c r="CA280" s="48"/>
      <c r="CD280" s="48"/>
      <c r="CG280" s="48"/>
      <c r="CJ280" s="48"/>
      <c r="CM280" s="48"/>
      <c r="CQ280" s="48"/>
      <c r="CT280" s="48"/>
      <c r="CW280" s="48"/>
      <c r="DA280" s="48"/>
      <c r="DD280" s="48"/>
      <c r="DG280" s="48"/>
      <c r="DK280" s="48"/>
      <c r="DN280" s="48"/>
      <c r="DQ280" s="48"/>
      <c r="DU280" s="48"/>
      <c r="DX280" s="48"/>
      <c r="EA280" s="48"/>
      <c r="EE280" s="48"/>
      <c r="EH280" s="48"/>
      <c r="EK280" s="48"/>
      <c r="EN280" s="48"/>
      <c r="ER280" s="48"/>
      <c r="EU280" s="48"/>
      <c r="EX280" s="48"/>
      <c r="FB280" s="48"/>
      <c r="FE280" s="48"/>
      <c r="FH280" s="48"/>
      <c r="FL280" s="48"/>
      <c r="FO280" s="48"/>
      <c r="FR280" s="48"/>
      <c r="FV280" s="48"/>
      <c r="FY280" s="48"/>
      <c r="GB280" s="48"/>
      <c r="GF280" s="48"/>
      <c r="GI280" s="48"/>
      <c r="GL280" s="48"/>
      <c r="GP280" s="48"/>
      <c r="GS280" s="48"/>
      <c r="GV280" s="48"/>
      <c r="GZ280" s="48"/>
      <c r="HC280" s="48"/>
      <c r="HF280" s="48"/>
      <c r="HJ280" s="48"/>
      <c r="HM280" s="48"/>
      <c r="HP280" s="48"/>
      <c r="HT280" s="48"/>
      <c r="HW280" s="48"/>
      <c r="HZ280" s="48"/>
      <c r="ID280" s="48"/>
      <c r="IG280" s="48"/>
      <c r="IJ280" s="48"/>
      <c r="IN280" s="48"/>
      <c r="IQ280" s="48"/>
      <c r="IT280" s="48"/>
      <c r="IX280" s="48"/>
      <c r="JA280" s="48"/>
      <c r="JD280" s="48"/>
      <c r="JH280" s="48"/>
      <c r="JK280" s="48"/>
      <c r="JN280" s="48"/>
      <c r="JQ280" s="48"/>
      <c r="JT280" s="48"/>
      <c r="JW280" s="48"/>
      <c r="JZ280" s="48"/>
      <c r="KC280" s="48"/>
      <c r="KF280" s="48"/>
      <c r="KI280" s="48"/>
      <c r="KL280" s="48"/>
      <c r="KO280" s="48"/>
      <c r="KR280" s="48"/>
      <c r="KS280" s="49"/>
    </row>
    <row r="281" spans="7:305" s="14" customFormat="1">
      <c r="G281" s="48"/>
      <c r="K281" s="48"/>
      <c r="N281" s="48"/>
      <c r="Q281" s="48"/>
      <c r="T281" s="48"/>
      <c r="W281" s="48"/>
      <c r="AA281" s="48"/>
      <c r="AD281" s="48"/>
      <c r="AG281" s="48"/>
      <c r="AK281" s="48"/>
      <c r="AN281" s="48"/>
      <c r="AQ281" s="48"/>
      <c r="AU281" s="48"/>
      <c r="AX281" s="48"/>
      <c r="BA281" s="48"/>
      <c r="BE281" s="48"/>
      <c r="BH281" s="48"/>
      <c r="BK281" s="48"/>
      <c r="BO281" s="48"/>
      <c r="BR281" s="48"/>
      <c r="BU281" s="48"/>
      <c r="BX281" s="48"/>
      <c r="CA281" s="48"/>
      <c r="CD281" s="48"/>
      <c r="CG281" s="48"/>
      <c r="CJ281" s="48"/>
      <c r="CM281" s="48"/>
      <c r="CQ281" s="48"/>
      <c r="CT281" s="48"/>
      <c r="CW281" s="48"/>
      <c r="DA281" s="48"/>
      <c r="DD281" s="48"/>
      <c r="DG281" s="48"/>
      <c r="DK281" s="48"/>
      <c r="DN281" s="48"/>
      <c r="DQ281" s="48"/>
      <c r="DU281" s="48"/>
      <c r="DX281" s="48"/>
      <c r="EA281" s="48"/>
      <c r="EE281" s="48"/>
      <c r="EH281" s="48"/>
      <c r="EK281" s="48"/>
      <c r="EN281" s="48"/>
      <c r="ER281" s="48"/>
      <c r="EU281" s="48"/>
      <c r="EX281" s="48"/>
      <c r="FB281" s="48"/>
      <c r="FE281" s="48"/>
      <c r="FH281" s="48"/>
      <c r="FL281" s="48"/>
      <c r="FO281" s="48"/>
      <c r="FR281" s="48"/>
      <c r="FV281" s="48"/>
      <c r="FY281" s="48"/>
      <c r="GB281" s="48"/>
      <c r="GF281" s="48"/>
      <c r="GI281" s="48"/>
      <c r="GL281" s="48"/>
      <c r="GP281" s="48"/>
      <c r="GS281" s="48"/>
      <c r="GV281" s="48"/>
      <c r="GZ281" s="48"/>
      <c r="HC281" s="48"/>
      <c r="HF281" s="48"/>
      <c r="HJ281" s="48"/>
      <c r="HM281" s="48"/>
      <c r="HP281" s="48"/>
      <c r="HT281" s="48"/>
      <c r="HW281" s="48"/>
      <c r="HZ281" s="48"/>
      <c r="ID281" s="48"/>
      <c r="IG281" s="48"/>
      <c r="IJ281" s="48"/>
      <c r="IN281" s="48"/>
      <c r="IQ281" s="48"/>
      <c r="IT281" s="48"/>
      <c r="IX281" s="48"/>
      <c r="JA281" s="48"/>
      <c r="JD281" s="48"/>
      <c r="JH281" s="48"/>
      <c r="JK281" s="48"/>
      <c r="JN281" s="48"/>
      <c r="JQ281" s="48"/>
      <c r="JT281" s="48"/>
      <c r="JW281" s="48"/>
      <c r="JZ281" s="48"/>
      <c r="KC281" s="48"/>
      <c r="KF281" s="48"/>
      <c r="KI281" s="48"/>
      <c r="KL281" s="48"/>
      <c r="KO281" s="48"/>
      <c r="KR281" s="48"/>
      <c r="KS281" s="49"/>
    </row>
    <row r="282" spans="7:305" s="14" customFormat="1" ht="18.75" customHeight="1">
      <c r="G282" s="48"/>
      <c r="K282" s="48"/>
      <c r="N282" s="48"/>
      <c r="Q282" s="48"/>
      <c r="T282" s="48"/>
      <c r="W282" s="48"/>
      <c r="AA282" s="48"/>
      <c r="AD282" s="48"/>
      <c r="AG282" s="48"/>
      <c r="AK282" s="48"/>
      <c r="AN282" s="48"/>
      <c r="AQ282" s="48"/>
      <c r="AU282" s="48"/>
      <c r="AX282" s="48"/>
      <c r="BA282" s="48"/>
      <c r="BE282" s="48"/>
      <c r="BH282" s="48"/>
      <c r="BK282" s="48"/>
      <c r="BO282" s="48"/>
      <c r="BR282" s="48"/>
      <c r="BU282" s="48"/>
      <c r="BX282" s="48"/>
      <c r="CA282" s="48"/>
      <c r="CD282" s="48"/>
      <c r="CG282" s="48"/>
      <c r="CJ282" s="48"/>
      <c r="CM282" s="48"/>
      <c r="CQ282" s="48"/>
      <c r="CT282" s="48"/>
      <c r="CW282" s="48"/>
      <c r="DA282" s="48"/>
      <c r="DD282" s="48"/>
      <c r="DG282" s="48"/>
      <c r="DK282" s="48"/>
      <c r="DN282" s="48"/>
      <c r="DQ282" s="48"/>
      <c r="DU282" s="48"/>
      <c r="DX282" s="48"/>
      <c r="EA282" s="48"/>
      <c r="EE282" s="48"/>
      <c r="EH282" s="48"/>
      <c r="EK282" s="48"/>
      <c r="EN282" s="48"/>
      <c r="ER282" s="48"/>
      <c r="EU282" s="48"/>
      <c r="EX282" s="48"/>
      <c r="FB282" s="48"/>
      <c r="FE282" s="48"/>
      <c r="FH282" s="48"/>
      <c r="FL282" s="48"/>
      <c r="FO282" s="48"/>
      <c r="FR282" s="48"/>
      <c r="FV282" s="48"/>
      <c r="FY282" s="48"/>
      <c r="GB282" s="48"/>
      <c r="GF282" s="48"/>
      <c r="GI282" s="48"/>
      <c r="GL282" s="48"/>
      <c r="GP282" s="48"/>
      <c r="GS282" s="48"/>
      <c r="GV282" s="48"/>
      <c r="GZ282" s="48"/>
      <c r="HC282" s="48"/>
      <c r="HF282" s="48"/>
      <c r="HJ282" s="48"/>
      <c r="HM282" s="48"/>
      <c r="HP282" s="48"/>
      <c r="HT282" s="48"/>
      <c r="HW282" s="48"/>
      <c r="HZ282" s="48"/>
      <c r="ID282" s="48"/>
      <c r="IG282" s="48"/>
      <c r="IJ282" s="48"/>
      <c r="IN282" s="48"/>
      <c r="IQ282" s="48"/>
      <c r="IT282" s="48"/>
      <c r="IX282" s="48"/>
      <c r="JA282" s="48"/>
      <c r="JD282" s="48"/>
      <c r="JH282" s="48"/>
      <c r="JK282" s="48"/>
      <c r="JN282" s="48"/>
      <c r="JQ282" s="48"/>
      <c r="JT282" s="48"/>
      <c r="JW282" s="48"/>
      <c r="JZ282" s="48"/>
      <c r="KC282" s="48"/>
      <c r="KF282" s="48"/>
      <c r="KI282" s="48"/>
      <c r="KL282" s="48"/>
      <c r="KO282" s="48"/>
      <c r="KR282" s="48"/>
      <c r="KS282" s="49"/>
    </row>
    <row r="283" spans="7:305" s="14" customFormat="1">
      <c r="G283" s="48"/>
      <c r="K283" s="48"/>
      <c r="N283" s="48"/>
      <c r="Q283" s="48"/>
      <c r="T283" s="48"/>
      <c r="W283" s="48"/>
      <c r="AA283" s="48"/>
      <c r="AD283" s="48"/>
      <c r="AG283" s="48"/>
      <c r="AK283" s="48"/>
      <c r="AN283" s="48"/>
      <c r="AQ283" s="48"/>
      <c r="AU283" s="48"/>
      <c r="AX283" s="48"/>
      <c r="BA283" s="48"/>
      <c r="BE283" s="48"/>
      <c r="BH283" s="48"/>
      <c r="BK283" s="48"/>
      <c r="BO283" s="48"/>
      <c r="BR283" s="48"/>
      <c r="BU283" s="48"/>
      <c r="BX283" s="48"/>
      <c r="CA283" s="48"/>
      <c r="CD283" s="48"/>
      <c r="CG283" s="48"/>
      <c r="CJ283" s="48"/>
      <c r="CM283" s="48"/>
      <c r="CQ283" s="48"/>
      <c r="CT283" s="48"/>
      <c r="CW283" s="48"/>
      <c r="DA283" s="48"/>
      <c r="DD283" s="48"/>
      <c r="DG283" s="48"/>
      <c r="DK283" s="48"/>
      <c r="DN283" s="48"/>
      <c r="DQ283" s="48"/>
      <c r="DU283" s="48"/>
      <c r="DX283" s="48"/>
      <c r="EA283" s="48"/>
      <c r="EE283" s="48"/>
      <c r="EH283" s="48"/>
      <c r="EK283" s="48"/>
      <c r="EN283" s="48"/>
      <c r="ER283" s="48"/>
      <c r="EU283" s="48"/>
      <c r="EX283" s="48"/>
      <c r="FB283" s="48"/>
      <c r="FE283" s="48"/>
      <c r="FH283" s="48"/>
      <c r="FL283" s="48"/>
      <c r="FO283" s="48"/>
      <c r="FR283" s="48"/>
      <c r="FV283" s="48"/>
      <c r="FY283" s="48"/>
      <c r="GB283" s="48"/>
      <c r="GF283" s="48"/>
      <c r="GI283" s="48"/>
      <c r="GL283" s="48"/>
      <c r="GP283" s="48"/>
      <c r="GS283" s="48"/>
      <c r="GV283" s="48"/>
      <c r="GZ283" s="48"/>
      <c r="HC283" s="48"/>
      <c r="HF283" s="48"/>
      <c r="HJ283" s="48"/>
      <c r="HM283" s="48"/>
      <c r="HP283" s="48"/>
      <c r="HT283" s="48"/>
      <c r="HW283" s="48"/>
      <c r="HZ283" s="48"/>
      <c r="ID283" s="48"/>
      <c r="IG283" s="48"/>
      <c r="IJ283" s="48"/>
      <c r="IN283" s="48"/>
      <c r="IQ283" s="48"/>
      <c r="IT283" s="48"/>
      <c r="IX283" s="48"/>
      <c r="JA283" s="48"/>
      <c r="JD283" s="48"/>
      <c r="JH283" s="48"/>
      <c r="JK283" s="48"/>
      <c r="JN283" s="48"/>
      <c r="JQ283" s="48"/>
      <c r="JT283" s="48"/>
      <c r="JW283" s="48"/>
      <c r="JZ283" s="48"/>
      <c r="KC283" s="48"/>
      <c r="KF283" s="48"/>
      <c r="KI283" s="48"/>
      <c r="KL283" s="48"/>
      <c r="KO283" s="48"/>
      <c r="KR283" s="48"/>
      <c r="KS283" s="49"/>
    </row>
    <row r="284" spans="7:305" s="14" customFormat="1" ht="18.75" customHeight="1">
      <c r="G284" s="48"/>
      <c r="K284" s="48"/>
      <c r="N284" s="48"/>
      <c r="Q284" s="48"/>
      <c r="T284" s="48"/>
      <c r="W284" s="48"/>
      <c r="AA284" s="48"/>
      <c r="AD284" s="48"/>
      <c r="AG284" s="48"/>
      <c r="AK284" s="48"/>
      <c r="AN284" s="48"/>
      <c r="AQ284" s="48"/>
      <c r="AU284" s="48"/>
      <c r="AX284" s="48"/>
      <c r="BA284" s="48"/>
      <c r="BE284" s="48"/>
      <c r="BH284" s="48"/>
      <c r="BK284" s="48"/>
      <c r="BO284" s="48"/>
      <c r="BR284" s="48"/>
      <c r="BU284" s="48"/>
      <c r="BX284" s="48"/>
      <c r="CA284" s="48"/>
      <c r="CD284" s="48"/>
      <c r="CG284" s="48"/>
      <c r="CJ284" s="48"/>
      <c r="CM284" s="48"/>
      <c r="CQ284" s="48"/>
      <c r="CT284" s="48"/>
      <c r="CW284" s="48"/>
      <c r="DA284" s="48"/>
      <c r="DD284" s="48"/>
      <c r="DG284" s="48"/>
      <c r="DK284" s="48"/>
      <c r="DN284" s="48"/>
      <c r="DQ284" s="48"/>
      <c r="DU284" s="48"/>
      <c r="DX284" s="48"/>
      <c r="EA284" s="48"/>
      <c r="EE284" s="48"/>
      <c r="EH284" s="48"/>
      <c r="EK284" s="48"/>
      <c r="EN284" s="48"/>
      <c r="ER284" s="48"/>
      <c r="EU284" s="48"/>
      <c r="EX284" s="48"/>
      <c r="FB284" s="48"/>
      <c r="FE284" s="48"/>
      <c r="FH284" s="48"/>
      <c r="FL284" s="48"/>
      <c r="FO284" s="48"/>
      <c r="FR284" s="48"/>
      <c r="FV284" s="48"/>
      <c r="FY284" s="48"/>
      <c r="GB284" s="48"/>
      <c r="GF284" s="48"/>
      <c r="GI284" s="48"/>
      <c r="GL284" s="48"/>
      <c r="GP284" s="48"/>
      <c r="GS284" s="48"/>
      <c r="GV284" s="48"/>
      <c r="GZ284" s="48"/>
      <c r="HC284" s="48"/>
      <c r="HF284" s="48"/>
      <c r="HJ284" s="48"/>
      <c r="HM284" s="48"/>
      <c r="HP284" s="48"/>
      <c r="HT284" s="48"/>
      <c r="HW284" s="48"/>
      <c r="HZ284" s="48"/>
      <c r="ID284" s="48"/>
      <c r="IG284" s="48"/>
      <c r="IJ284" s="48"/>
      <c r="IN284" s="48"/>
      <c r="IQ284" s="48"/>
      <c r="IT284" s="48"/>
      <c r="IX284" s="48"/>
      <c r="JA284" s="48"/>
      <c r="JD284" s="48"/>
      <c r="JH284" s="48"/>
      <c r="JK284" s="48"/>
      <c r="JN284" s="48"/>
      <c r="JQ284" s="48"/>
      <c r="JT284" s="48"/>
      <c r="JW284" s="48"/>
      <c r="JZ284" s="48"/>
      <c r="KC284" s="48"/>
      <c r="KF284" s="48"/>
      <c r="KI284" s="48"/>
      <c r="KL284" s="48"/>
      <c r="KO284" s="48"/>
      <c r="KR284" s="48"/>
      <c r="KS284" s="49"/>
    </row>
    <row r="285" spans="7:305" s="14" customFormat="1">
      <c r="G285" s="48"/>
      <c r="K285" s="48"/>
      <c r="N285" s="48"/>
      <c r="Q285" s="48"/>
      <c r="T285" s="48"/>
      <c r="W285" s="48"/>
      <c r="AA285" s="48"/>
      <c r="AD285" s="48"/>
      <c r="AG285" s="48"/>
      <c r="AK285" s="48"/>
      <c r="AN285" s="48"/>
      <c r="AQ285" s="48"/>
      <c r="AU285" s="48"/>
      <c r="AX285" s="48"/>
      <c r="BA285" s="48"/>
      <c r="BE285" s="48"/>
      <c r="BH285" s="48"/>
      <c r="BK285" s="48"/>
      <c r="BO285" s="48"/>
      <c r="BR285" s="48"/>
      <c r="BU285" s="48"/>
      <c r="BX285" s="48"/>
      <c r="CA285" s="48"/>
      <c r="CD285" s="48"/>
      <c r="CG285" s="48"/>
      <c r="CJ285" s="48"/>
      <c r="CM285" s="48"/>
      <c r="CQ285" s="48"/>
      <c r="CT285" s="48"/>
      <c r="CW285" s="48"/>
      <c r="DA285" s="48"/>
      <c r="DD285" s="48"/>
      <c r="DG285" s="48"/>
      <c r="DK285" s="48"/>
      <c r="DN285" s="48"/>
      <c r="DQ285" s="48"/>
      <c r="DU285" s="48"/>
      <c r="DX285" s="48"/>
      <c r="EA285" s="48"/>
      <c r="EE285" s="48"/>
      <c r="EH285" s="48"/>
      <c r="EK285" s="48"/>
      <c r="EN285" s="48"/>
      <c r="ER285" s="48"/>
      <c r="EU285" s="48"/>
      <c r="EX285" s="48"/>
      <c r="FB285" s="48"/>
      <c r="FE285" s="48"/>
      <c r="FH285" s="48"/>
      <c r="FL285" s="48"/>
      <c r="FO285" s="48"/>
      <c r="FR285" s="48"/>
      <c r="FV285" s="48"/>
      <c r="FY285" s="48"/>
      <c r="GB285" s="48"/>
      <c r="GF285" s="48"/>
      <c r="GI285" s="48"/>
      <c r="GL285" s="48"/>
      <c r="GP285" s="48"/>
      <c r="GS285" s="48"/>
      <c r="GV285" s="48"/>
      <c r="GZ285" s="48"/>
      <c r="HC285" s="48"/>
      <c r="HF285" s="48"/>
      <c r="HJ285" s="48"/>
      <c r="HM285" s="48"/>
      <c r="HP285" s="48"/>
      <c r="HT285" s="48"/>
      <c r="HW285" s="48"/>
      <c r="HZ285" s="48"/>
      <c r="ID285" s="48"/>
      <c r="IG285" s="48"/>
      <c r="IJ285" s="48"/>
      <c r="IN285" s="48"/>
      <c r="IQ285" s="48"/>
      <c r="IT285" s="48"/>
      <c r="IX285" s="48"/>
      <c r="JA285" s="48"/>
      <c r="JD285" s="48"/>
      <c r="JH285" s="48"/>
      <c r="JK285" s="48"/>
      <c r="JN285" s="48"/>
      <c r="JQ285" s="48"/>
      <c r="JT285" s="48"/>
      <c r="JW285" s="48"/>
      <c r="JZ285" s="48"/>
      <c r="KC285" s="48"/>
      <c r="KF285" s="48"/>
      <c r="KI285" s="48"/>
      <c r="KL285" s="48"/>
      <c r="KO285" s="48"/>
      <c r="KR285" s="48"/>
      <c r="KS285" s="49"/>
    </row>
    <row r="286" spans="7:305" s="14" customFormat="1" ht="18.75" customHeight="1">
      <c r="G286" s="48"/>
      <c r="K286" s="48"/>
      <c r="N286" s="48"/>
      <c r="Q286" s="48"/>
      <c r="T286" s="48"/>
      <c r="W286" s="48"/>
      <c r="AA286" s="48"/>
      <c r="AD286" s="48"/>
      <c r="AG286" s="48"/>
      <c r="AK286" s="48"/>
      <c r="AN286" s="48"/>
      <c r="AQ286" s="48"/>
      <c r="AU286" s="48"/>
      <c r="AX286" s="48"/>
      <c r="BA286" s="48"/>
      <c r="BE286" s="48"/>
      <c r="BH286" s="48"/>
      <c r="BK286" s="48"/>
      <c r="BO286" s="48"/>
      <c r="BR286" s="48"/>
      <c r="BU286" s="48"/>
      <c r="BX286" s="48"/>
      <c r="CA286" s="48"/>
      <c r="CD286" s="48"/>
      <c r="CG286" s="48"/>
      <c r="CJ286" s="48"/>
      <c r="CM286" s="48"/>
      <c r="CQ286" s="48"/>
      <c r="CT286" s="48"/>
      <c r="CW286" s="48"/>
      <c r="DA286" s="48"/>
      <c r="DD286" s="48"/>
      <c r="DG286" s="48"/>
      <c r="DK286" s="48"/>
      <c r="DN286" s="48"/>
      <c r="DQ286" s="48"/>
      <c r="DU286" s="48"/>
      <c r="DX286" s="48"/>
      <c r="EA286" s="48"/>
      <c r="EE286" s="48"/>
      <c r="EH286" s="48"/>
      <c r="EK286" s="48"/>
      <c r="EN286" s="48"/>
      <c r="ER286" s="48"/>
      <c r="EU286" s="48"/>
      <c r="EX286" s="48"/>
      <c r="FB286" s="48"/>
      <c r="FE286" s="48"/>
      <c r="FH286" s="48"/>
      <c r="FL286" s="48"/>
      <c r="FO286" s="48"/>
      <c r="FR286" s="48"/>
      <c r="FV286" s="48"/>
      <c r="FY286" s="48"/>
      <c r="GB286" s="48"/>
      <c r="GF286" s="48"/>
      <c r="GI286" s="48"/>
      <c r="GL286" s="48"/>
      <c r="GP286" s="48"/>
      <c r="GS286" s="48"/>
      <c r="GV286" s="48"/>
      <c r="GZ286" s="48"/>
      <c r="HC286" s="48"/>
      <c r="HF286" s="48"/>
      <c r="HJ286" s="48"/>
      <c r="HM286" s="48"/>
      <c r="HP286" s="48"/>
      <c r="HT286" s="48"/>
      <c r="HW286" s="48"/>
      <c r="HZ286" s="48"/>
      <c r="ID286" s="48"/>
      <c r="IG286" s="48"/>
      <c r="IJ286" s="48"/>
      <c r="IN286" s="48"/>
      <c r="IQ286" s="48"/>
      <c r="IT286" s="48"/>
      <c r="IX286" s="48"/>
      <c r="JA286" s="48"/>
      <c r="JD286" s="48"/>
      <c r="JH286" s="48"/>
      <c r="JK286" s="48"/>
      <c r="JN286" s="48"/>
      <c r="JQ286" s="48"/>
      <c r="JT286" s="48"/>
      <c r="JW286" s="48"/>
      <c r="JZ286" s="48"/>
      <c r="KC286" s="48"/>
      <c r="KF286" s="48"/>
      <c r="KI286" s="48"/>
      <c r="KL286" s="48"/>
      <c r="KO286" s="48"/>
      <c r="KR286" s="48"/>
      <c r="KS286" s="49"/>
    </row>
    <row r="287" spans="7:305" s="14" customFormat="1">
      <c r="G287" s="48"/>
      <c r="K287" s="48"/>
      <c r="N287" s="48"/>
      <c r="Q287" s="48"/>
      <c r="T287" s="48"/>
      <c r="W287" s="48"/>
      <c r="AA287" s="48"/>
      <c r="AD287" s="48"/>
      <c r="AG287" s="48"/>
      <c r="AK287" s="48"/>
      <c r="AN287" s="48"/>
      <c r="AQ287" s="48"/>
      <c r="AU287" s="48"/>
      <c r="AX287" s="48"/>
      <c r="BA287" s="48"/>
      <c r="BE287" s="48"/>
      <c r="BH287" s="48"/>
      <c r="BK287" s="48"/>
      <c r="BO287" s="48"/>
      <c r="BR287" s="48"/>
      <c r="BU287" s="48"/>
      <c r="BX287" s="48"/>
      <c r="CA287" s="48"/>
      <c r="CD287" s="48"/>
      <c r="CG287" s="48"/>
      <c r="CJ287" s="48"/>
      <c r="CM287" s="48"/>
      <c r="CQ287" s="48"/>
      <c r="CT287" s="48"/>
      <c r="CW287" s="48"/>
      <c r="DA287" s="48"/>
      <c r="DD287" s="48"/>
      <c r="DG287" s="48"/>
      <c r="DK287" s="48"/>
      <c r="DN287" s="48"/>
      <c r="DQ287" s="48"/>
      <c r="DU287" s="48"/>
      <c r="DX287" s="48"/>
      <c r="EA287" s="48"/>
      <c r="EE287" s="48"/>
      <c r="EH287" s="48"/>
      <c r="EK287" s="48"/>
      <c r="EN287" s="48"/>
      <c r="ER287" s="48"/>
      <c r="EU287" s="48"/>
      <c r="EX287" s="48"/>
      <c r="FB287" s="48"/>
      <c r="FE287" s="48"/>
      <c r="FH287" s="48"/>
      <c r="FL287" s="48"/>
      <c r="FO287" s="48"/>
      <c r="FR287" s="48"/>
      <c r="FV287" s="48"/>
      <c r="FY287" s="48"/>
      <c r="GB287" s="48"/>
      <c r="GF287" s="48"/>
      <c r="GI287" s="48"/>
      <c r="GL287" s="48"/>
      <c r="GP287" s="48"/>
      <c r="GS287" s="48"/>
      <c r="GV287" s="48"/>
      <c r="GZ287" s="48"/>
      <c r="HC287" s="48"/>
      <c r="HF287" s="48"/>
      <c r="HJ287" s="48"/>
      <c r="HM287" s="48"/>
      <c r="HP287" s="48"/>
      <c r="HT287" s="48"/>
      <c r="HW287" s="48"/>
      <c r="HZ287" s="48"/>
      <c r="ID287" s="48"/>
      <c r="IG287" s="48"/>
      <c r="IJ287" s="48"/>
      <c r="IN287" s="48"/>
      <c r="IQ287" s="48"/>
      <c r="IT287" s="48"/>
      <c r="IX287" s="48"/>
      <c r="JA287" s="48"/>
      <c r="JD287" s="48"/>
      <c r="JH287" s="48"/>
      <c r="JK287" s="48"/>
      <c r="JN287" s="48"/>
      <c r="JQ287" s="48"/>
      <c r="JT287" s="48"/>
      <c r="JW287" s="48"/>
      <c r="JZ287" s="48"/>
      <c r="KC287" s="48"/>
      <c r="KF287" s="48"/>
      <c r="KI287" s="48"/>
      <c r="KL287" s="48"/>
      <c r="KO287" s="48"/>
      <c r="KR287" s="48"/>
      <c r="KS287" s="49"/>
    </row>
    <row r="288" spans="7:305" s="14" customFormat="1" ht="18.75" customHeight="1">
      <c r="G288" s="48"/>
      <c r="K288" s="48"/>
      <c r="N288" s="48"/>
      <c r="Q288" s="48"/>
      <c r="T288" s="48"/>
      <c r="W288" s="48"/>
      <c r="AA288" s="48"/>
      <c r="AD288" s="48"/>
      <c r="AG288" s="48"/>
      <c r="AK288" s="48"/>
      <c r="AN288" s="48"/>
      <c r="AQ288" s="48"/>
      <c r="AU288" s="48"/>
      <c r="AX288" s="48"/>
      <c r="BA288" s="48"/>
      <c r="BE288" s="48"/>
      <c r="BH288" s="48"/>
      <c r="BK288" s="48"/>
      <c r="BO288" s="48"/>
      <c r="BR288" s="48"/>
      <c r="BU288" s="48"/>
      <c r="BX288" s="48"/>
      <c r="CA288" s="48"/>
      <c r="CD288" s="48"/>
      <c r="CG288" s="48"/>
      <c r="CJ288" s="48"/>
      <c r="CM288" s="48"/>
      <c r="CQ288" s="48"/>
      <c r="CT288" s="48"/>
      <c r="CW288" s="48"/>
      <c r="DA288" s="48"/>
      <c r="DD288" s="48"/>
      <c r="DG288" s="48"/>
      <c r="DK288" s="48"/>
      <c r="DN288" s="48"/>
      <c r="DQ288" s="48"/>
      <c r="DU288" s="48"/>
      <c r="DX288" s="48"/>
      <c r="EA288" s="48"/>
      <c r="EE288" s="48"/>
      <c r="EH288" s="48"/>
      <c r="EK288" s="48"/>
      <c r="EN288" s="48"/>
      <c r="ER288" s="48"/>
      <c r="EU288" s="48"/>
      <c r="EX288" s="48"/>
      <c r="FB288" s="48"/>
      <c r="FE288" s="48"/>
      <c r="FH288" s="48"/>
      <c r="FL288" s="48"/>
      <c r="FO288" s="48"/>
      <c r="FR288" s="48"/>
      <c r="FV288" s="48"/>
      <c r="FY288" s="48"/>
      <c r="GB288" s="48"/>
      <c r="GF288" s="48"/>
      <c r="GI288" s="48"/>
      <c r="GL288" s="48"/>
      <c r="GP288" s="48"/>
      <c r="GS288" s="48"/>
      <c r="GV288" s="48"/>
      <c r="GZ288" s="48"/>
      <c r="HC288" s="48"/>
      <c r="HF288" s="48"/>
      <c r="HJ288" s="48"/>
      <c r="HM288" s="48"/>
      <c r="HP288" s="48"/>
      <c r="HT288" s="48"/>
      <c r="HW288" s="48"/>
      <c r="HZ288" s="48"/>
      <c r="ID288" s="48"/>
      <c r="IG288" s="48"/>
      <c r="IJ288" s="48"/>
      <c r="IN288" s="48"/>
      <c r="IQ288" s="48"/>
      <c r="IT288" s="48"/>
      <c r="IX288" s="48"/>
      <c r="JA288" s="48"/>
      <c r="JD288" s="48"/>
      <c r="JH288" s="48"/>
      <c r="JK288" s="48"/>
      <c r="JN288" s="48"/>
      <c r="JQ288" s="48"/>
      <c r="JT288" s="48"/>
      <c r="JW288" s="48"/>
      <c r="JZ288" s="48"/>
      <c r="KC288" s="48"/>
      <c r="KF288" s="48"/>
      <c r="KI288" s="48"/>
      <c r="KL288" s="48"/>
      <c r="KO288" s="48"/>
      <c r="KR288" s="48"/>
      <c r="KS288" s="49"/>
    </row>
    <row r="289" spans="7:305" s="14" customFormat="1">
      <c r="G289" s="48"/>
      <c r="K289" s="48"/>
      <c r="N289" s="48"/>
      <c r="Q289" s="48"/>
      <c r="T289" s="48"/>
      <c r="W289" s="48"/>
      <c r="AA289" s="48"/>
      <c r="AD289" s="48"/>
      <c r="AG289" s="48"/>
      <c r="AK289" s="48"/>
      <c r="AN289" s="48"/>
      <c r="AQ289" s="48"/>
      <c r="AU289" s="48"/>
      <c r="AX289" s="48"/>
      <c r="BA289" s="48"/>
      <c r="BE289" s="48"/>
      <c r="BH289" s="48"/>
      <c r="BK289" s="48"/>
      <c r="BO289" s="48"/>
      <c r="BR289" s="48"/>
      <c r="BU289" s="48"/>
      <c r="BX289" s="48"/>
      <c r="CA289" s="48"/>
      <c r="CD289" s="48"/>
      <c r="CG289" s="48"/>
      <c r="CJ289" s="48"/>
      <c r="CM289" s="48"/>
      <c r="CQ289" s="48"/>
      <c r="CT289" s="48"/>
      <c r="CW289" s="48"/>
      <c r="DA289" s="48"/>
      <c r="DD289" s="48"/>
      <c r="DG289" s="48"/>
      <c r="DK289" s="48"/>
      <c r="DN289" s="48"/>
      <c r="DQ289" s="48"/>
      <c r="DU289" s="48"/>
      <c r="DX289" s="48"/>
      <c r="EA289" s="48"/>
      <c r="EE289" s="48"/>
      <c r="EH289" s="48"/>
      <c r="EK289" s="48"/>
      <c r="EN289" s="48"/>
      <c r="ER289" s="48"/>
      <c r="EU289" s="48"/>
      <c r="EX289" s="48"/>
      <c r="FB289" s="48"/>
      <c r="FE289" s="48"/>
      <c r="FH289" s="48"/>
      <c r="FL289" s="48"/>
      <c r="FO289" s="48"/>
      <c r="FR289" s="48"/>
      <c r="FV289" s="48"/>
      <c r="FY289" s="48"/>
      <c r="GB289" s="48"/>
      <c r="GF289" s="48"/>
      <c r="GI289" s="48"/>
      <c r="GL289" s="48"/>
      <c r="GP289" s="48"/>
      <c r="GS289" s="48"/>
      <c r="GV289" s="48"/>
      <c r="GZ289" s="48"/>
      <c r="HC289" s="48"/>
      <c r="HF289" s="48"/>
      <c r="HJ289" s="48"/>
      <c r="HM289" s="48"/>
      <c r="HP289" s="48"/>
      <c r="HT289" s="48"/>
      <c r="HW289" s="48"/>
      <c r="HZ289" s="48"/>
      <c r="ID289" s="48"/>
      <c r="IG289" s="48"/>
      <c r="IJ289" s="48"/>
      <c r="IN289" s="48"/>
      <c r="IQ289" s="48"/>
      <c r="IT289" s="48"/>
      <c r="IX289" s="48"/>
      <c r="JA289" s="48"/>
      <c r="JD289" s="48"/>
      <c r="JH289" s="48"/>
      <c r="JK289" s="48"/>
      <c r="JN289" s="48"/>
      <c r="JQ289" s="48"/>
      <c r="JT289" s="48"/>
      <c r="JW289" s="48"/>
      <c r="JZ289" s="48"/>
      <c r="KC289" s="48"/>
      <c r="KF289" s="48"/>
      <c r="KI289" s="48"/>
      <c r="KL289" s="48"/>
      <c r="KO289" s="48"/>
      <c r="KR289" s="48"/>
      <c r="KS289" s="49"/>
    </row>
    <row r="290" spans="7:305" s="14" customFormat="1" ht="18.75" customHeight="1">
      <c r="G290" s="48"/>
      <c r="K290" s="48"/>
      <c r="N290" s="48"/>
      <c r="Q290" s="48"/>
      <c r="T290" s="48"/>
      <c r="W290" s="48"/>
      <c r="AA290" s="48"/>
      <c r="AD290" s="48"/>
      <c r="AG290" s="48"/>
      <c r="AK290" s="48"/>
      <c r="AN290" s="48"/>
      <c r="AQ290" s="48"/>
      <c r="AU290" s="48"/>
      <c r="AX290" s="48"/>
      <c r="BA290" s="48"/>
      <c r="BE290" s="48"/>
      <c r="BH290" s="48"/>
      <c r="BK290" s="48"/>
      <c r="BO290" s="48"/>
      <c r="BR290" s="48"/>
      <c r="BU290" s="48"/>
      <c r="BX290" s="48"/>
      <c r="CA290" s="48"/>
      <c r="CD290" s="48"/>
      <c r="CG290" s="48"/>
      <c r="CJ290" s="48"/>
      <c r="CM290" s="48"/>
      <c r="CQ290" s="48"/>
      <c r="CT290" s="48"/>
      <c r="CW290" s="48"/>
      <c r="DA290" s="48"/>
      <c r="DD290" s="48"/>
      <c r="DG290" s="48"/>
      <c r="DK290" s="48"/>
      <c r="DN290" s="48"/>
      <c r="DQ290" s="48"/>
      <c r="DU290" s="48"/>
      <c r="DX290" s="48"/>
      <c r="EA290" s="48"/>
      <c r="EE290" s="48"/>
      <c r="EH290" s="48"/>
      <c r="EK290" s="48"/>
      <c r="EN290" s="48"/>
      <c r="ER290" s="48"/>
      <c r="EU290" s="48"/>
      <c r="EX290" s="48"/>
      <c r="FB290" s="48"/>
      <c r="FE290" s="48"/>
      <c r="FH290" s="48"/>
      <c r="FL290" s="48"/>
      <c r="FO290" s="48"/>
      <c r="FR290" s="48"/>
      <c r="FV290" s="48"/>
      <c r="FY290" s="48"/>
      <c r="GB290" s="48"/>
      <c r="GF290" s="48"/>
      <c r="GI290" s="48"/>
      <c r="GL290" s="48"/>
      <c r="GP290" s="48"/>
      <c r="GS290" s="48"/>
      <c r="GV290" s="48"/>
      <c r="GZ290" s="48"/>
      <c r="HC290" s="48"/>
      <c r="HF290" s="48"/>
      <c r="HJ290" s="48"/>
      <c r="HM290" s="48"/>
      <c r="HP290" s="48"/>
      <c r="HT290" s="48"/>
      <c r="HW290" s="48"/>
      <c r="HZ290" s="48"/>
      <c r="ID290" s="48"/>
      <c r="IG290" s="48"/>
      <c r="IJ290" s="48"/>
      <c r="IN290" s="48"/>
      <c r="IQ290" s="48"/>
      <c r="IT290" s="48"/>
      <c r="IX290" s="48"/>
      <c r="JA290" s="48"/>
      <c r="JD290" s="48"/>
      <c r="JH290" s="48"/>
      <c r="JK290" s="48"/>
      <c r="JN290" s="48"/>
      <c r="JQ290" s="48"/>
      <c r="JT290" s="48"/>
      <c r="JW290" s="48"/>
      <c r="JZ290" s="48"/>
      <c r="KC290" s="48"/>
      <c r="KF290" s="48"/>
      <c r="KI290" s="48"/>
      <c r="KL290" s="48"/>
      <c r="KO290" s="48"/>
      <c r="KR290" s="48"/>
      <c r="KS290" s="49"/>
    </row>
    <row r="291" spans="7:305" s="14" customFormat="1">
      <c r="G291" s="48"/>
      <c r="K291" s="48"/>
      <c r="N291" s="48"/>
      <c r="Q291" s="48"/>
      <c r="T291" s="48"/>
      <c r="W291" s="48"/>
      <c r="AA291" s="48"/>
      <c r="AD291" s="48"/>
      <c r="AG291" s="48"/>
      <c r="AK291" s="48"/>
      <c r="AN291" s="48"/>
      <c r="AQ291" s="48"/>
      <c r="AU291" s="48"/>
      <c r="AX291" s="48"/>
      <c r="BA291" s="48"/>
      <c r="BE291" s="48"/>
      <c r="BH291" s="48"/>
      <c r="BK291" s="48"/>
      <c r="BO291" s="48"/>
      <c r="BR291" s="48"/>
      <c r="BU291" s="48"/>
      <c r="BX291" s="48"/>
      <c r="CA291" s="48"/>
      <c r="CD291" s="48"/>
      <c r="CG291" s="48"/>
      <c r="CJ291" s="48"/>
      <c r="CM291" s="48"/>
      <c r="CQ291" s="48"/>
      <c r="CT291" s="48"/>
      <c r="CW291" s="48"/>
      <c r="DA291" s="48"/>
      <c r="DD291" s="48"/>
      <c r="DG291" s="48"/>
      <c r="DK291" s="48"/>
      <c r="DN291" s="48"/>
      <c r="DQ291" s="48"/>
      <c r="DU291" s="48"/>
      <c r="DX291" s="48"/>
      <c r="EA291" s="48"/>
      <c r="EE291" s="48"/>
      <c r="EH291" s="48"/>
      <c r="EK291" s="48"/>
      <c r="EN291" s="48"/>
      <c r="ER291" s="48"/>
      <c r="EU291" s="48"/>
      <c r="EX291" s="48"/>
      <c r="FB291" s="48"/>
      <c r="FE291" s="48"/>
      <c r="FH291" s="48"/>
      <c r="FL291" s="48"/>
      <c r="FO291" s="48"/>
      <c r="FR291" s="48"/>
      <c r="FV291" s="48"/>
      <c r="FY291" s="48"/>
      <c r="GB291" s="48"/>
      <c r="GF291" s="48"/>
      <c r="GI291" s="48"/>
      <c r="GL291" s="48"/>
      <c r="GP291" s="48"/>
      <c r="GS291" s="48"/>
      <c r="GV291" s="48"/>
      <c r="GZ291" s="48"/>
      <c r="HC291" s="48"/>
      <c r="HF291" s="48"/>
      <c r="HJ291" s="48"/>
      <c r="HM291" s="48"/>
      <c r="HP291" s="48"/>
      <c r="HT291" s="48"/>
      <c r="HW291" s="48"/>
      <c r="HZ291" s="48"/>
      <c r="ID291" s="48"/>
      <c r="IG291" s="48"/>
      <c r="IJ291" s="48"/>
      <c r="IN291" s="48"/>
      <c r="IQ291" s="48"/>
      <c r="IT291" s="48"/>
      <c r="IX291" s="48"/>
      <c r="JA291" s="48"/>
      <c r="JD291" s="48"/>
      <c r="JH291" s="48"/>
      <c r="JK291" s="48"/>
      <c r="JN291" s="48"/>
      <c r="JQ291" s="48"/>
      <c r="JT291" s="48"/>
      <c r="JW291" s="48"/>
      <c r="JZ291" s="48"/>
      <c r="KC291" s="48"/>
      <c r="KF291" s="48"/>
      <c r="KI291" s="48"/>
      <c r="KL291" s="48"/>
      <c r="KO291" s="48"/>
      <c r="KR291" s="48"/>
      <c r="KS291" s="49"/>
    </row>
    <row r="292" spans="7:305" s="14" customFormat="1" ht="18.75" customHeight="1">
      <c r="G292" s="48"/>
      <c r="K292" s="48"/>
      <c r="N292" s="48"/>
      <c r="Q292" s="48"/>
      <c r="T292" s="48"/>
      <c r="W292" s="48"/>
      <c r="AA292" s="48"/>
      <c r="AD292" s="48"/>
      <c r="AG292" s="48"/>
      <c r="AK292" s="48"/>
      <c r="AN292" s="48"/>
      <c r="AQ292" s="48"/>
      <c r="AU292" s="48"/>
      <c r="AX292" s="48"/>
      <c r="BA292" s="48"/>
      <c r="BE292" s="48"/>
      <c r="BH292" s="48"/>
      <c r="BK292" s="48"/>
      <c r="BO292" s="48"/>
      <c r="BR292" s="48"/>
      <c r="BU292" s="48"/>
      <c r="BX292" s="48"/>
      <c r="CA292" s="48"/>
      <c r="CD292" s="48"/>
      <c r="CG292" s="48"/>
      <c r="CJ292" s="48"/>
      <c r="CM292" s="48"/>
      <c r="CQ292" s="48"/>
      <c r="CT292" s="48"/>
      <c r="CW292" s="48"/>
      <c r="DA292" s="48"/>
      <c r="DD292" s="48"/>
      <c r="DG292" s="48"/>
      <c r="DK292" s="48"/>
      <c r="DN292" s="48"/>
      <c r="DQ292" s="48"/>
      <c r="DU292" s="48"/>
      <c r="DX292" s="48"/>
      <c r="EA292" s="48"/>
      <c r="EE292" s="48"/>
      <c r="EH292" s="48"/>
      <c r="EK292" s="48"/>
      <c r="EN292" s="48"/>
      <c r="ER292" s="48"/>
      <c r="EU292" s="48"/>
      <c r="EX292" s="48"/>
      <c r="FB292" s="48"/>
      <c r="FE292" s="48"/>
      <c r="FH292" s="48"/>
      <c r="FL292" s="48"/>
      <c r="FO292" s="48"/>
      <c r="FR292" s="48"/>
      <c r="FV292" s="48"/>
      <c r="FY292" s="48"/>
      <c r="GB292" s="48"/>
      <c r="GF292" s="48"/>
      <c r="GI292" s="48"/>
      <c r="GL292" s="48"/>
      <c r="GP292" s="48"/>
      <c r="GS292" s="48"/>
      <c r="GV292" s="48"/>
      <c r="GZ292" s="48"/>
      <c r="HC292" s="48"/>
      <c r="HF292" s="48"/>
      <c r="HJ292" s="48"/>
      <c r="HM292" s="48"/>
      <c r="HP292" s="48"/>
      <c r="HT292" s="48"/>
      <c r="HW292" s="48"/>
      <c r="HZ292" s="48"/>
      <c r="ID292" s="48"/>
      <c r="IG292" s="48"/>
      <c r="IJ292" s="48"/>
      <c r="IN292" s="48"/>
      <c r="IQ292" s="48"/>
      <c r="IT292" s="48"/>
      <c r="IX292" s="48"/>
      <c r="JA292" s="48"/>
      <c r="JD292" s="48"/>
      <c r="JH292" s="48"/>
      <c r="JK292" s="48"/>
      <c r="JN292" s="48"/>
      <c r="JQ292" s="48"/>
      <c r="JT292" s="48"/>
      <c r="JW292" s="48"/>
      <c r="JZ292" s="48"/>
      <c r="KC292" s="48"/>
      <c r="KF292" s="48"/>
      <c r="KI292" s="48"/>
      <c r="KL292" s="48"/>
      <c r="KO292" s="48"/>
      <c r="KR292" s="48"/>
      <c r="KS292" s="49"/>
    </row>
    <row r="293" spans="7:305" s="14" customFormat="1">
      <c r="G293" s="48"/>
      <c r="K293" s="48"/>
      <c r="N293" s="48"/>
      <c r="Q293" s="48"/>
      <c r="T293" s="48"/>
      <c r="W293" s="48"/>
      <c r="AA293" s="48"/>
      <c r="AD293" s="48"/>
      <c r="AG293" s="48"/>
      <c r="AK293" s="48"/>
      <c r="AN293" s="48"/>
      <c r="AQ293" s="48"/>
      <c r="AU293" s="48"/>
      <c r="AX293" s="48"/>
      <c r="BA293" s="48"/>
      <c r="BE293" s="48"/>
      <c r="BH293" s="48"/>
      <c r="BK293" s="48"/>
      <c r="BO293" s="48"/>
      <c r="BR293" s="48"/>
      <c r="BU293" s="48"/>
      <c r="BX293" s="48"/>
      <c r="CA293" s="48"/>
      <c r="CD293" s="48"/>
      <c r="CG293" s="48"/>
      <c r="CJ293" s="48"/>
      <c r="CM293" s="48"/>
      <c r="CQ293" s="48"/>
      <c r="CT293" s="48"/>
      <c r="CW293" s="48"/>
      <c r="DA293" s="48"/>
      <c r="DD293" s="48"/>
      <c r="DG293" s="48"/>
      <c r="DK293" s="48"/>
      <c r="DN293" s="48"/>
      <c r="DQ293" s="48"/>
      <c r="DU293" s="48"/>
      <c r="DX293" s="48"/>
      <c r="EA293" s="48"/>
      <c r="EE293" s="48"/>
      <c r="EH293" s="48"/>
      <c r="EK293" s="48"/>
      <c r="EN293" s="48"/>
      <c r="ER293" s="48"/>
      <c r="EU293" s="48"/>
      <c r="EX293" s="48"/>
      <c r="FB293" s="48"/>
      <c r="FE293" s="48"/>
      <c r="FH293" s="48"/>
      <c r="FL293" s="48"/>
      <c r="FO293" s="48"/>
      <c r="FR293" s="48"/>
      <c r="FV293" s="48"/>
      <c r="FY293" s="48"/>
      <c r="GB293" s="48"/>
      <c r="GF293" s="48"/>
      <c r="GI293" s="48"/>
      <c r="GL293" s="48"/>
      <c r="GP293" s="48"/>
      <c r="GS293" s="48"/>
      <c r="GV293" s="48"/>
      <c r="GZ293" s="48"/>
      <c r="HC293" s="48"/>
      <c r="HF293" s="48"/>
      <c r="HJ293" s="48"/>
      <c r="HM293" s="48"/>
      <c r="HP293" s="48"/>
      <c r="HT293" s="48"/>
      <c r="HW293" s="48"/>
      <c r="HZ293" s="48"/>
      <c r="ID293" s="48"/>
      <c r="IG293" s="48"/>
      <c r="IJ293" s="48"/>
      <c r="IN293" s="48"/>
      <c r="IQ293" s="48"/>
      <c r="IT293" s="48"/>
      <c r="IX293" s="48"/>
      <c r="JA293" s="48"/>
      <c r="JD293" s="48"/>
      <c r="JH293" s="48"/>
      <c r="JK293" s="48"/>
      <c r="JN293" s="48"/>
      <c r="JQ293" s="48"/>
      <c r="JT293" s="48"/>
      <c r="JW293" s="48"/>
      <c r="JZ293" s="48"/>
      <c r="KC293" s="48"/>
      <c r="KF293" s="48"/>
      <c r="KI293" s="48"/>
      <c r="KL293" s="48"/>
      <c r="KO293" s="48"/>
      <c r="KR293" s="48"/>
      <c r="KS293" s="49"/>
    </row>
    <row r="294" spans="7:305" s="14" customFormat="1" ht="18.75" customHeight="1">
      <c r="G294" s="48"/>
      <c r="K294" s="48"/>
      <c r="N294" s="48"/>
      <c r="Q294" s="48"/>
      <c r="T294" s="48"/>
      <c r="W294" s="48"/>
      <c r="AA294" s="48"/>
      <c r="AD294" s="48"/>
      <c r="AG294" s="48"/>
      <c r="AK294" s="48"/>
      <c r="AN294" s="48"/>
      <c r="AQ294" s="48"/>
      <c r="AU294" s="48"/>
      <c r="AX294" s="48"/>
      <c r="BA294" s="48"/>
      <c r="BE294" s="48"/>
      <c r="BH294" s="48"/>
      <c r="BK294" s="48"/>
      <c r="BO294" s="48"/>
      <c r="BR294" s="48"/>
      <c r="BU294" s="48"/>
      <c r="BX294" s="48"/>
      <c r="CA294" s="48"/>
      <c r="CD294" s="48"/>
      <c r="CG294" s="48"/>
      <c r="CJ294" s="48"/>
      <c r="CM294" s="48"/>
      <c r="CQ294" s="48"/>
      <c r="CT294" s="48"/>
      <c r="CW294" s="48"/>
      <c r="DA294" s="48"/>
      <c r="DD294" s="48"/>
      <c r="DG294" s="48"/>
      <c r="DK294" s="48"/>
      <c r="DN294" s="48"/>
      <c r="DQ294" s="48"/>
      <c r="DU294" s="48"/>
      <c r="DX294" s="48"/>
      <c r="EA294" s="48"/>
      <c r="EE294" s="48"/>
      <c r="EH294" s="48"/>
      <c r="EK294" s="48"/>
      <c r="EN294" s="48"/>
      <c r="ER294" s="48"/>
      <c r="EU294" s="48"/>
      <c r="EX294" s="48"/>
      <c r="FB294" s="48"/>
      <c r="FE294" s="48"/>
      <c r="FH294" s="48"/>
      <c r="FL294" s="48"/>
      <c r="FO294" s="48"/>
      <c r="FR294" s="48"/>
      <c r="FV294" s="48"/>
      <c r="FY294" s="48"/>
      <c r="GB294" s="48"/>
      <c r="GF294" s="48"/>
      <c r="GI294" s="48"/>
      <c r="GL294" s="48"/>
      <c r="GP294" s="48"/>
      <c r="GS294" s="48"/>
      <c r="GV294" s="48"/>
      <c r="GZ294" s="48"/>
      <c r="HC294" s="48"/>
      <c r="HF294" s="48"/>
      <c r="HJ294" s="48"/>
      <c r="HM294" s="48"/>
      <c r="HP294" s="48"/>
      <c r="HT294" s="48"/>
      <c r="HW294" s="48"/>
      <c r="HZ294" s="48"/>
      <c r="ID294" s="48"/>
      <c r="IG294" s="48"/>
      <c r="IJ294" s="48"/>
      <c r="IN294" s="48"/>
      <c r="IQ294" s="48"/>
      <c r="IT294" s="48"/>
      <c r="IX294" s="48"/>
      <c r="JA294" s="48"/>
      <c r="JD294" s="48"/>
      <c r="JH294" s="48"/>
      <c r="JK294" s="48"/>
      <c r="JN294" s="48"/>
      <c r="JQ294" s="48"/>
      <c r="JT294" s="48"/>
      <c r="JW294" s="48"/>
      <c r="JZ294" s="48"/>
      <c r="KC294" s="48"/>
      <c r="KF294" s="48"/>
      <c r="KI294" s="48"/>
      <c r="KL294" s="48"/>
      <c r="KO294" s="48"/>
      <c r="KR294" s="48"/>
      <c r="KS294" s="49"/>
    </row>
    <row r="295" spans="7:305" s="14" customFormat="1">
      <c r="G295" s="48"/>
      <c r="K295" s="48"/>
      <c r="N295" s="48"/>
      <c r="Q295" s="48"/>
      <c r="T295" s="48"/>
      <c r="W295" s="48"/>
      <c r="AA295" s="48"/>
      <c r="AD295" s="48"/>
      <c r="AG295" s="48"/>
      <c r="AK295" s="48"/>
      <c r="AN295" s="48"/>
      <c r="AQ295" s="48"/>
      <c r="AU295" s="48"/>
      <c r="AX295" s="48"/>
      <c r="BA295" s="48"/>
      <c r="BE295" s="48"/>
      <c r="BH295" s="48"/>
      <c r="BK295" s="48"/>
      <c r="BO295" s="48"/>
      <c r="BR295" s="48"/>
      <c r="BU295" s="48"/>
      <c r="BX295" s="48"/>
      <c r="CA295" s="48"/>
      <c r="CD295" s="48"/>
      <c r="CG295" s="48"/>
      <c r="CJ295" s="48"/>
      <c r="CM295" s="48"/>
      <c r="CQ295" s="48"/>
      <c r="CT295" s="48"/>
      <c r="CW295" s="48"/>
      <c r="DA295" s="48"/>
      <c r="DD295" s="48"/>
      <c r="DG295" s="48"/>
      <c r="DK295" s="48"/>
      <c r="DN295" s="48"/>
      <c r="DQ295" s="48"/>
      <c r="DU295" s="48"/>
      <c r="DX295" s="48"/>
      <c r="EA295" s="48"/>
      <c r="EE295" s="48"/>
      <c r="EH295" s="48"/>
      <c r="EK295" s="48"/>
      <c r="EN295" s="48"/>
      <c r="ER295" s="48"/>
      <c r="EU295" s="48"/>
      <c r="EX295" s="48"/>
      <c r="FB295" s="48"/>
      <c r="FE295" s="48"/>
      <c r="FH295" s="48"/>
      <c r="FL295" s="48"/>
      <c r="FO295" s="48"/>
      <c r="FR295" s="48"/>
      <c r="FV295" s="48"/>
      <c r="FY295" s="48"/>
      <c r="GB295" s="48"/>
      <c r="GF295" s="48"/>
      <c r="GI295" s="48"/>
      <c r="GL295" s="48"/>
      <c r="GP295" s="48"/>
      <c r="GS295" s="48"/>
      <c r="GV295" s="48"/>
      <c r="GZ295" s="48"/>
      <c r="HC295" s="48"/>
      <c r="HF295" s="48"/>
      <c r="HJ295" s="48"/>
      <c r="HM295" s="48"/>
      <c r="HP295" s="48"/>
      <c r="HT295" s="48"/>
      <c r="HW295" s="48"/>
      <c r="HZ295" s="48"/>
      <c r="ID295" s="48"/>
      <c r="IG295" s="48"/>
      <c r="IJ295" s="48"/>
      <c r="IN295" s="48"/>
      <c r="IQ295" s="48"/>
      <c r="IT295" s="48"/>
      <c r="IX295" s="48"/>
      <c r="JA295" s="48"/>
      <c r="JD295" s="48"/>
      <c r="JH295" s="48"/>
      <c r="JK295" s="48"/>
      <c r="JN295" s="48"/>
      <c r="JQ295" s="48"/>
      <c r="JT295" s="48"/>
      <c r="JW295" s="48"/>
      <c r="JZ295" s="48"/>
      <c r="KC295" s="48"/>
      <c r="KF295" s="48"/>
      <c r="KI295" s="48"/>
      <c r="KL295" s="48"/>
      <c r="KO295" s="48"/>
      <c r="KR295" s="48"/>
      <c r="KS295" s="49"/>
    </row>
    <row r="296" spans="7:305" s="14" customFormat="1" ht="18.75" customHeight="1">
      <c r="G296" s="48"/>
      <c r="K296" s="48"/>
      <c r="N296" s="48"/>
      <c r="Q296" s="48"/>
      <c r="T296" s="48"/>
      <c r="W296" s="48"/>
      <c r="AA296" s="48"/>
      <c r="AD296" s="48"/>
      <c r="AG296" s="48"/>
      <c r="AK296" s="48"/>
      <c r="AN296" s="48"/>
      <c r="AQ296" s="48"/>
      <c r="AU296" s="48"/>
      <c r="AX296" s="48"/>
      <c r="BA296" s="48"/>
      <c r="BE296" s="48"/>
      <c r="BH296" s="48"/>
      <c r="BK296" s="48"/>
      <c r="BO296" s="48"/>
      <c r="BR296" s="48"/>
      <c r="BU296" s="48"/>
      <c r="BX296" s="48"/>
      <c r="CA296" s="48"/>
      <c r="CD296" s="48"/>
      <c r="CG296" s="48"/>
      <c r="CJ296" s="48"/>
      <c r="CM296" s="48"/>
      <c r="CQ296" s="48"/>
      <c r="CT296" s="48"/>
      <c r="CW296" s="48"/>
      <c r="DA296" s="48"/>
      <c r="DD296" s="48"/>
      <c r="DG296" s="48"/>
      <c r="DK296" s="48"/>
      <c r="DN296" s="48"/>
      <c r="DQ296" s="48"/>
      <c r="DU296" s="48"/>
      <c r="DX296" s="48"/>
      <c r="EA296" s="48"/>
      <c r="EE296" s="48"/>
      <c r="EH296" s="48"/>
      <c r="EK296" s="48"/>
      <c r="EN296" s="48"/>
      <c r="ER296" s="48"/>
      <c r="EU296" s="48"/>
      <c r="EX296" s="48"/>
      <c r="FB296" s="48"/>
      <c r="FE296" s="48"/>
      <c r="FH296" s="48"/>
      <c r="FL296" s="48"/>
      <c r="FO296" s="48"/>
      <c r="FR296" s="48"/>
      <c r="FV296" s="48"/>
      <c r="FY296" s="48"/>
      <c r="GB296" s="48"/>
      <c r="GF296" s="48"/>
      <c r="GI296" s="48"/>
      <c r="GL296" s="48"/>
      <c r="GP296" s="48"/>
      <c r="GS296" s="48"/>
      <c r="GV296" s="48"/>
      <c r="GZ296" s="48"/>
      <c r="HC296" s="48"/>
      <c r="HF296" s="48"/>
      <c r="HJ296" s="48"/>
      <c r="HM296" s="48"/>
      <c r="HP296" s="48"/>
      <c r="HT296" s="48"/>
      <c r="HW296" s="48"/>
      <c r="HZ296" s="48"/>
      <c r="ID296" s="48"/>
      <c r="IG296" s="48"/>
      <c r="IJ296" s="48"/>
      <c r="IN296" s="48"/>
      <c r="IQ296" s="48"/>
      <c r="IT296" s="48"/>
      <c r="IX296" s="48"/>
      <c r="JA296" s="48"/>
      <c r="JD296" s="48"/>
      <c r="JH296" s="48"/>
      <c r="JK296" s="48"/>
      <c r="JN296" s="48"/>
      <c r="JQ296" s="48"/>
      <c r="JT296" s="48"/>
      <c r="JW296" s="48"/>
      <c r="JZ296" s="48"/>
      <c r="KC296" s="48"/>
      <c r="KF296" s="48"/>
      <c r="KI296" s="48"/>
      <c r="KL296" s="48"/>
      <c r="KO296" s="48"/>
      <c r="KR296" s="48"/>
      <c r="KS296" s="49"/>
    </row>
    <row r="297" spans="7:305" s="14" customFormat="1">
      <c r="G297" s="48"/>
      <c r="K297" s="48"/>
      <c r="N297" s="48"/>
      <c r="Q297" s="48"/>
      <c r="T297" s="48"/>
      <c r="W297" s="48"/>
      <c r="AA297" s="48"/>
      <c r="AD297" s="48"/>
      <c r="AG297" s="48"/>
      <c r="AK297" s="48"/>
      <c r="AN297" s="48"/>
      <c r="AQ297" s="48"/>
      <c r="AU297" s="48"/>
      <c r="AX297" s="48"/>
      <c r="BA297" s="48"/>
      <c r="BE297" s="48"/>
      <c r="BH297" s="48"/>
      <c r="BK297" s="48"/>
      <c r="BO297" s="48"/>
      <c r="BR297" s="48"/>
      <c r="BU297" s="48"/>
      <c r="BX297" s="48"/>
      <c r="CA297" s="48"/>
      <c r="CD297" s="48"/>
      <c r="CG297" s="48"/>
      <c r="CJ297" s="48"/>
      <c r="CM297" s="48"/>
      <c r="CQ297" s="48"/>
      <c r="CT297" s="48"/>
      <c r="CW297" s="48"/>
      <c r="DA297" s="48"/>
      <c r="DD297" s="48"/>
      <c r="DG297" s="48"/>
      <c r="DK297" s="48"/>
      <c r="DN297" s="48"/>
      <c r="DQ297" s="48"/>
      <c r="DU297" s="48"/>
      <c r="DX297" s="48"/>
      <c r="EA297" s="48"/>
      <c r="EE297" s="48"/>
      <c r="EH297" s="48"/>
      <c r="EK297" s="48"/>
      <c r="EN297" s="48"/>
      <c r="ER297" s="48"/>
      <c r="EU297" s="48"/>
      <c r="EX297" s="48"/>
      <c r="FB297" s="48"/>
      <c r="FE297" s="48"/>
      <c r="FH297" s="48"/>
      <c r="FL297" s="48"/>
      <c r="FO297" s="48"/>
      <c r="FR297" s="48"/>
      <c r="FV297" s="48"/>
      <c r="FY297" s="48"/>
      <c r="GB297" s="48"/>
      <c r="GF297" s="48"/>
      <c r="GI297" s="48"/>
      <c r="GL297" s="48"/>
      <c r="GP297" s="48"/>
      <c r="GS297" s="48"/>
      <c r="GV297" s="48"/>
      <c r="GZ297" s="48"/>
      <c r="HC297" s="48"/>
      <c r="HF297" s="48"/>
      <c r="HJ297" s="48"/>
      <c r="HM297" s="48"/>
      <c r="HP297" s="48"/>
      <c r="HT297" s="48"/>
      <c r="HW297" s="48"/>
      <c r="HZ297" s="48"/>
      <c r="ID297" s="48"/>
      <c r="IG297" s="48"/>
      <c r="IJ297" s="48"/>
      <c r="IN297" s="48"/>
      <c r="IQ297" s="48"/>
      <c r="IT297" s="48"/>
      <c r="IX297" s="48"/>
      <c r="JA297" s="48"/>
      <c r="JD297" s="48"/>
      <c r="JH297" s="48"/>
      <c r="JK297" s="48"/>
      <c r="JN297" s="48"/>
      <c r="JQ297" s="48"/>
      <c r="JT297" s="48"/>
      <c r="JW297" s="48"/>
      <c r="JZ297" s="48"/>
      <c r="KC297" s="48"/>
      <c r="KF297" s="48"/>
      <c r="KI297" s="48"/>
      <c r="KL297" s="48"/>
      <c r="KO297" s="48"/>
      <c r="KR297" s="48"/>
      <c r="KS297" s="49"/>
    </row>
    <row r="298" spans="7:305" s="14" customFormat="1" ht="18.75" customHeight="1">
      <c r="G298" s="48"/>
      <c r="K298" s="48"/>
      <c r="N298" s="48"/>
      <c r="Q298" s="48"/>
      <c r="T298" s="48"/>
      <c r="W298" s="48"/>
      <c r="AA298" s="48"/>
      <c r="AD298" s="48"/>
      <c r="AG298" s="48"/>
      <c r="AK298" s="48"/>
      <c r="AN298" s="48"/>
      <c r="AQ298" s="48"/>
      <c r="AU298" s="48"/>
      <c r="AX298" s="48"/>
      <c r="BA298" s="48"/>
      <c r="BE298" s="48"/>
      <c r="BH298" s="48"/>
      <c r="BK298" s="48"/>
      <c r="BO298" s="48"/>
      <c r="BR298" s="48"/>
      <c r="BU298" s="48"/>
      <c r="BX298" s="48"/>
      <c r="CA298" s="48"/>
      <c r="CD298" s="48"/>
      <c r="CG298" s="48"/>
      <c r="CJ298" s="48"/>
      <c r="CM298" s="48"/>
      <c r="CQ298" s="48"/>
      <c r="CT298" s="48"/>
      <c r="CW298" s="48"/>
      <c r="DA298" s="48"/>
      <c r="DD298" s="48"/>
      <c r="DG298" s="48"/>
      <c r="DK298" s="48"/>
      <c r="DN298" s="48"/>
      <c r="DQ298" s="48"/>
      <c r="DU298" s="48"/>
      <c r="DX298" s="48"/>
      <c r="EA298" s="48"/>
      <c r="EE298" s="48"/>
      <c r="EH298" s="48"/>
      <c r="EK298" s="48"/>
      <c r="EN298" s="48"/>
      <c r="ER298" s="48"/>
      <c r="EU298" s="48"/>
      <c r="EX298" s="48"/>
      <c r="FB298" s="48"/>
      <c r="FE298" s="48"/>
      <c r="FH298" s="48"/>
      <c r="FL298" s="48"/>
      <c r="FO298" s="48"/>
      <c r="FR298" s="48"/>
      <c r="FV298" s="48"/>
      <c r="FY298" s="48"/>
      <c r="GB298" s="48"/>
      <c r="GF298" s="48"/>
      <c r="GI298" s="48"/>
      <c r="GL298" s="48"/>
      <c r="GP298" s="48"/>
      <c r="GS298" s="48"/>
      <c r="GV298" s="48"/>
      <c r="GZ298" s="48"/>
      <c r="HC298" s="48"/>
      <c r="HF298" s="48"/>
      <c r="HJ298" s="48"/>
      <c r="HM298" s="48"/>
      <c r="HP298" s="48"/>
      <c r="HT298" s="48"/>
      <c r="HW298" s="48"/>
      <c r="HZ298" s="48"/>
      <c r="ID298" s="48"/>
      <c r="IG298" s="48"/>
      <c r="IJ298" s="48"/>
      <c r="IN298" s="48"/>
      <c r="IQ298" s="48"/>
      <c r="IT298" s="48"/>
      <c r="IX298" s="48"/>
      <c r="JA298" s="48"/>
      <c r="JD298" s="48"/>
      <c r="JH298" s="48"/>
      <c r="JK298" s="48"/>
      <c r="JN298" s="48"/>
      <c r="JQ298" s="48"/>
      <c r="JT298" s="48"/>
      <c r="JW298" s="48"/>
      <c r="JZ298" s="48"/>
      <c r="KC298" s="48"/>
      <c r="KF298" s="48"/>
      <c r="KI298" s="48"/>
      <c r="KL298" s="48"/>
      <c r="KO298" s="48"/>
      <c r="KR298" s="48"/>
      <c r="KS298" s="49"/>
    </row>
    <row r="299" spans="7:305" s="14" customFormat="1">
      <c r="G299" s="48"/>
      <c r="K299" s="48"/>
      <c r="N299" s="48"/>
      <c r="Q299" s="48"/>
      <c r="T299" s="48"/>
      <c r="W299" s="48"/>
      <c r="AA299" s="48"/>
      <c r="AD299" s="48"/>
      <c r="AG299" s="48"/>
      <c r="AK299" s="48"/>
      <c r="AN299" s="48"/>
      <c r="AQ299" s="48"/>
      <c r="AU299" s="48"/>
      <c r="AX299" s="48"/>
      <c r="BA299" s="48"/>
      <c r="BE299" s="48"/>
      <c r="BH299" s="48"/>
      <c r="BK299" s="48"/>
      <c r="BO299" s="48"/>
      <c r="BR299" s="48"/>
      <c r="BU299" s="48"/>
      <c r="BX299" s="48"/>
      <c r="CA299" s="48"/>
      <c r="CD299" s="48"/>
      <c r="CG299" s="48"/>
      <c r="CJ299" s="48"/>
      <c r="CM299" s="48"/>
      <c r="CQ299" s="48"/>
      <c r="CT299" s="48"/>
      <c r="CW299" s="48"/>
      <c r="DA299" s="48"/>
      <c r="DD299" s="48"/>
      <c r="DG299" s="48"/>
      <c r="DK299" s="48"/>
      <c r="DN299" s="48"/>
      <c r="DQ299" s="48"/>
      <c r="DU299" s="48"/>
      <c r="DX299" s="48"/>
      <c r="EA299" s="48"/>
      <c r="EE299" s="48"/>
      <c r="EH299" s="48"/>
      <c r="EK299" s="48"/>
      <c r="EN299" s="48"/>
      <c r="ER299" s="48"/>
      <c r="EU299" s="48"/>
      <c r="EX299" s="48"/>
      <c r="FB299" s="48"/>
      <c r="FE299" s="48"/>
      <c r="FH299" s="48"/>
      <c r="FL299" s="48"/>
      <c r="FO299" s="48"/>
      <c r="FR299" s="48"/>
      <c r="FV299" s="48"/>
      <c r="FY299" s="48"/>
      <c r="GB299" s="48"/>
      <c r="GF299" s="48"/>
      <c r="GI299" s="48"/>
      <c r="GL299" s="48"/>
      <c r="GP299" s="48"/>
      <c r="GS299" s="48"/>
      <c r="GV299" s="48"/>
      <c r="GZ299" s="48"/>
      <c r="HC299" s="48"/>
      <c r="HF299" s="48"/>
      <c r="HJ299" s="48"/>
      <c r="HM299" s="48"/>
      <c r="HP299" s="48"/>
      <c r="HT299" s="48"/>
      <c r="HW299" s="48"/>
      <c r="HZ299" s="48"/>
      <c r="ID299" s="48"/>
      <c r="IG299" s="48"/>
      <c r="IJ299" s="48"/>
      <c r="IN299" s="48"/>
      <c r="IQ299" s="48"/>
      <c r="IT299" s="48"/>
      <c r="IX299" s="48"/>
      <c r="JA299" s="48"/>
      <c r="JD299" s="48"/>
      <c r="JH299" s="48"/>
      <c r="JK299" s="48"/>
      <c r="JN299" s="48"/>
      <c r="JQ299" s="48"/>
      <c r="JT299" s="48"/>
      <c r="JW299" s="48"/>
      <c r="JZ299" s="48"/>
      <c r="KC299" s="48"/>
      <c r="KF299" s="48"/>
      <c r="KI299" s="48"/>
      <c r="KL299" s="48"/>
      <c r="KO299" s="48"/>
      <c r="KR299" s="48"/>
      <c r="KS299" s="49"/>
    </row>
    <row r="300" spans="7:305" s="14" customFormat="1" ht="18.75" customHeight="1">
      <c r="G300" s="48"/>
      <c r="K300" s="48"/>
      <c r="N300" s="48"/>
      <c r="Q300" s="48"/>
      <c r="T300" s="48"/>
      <c r="W300" s="48"/>
      <c r="AA300" s="48"/>
      <c r="AD300" s="48"/>
      <c r="AG300" s="48"/>
      <c r="AK300" s="48"/>
      <c r="AN300" s="48"/>
      <c r="AQ300" s="48"/>
      <c r="AU300" s="48"/>
      <c r="AX300" s="48"/>
      <c r="BA300" s="48"/>
      <c r="BE300" s="48"/>
      <c r="BH300" s="48"/>
      <c r="BK300" s="48"/>
      <c r="BO300" s="48"/>
      <c r="BR300" s="48"/>
      <c r="BU300" s="48"/>
      <c r="BX300" s="48"/>
      <c r="CA300" s="48"/>
      <c r="CD300" s="48"/>
      <c r="CG300" s="48"/>
      <c r="CJ300" s="48"/>
      <c r="CM300" s="48"/>
      <c r="CQ300" s="48"/>
      <c r="CT300" s="48"/>
      <c r="CW300" s="48"/>
      <c r="DA300" s="48"/>
      <c r="DD300" s="48"/>
      <c r="DG300" s="48"/>
      <c r="DK300" s="48"/>
      <c r="DN300" s="48"/>
      <c r="DQ300" s="48"/>
      <c r="DU300" s="48"/>
      <c r="DX300" s="48"/>
      <c r="EA300" s="48"/>
      <c r="EE300" s="48"/>
      <c r="EH300" s="48"/>
      <c r="EK300" s="48"/>
      <c r="EN300" s="48"/>
      <c r="ER300" s="48"/>
      <c r="EU300" s="48"/>
      <c r="EX300" s="48"/>
      <c r="FB300" s="48"/>
      <c r="FE300" s="48"/>
      <c r="FH300" s="48"/>
      <c r="FL300" s="48"/>
      <c r="FO300" s="48"/>
      <c r="FR300" s="48"/>
      <c r="FV300" s="48"/>
      <c r="FY300" s="48"/>
      <c r="GB300" s="48"/>
      <c r="GF300" s="48"/>
      <c r="GI300" s="48"/>
      <c r="GL300" s="48"/>
      <c r="GP300" s="48"/>
      <c r="GS300" s="48"/>
      <c r="GV300" s="48"/>
      <c r="GZ300" s="48"/>
      <c r="HC300" s="48"/>
      <c r="HF300" s="48"/>
      <c r="HJ300" s="48"/>
      <c r="HM300" s="48"/>
      <c r="HP300" s="48"/>
      <c r="HT300" s="48"/>
      <c r="HW300" s="48"/>
      <c r="HZ300" s="48"/>
      <c r="ID300" s="48"/>
      <c r="IG300" s="48"/>
      <c r="IJ300" s="48"/>
      <c r="IN300" s="48"/>
      <c r="IQ300" s="48"/>
      <c r="IT300" s="48"/>
      <c r="IX300" s="48"/>
      <c r="JA300" s="48"/>
      <c r="JD300" s="48"/>
      <c r="JH300" s="48"/>
      <c r="JK300" s="48"/>
      <c r="JN300" s="48"/>
      <c r="JQ300" s="48"/>
      <c r="JT300" s="48"/>
      <c r="JW300" s="48"/>
      <c r="JZ300" s="48"/>
      <c r="KC300" s="48"/>
      <c r="KF300" s="48"/>
      <c r="KI300" s="48"/>
      <c r="KL300" s="48"/>
      <c r="KO300" s="48"/>
      <c r="KR300" s="48"/>
      <c r="KS300" s="49"/>
    </row>
    <row r="301" spans="7:305" s="14" customFormat="1">
      <c r="G301" s="48"/>
      <c r="K301" s="48"/>
      <c r="N301" s="48"/>
      <c r="Q301" s="48"/>
      <c r="T301" s="48"/>
      <c r="W301" s="48"/>
      <c r="AA301" s="48"/>
      <c r="AD301" s="48"/>
      <c r="AG301" s="48"/>
      <c r="AK301" s="48"/>
      <c r="AN301" s="48"/>
      <c r="AQ301" s="48"/>
      <c r="AU301" s="48"/>
      <c r="AX301" s="48"/>
      <c r="BA301" s="48"/>
      <c r="BE301" s="48"/>
      <c r="BH301" s="48"/>
      <c r="BK301" s="48"/>
      <c r="BO301" s="48"/>
      <c r="BR301" s="48"/>
      <c r="BU301" s="48"/>
      <c r="BX301" s="48"/>
      <c r="CA301" s="48"/>
      <c r="CD301" s="48"/>
      <c r="CG301" s="48"/>
      <c r="CJ301" s="48"/>
      <c r="CM301" s="48"/>
      <c r="CQ301" s="48"/>
      <c r="CT301" s="48"/>
      <c r="CW301" s="48"/>
      <c r="DA301" s="48"/>
      <c r="DD301" s="48"/>
      <c r="DG301" s="48"/>
      <c r="DK301" s="48"/>
      <c r="DN301" s="48"/>
      <c r="DQ301" s="48"/>
      <c r="DU301" s="48"/>
      <c r="DX301" s="48"/>
      <c r="EA301" s="48"/>
      <c r="EE301" s="48"/>
      <c r="EH301" s="48"/>
      <c r="EK301" s="48"/>
      <c r="EN301" s="48"/>
      <c r="ER301" s="48"/>
      <c r="EU301" s="48"/>
      <c r="EX301" s="48"/>
      <c r="FB301" s="48"/>
      <c r="FE301" s="48"/>
      <c r="FH301" s="48"/>
      <c r="FL301" s="48"/>
      <c r="FO301" s="48"/>
      <c r="FR301" s="48"/>
      <c r="FV301" s="48"/>
      <c r="FY301" s="48"/>
      <c r="GB301" s="48"/>
      <c r="GF301" s="48"/>
      <c r="GI301" s="48"/>
      <c r="GL301" s="48"/>
      <c r="GP301" s="48"/>
      <c r="GS301" s="48"/>
      <c r="GV301" s="48"/>
      <c r="GZ301" s="48"/>
      <c r="HC301" s="48"/>
      <c r="HF301" s="48"/>
      <c r="HJ301" s="48"/>
      <c r="HM301" s="48"/>
      <c r="HP301" s="48"/>
      <c r="HT301" s="48"/>
      <c r="HW301" s="48"/>
      <c r="HZ301" s="48"/>
      <c r="ID301" s="48"/>
      <c r="IG301" s="48"/>
      <c r="IJ301" s="48"/>
      <c r="IN301" s="48"/>
      <c r="IQ301" s="48"/>
      <c r="IT301" s="48"/>
      <c r="IX301" s="48"/>
      <c r="JA301" s="48"/>
      <c r="JD301" s="48"/>
      <c r="JH301" s="48"/>
      <c r="JK301" s="48"/>
      <c r="JN301" s="48"/>
      <c r="JQ301" s="48"/>
      <c r="JT301" s="48"/>
      <c r="JW301" s="48"/>
      <c r="JZ301" s="48"/>
      <c r="KC301" s="48"/>
      <c r="KF301" s="48"/>
      <c r="KI301" s="48"/>
      <c r="KL301" s="48"/>
      <c r="KO301" s="48"/>
      <c r="KR301" s="48"/>
      <c r="KS301" s="49"/>
    </row>
    <row r="302" spans="7:305" s="14" customFormat="1" ht="18.75" customHeight="1">
      <c r="G302" s="48"/>
      <c r="K302" s="48"/>
      <c r="N302" s="48"/>
      <c r="Q302" s="48"/>
      <c r="T302" s="48"/>
      <c r="W302" s="48"/>
      <c r="AA302" s="48"/>
      <c r="AD302" s="48"/>
      <c r="AG302" s="48"/>
      <c r="AK302" s="48"/>
      <c r="AN302" s="48"/>
      <c r="AQ302" s="48"/>
      <c r="AU302" s="48"/>
      <c r="AX302" s="48"/>
      <c r="BA302" s="48"/>
      <c r="BE302" s="48"/>
      <c r="BH302" s="48"/>
      <c r="BK302" s="48"/>
      <c r="BO302" s="48"/>
      <c r="BR302" s="48"/>
      <c r="BU302" s="48"/>
      <c r="BX302" s="48"/>
      <c r="CA302" s="48"/>
      <c r="CD302" s="48"/>
      <c r="CG302" s="48"/>
      <c r="CJ302" s="48"/>
      <c r="CM302" s="48"/>
      <c r="CQ302" s="48"/>
      <c r="CT302" s="48"/>
      <c r="CW302" s="48"/>
      <c r="DA302" s="48"/>
      <c r="DD302" s="48"/>
      <c r="DG302" s="48"/>
      <c r="DK302" s="48"/>
      <c r="DN302" s="48"/>
      <c r="DQ302" s="48"/>
      <c r="DU302" s="48"/>
      <c r="DX302" s="48"/>
      <c r="EA302" s="48"/>
      <c r="EE302" s="48"/>
      <c r="EH302" s="48"/>
      <c r="EK302" s="48"/>
      <c r="EN302" s="48"/>
      <c r="ER302" s="48"/>
      <c r="EU302" s="48"/>
      <c r="EX302" s="48"/>
      <c r="FB302" s="48"/>
      <c r="FE302" s="48"/>
      <c r="FH302" s="48"/>
      <c r="FL302" s="48"/>
      <c r="FO302" s="48"/>
      <c r="FR302" s="48"/>
      <c r="FV302" s="48"/>
      <c r="FY302" s="48"/>
      <c r="GB302" s="48"/>
      <c r="GF302" s="48"/>
      <c r="GI302" s="48"/>
      <c r="GL302" s="48"/>
      <c r="GP302" s="48"/>
      <c r="GS302" s="48"/>
      <c r="GV302" s="48"/>
      <c r="GZ302" s="48"/>
      <c r="HC302" s="48"/>
      <c r="HF302" s="48"/>
      <c r="HJ302" s="48"/>
      <c r="HM302" s="48"/>
      <c r="HP302" s="48"/>
      <c r="HT302" s="48"/>
      <c r="HW302" s="48"/>
      <c r="HZ302" s="48"/>
      <c r="ID302" s="48"/>
      <c r="IG302" s="48"/>
      <c r="IJ302" s="48"/>
      <c r="IN302" s="48"/>
      <c r="IQ302" s="48"/>
      <c r="IT302" s="48"/>
      <c r="IX302" s="48"/>
      <c r="JA302" s="48"/>
      <c r="JD302" s="48"/>
      <c r="JH302" s="48"/>
      <c r="JK302" s="48"/>
      <c r="JN302" s="48"/>
      <c r="JQ302" s="48"/>
      <c r="JT302" s="48"/>
      <c r="JW302" s="48"/>
      <c r="JZ302" s="48"/>
      <c r="KC302" s="48"/>
      <c r="KF302" s="48"/>
      <c r="KI302" s="48"/>
      <c r="KL302" s="48"/>
      <c r="KO302" s="48"/>
      <c r="KR302" s="48"/>
      <c r="KS302" s="49"/>
    </row>
    <row r="303" spans="7:305" s="14" customFormat="1">
      <c r="G303" s="48"/>
      <c r="K303" s="48"/>
      <c r="N303" s="48"/>
      <c r="Q303" s="48"/>
      <c r="T303" s="48"/>
      <c r="W303" s="48"/>
      <c r="AA303" s="48"/>
      <c r="AD303" s="48"/>
      <c r="AG303" s="48"/>
      <c r="AK303" s="48"/>
      <c r="AN303" s="48"/>
      <c r="AQ303" s="48"/>
      <c r="AU303" s="48"/>
      <c r="AX303" s="48"/>
      <c r="BA303" s="48"/>
      <c r="BE303" s="48"/>
      <c r="BH303" s="48"/>
      <c r="BK303" s="48"/>
      <c r="BO303" s="48"/>
      <c r="BR303" s="48"/>
      <c r="BU303" s="48"/>
      <c r="BX303" s="48"/>
      <c r="CA303" s="48"/>
      <c r="CD303" s="48"/>
      <c r="CG303" s="48"/>
      <c r="CJ303" s="48"/>
      <c r="CM303" s="48"/>
      <c r="CQ303" s="48"/>
      <c r="CT303" s="48"/>
      <c r="CW303" s="48"/>
      <c r="DA303" s="48"/>
      <c r="DD303" s="48"/>
      <c r="DG303" s="48"/>
      <c r="DK303" s="48"/>
      <c r="DN303" s="48"/>
      <c r="DQ303" s="48"/>
      <c r="DU303" s="48"/>
      <c r="DX303" s="48"/>
      <c r="EA303" s="48"/>
      <c r="EE303" s="48"/>
      <c r="EH303" s="48"/>
      <c r="EK303" s="48"/>
      <c r="EN303" s="48"/>
      <c r="ER303" s="48"/>
      <c r="EU303" s="48"/>
      <c r="EX303" s="48"/>
      <c r="FB303" s="48"/>
      <c r="FE303" s="48"/>
      <c r="FH303" s="48"/>
      <c r="FL303" s="48"/>
      <c r="FO303" s="48"/>
      <c r="FR303" s="48"/>
      <c r="FV303" s="48"/>
      <c r="FY303" s="48"/>
      <c r="GB303" s="48"/>
      <c r="GF303" s="48"/>
      <c r="GI303" s="48"/>
      <c r="GL303" s="48"/>
      <c r="GP303" s="48"/>
      <c r="GS303" s="48"/>
      <c r="GV303" s="48"/>
      <c r="GZ303" s="48"/>
      <c r="HC303" s="48"/>
      <c r="HF303" s="48"/>
      <c r="HJ303" s="48"/>
      <c r="HM303" s="48"/>
      <c r="HP303" s="48"/>
      <c r="HT303" s="48"/>
      <c r="HW303" s="48"/>
      <c r="HZ303" s="48"/>
      <c r="ID303" s="48"/>
      <c r="IG303" s="48"/>
      <c r="IJ303" s="48"/>
      <c r="IN303" s="48"/>
      <c r="IQ303" s="48"/>
      <c r="IT303" s="48"/>
      <c r="IX303" s="48"/>
      <c r="JA303" s="48"/>
      <c r="JD303" s="48"/>
      <c r="JH303" s="48"/>
      <c r="JK303" s="48"/>
      <c r="JN303" s="48"/>
      <c r="JQ303" s="48"/>
      <c r="JT303" s="48"/>
      <c r="JW303" s="48"/>
      <c r="JZ303" s="48"/>
      <c r="KC303" s="48"/>
      <c r="KF303" s="48"/>
      <c r="KI303" s="48"/>
      <c r="KL303" s="48"/>
      <c r="KO303" s="48"/>
      <c r="KR303" s="48"/>
      <c r="KS303" s="49"/>
    </row>
    <row r="304" spans="7:305" s="14" customFormat="1" ht="18.75" customHeight="1">
      <c r="G304" s="48"/>
      <c r="K304" s="48"/>
      <c r="N304" s="48"/>
      <c r="Q304" s="48"/>
      <c r="T304" s="48"/>
      <c r="W304" s="48"/>
      <c r="AA304" s="48"/>
      <c r="AD304" s="48"/>
      <c r="AG304" s="48"/>
      <c r="AK304" s="48"/>
      <c r="AN304" s="48"/>
      <c r="AQ304" s="48"/>
      <c r="AU304" s="48"/>
      <c r="AX304" s="48"/>
      <c r="BA304" s="48"/>
      <c r="BE304" s="48"/>
      <c r="BH304" s="48"/>
      <c r="BK304" s="48"/>
      <c r="BO304" s="48"/>
      <c r="BR304" s="48"/>
      <c r="BU304" s="48"/>
      <c r="BX304" s="48"/>
      <c r="CA304" s="48"/>
      <c r="CD304" s="48"/>
      <c r="CG304" s="48"/>
      <c r="CJ304" s="48"/>
      <c r="CM304" s="48"/>
      <c r="CQ304" s="48"/>
      <c r="CT304" s="48"/>
      <c r="CW304" s="48"/>
      <c r="DA304" s="48"/>
      <c r="DD304" s="48"/>
      <c r="DG304" s="48"/>
      <c r="DK304" s="48"/>
      <c r="DN304" s="48"/>
      <c r="DQ304" s="48"/>
      <c r="DU304" s="48"/>
      <c r="DX304" s="48"/>
      <c r="EA304" s="48"/>
      <c r="EE304" s="48"/>
      <c r="EH304" s="48"/>
      <c r="EK304" s="48"/>
      <c r="EN304" s="48"/>
      <c r="ER304" s="48"/>
      <c r="EU304" s="48"/>
      <c r="EX304" s="48"/>
      <c r="FB304" s="48"/>
      <c r="FE304" s="48"/>
      <c r="FH304" s="48"/>
      <c r="FL304" s="48"/>
      <c r="FO304" s="48"/>
      <c r="FR304" s="48"/>
      <c r="FV304" s="48"/>
      <c r="FY304" s="48"/>
      <c r="GB304" s="48"/>
      <c r="GF304" s="48"/>
      <c r="GI304" s="48"/>
      <c r="GL304" s="48"/>
      <c r="GP304" s="48"/>
      <c r="GS304" s="48"/>
      <c r="GV304" s="48"/>
      <c r="GZ304" s="48"/>
      <c r="HC304" s="48"/>
      <c r="HF304" s="48"/>
      <c r="HJ304" s="48"/>
      <c r="HM304" s="48"/>
      <c r="HP304" s="48"/>
      <c r="HT304" s="48"/>
      <c r="HW304" s="48"/>
      <c r="HZ304" s="48"/>
      <c r="ID304" s="48"/>
      <c r="IG304" s="48"/>
      <c r="IJ304" s="48"/>
      <c r="IN304" s="48"/>
      <c r="IQ304" s="48"/>
      <c r="IT304" s="48"/>
      <c r="IX304" s="48"/>
      <c r="JA304" s="48"/>
      <c r="JD304" s="48"/>
      <c r="JH304" s="48"/>
      <c r="JK304" s="48"/>
      <c r="JN304" s="48"/>
      <c r="JQ304" s="48"/>
      <c r="JT304" s="48"/>
      <c r="JW304" s="48"/>
      <c r="JZ304" s="48"/>
      <c r="KC304" s="48"/>
      <c r="KF304" s="48"/>
      <c r="KI304" s="48"/>
      <c r="KL304" s="48"/>
      <c r="KO304" s="48"/>
      <c r="KR304" s="48"/>
      <c r="KS304" s="49"/>
    </row>
    <row r="305" spans="7:305" s="14" customFormat="1">
      <c r="G305" s="48"/>
      <c r="K305" s="48"/>
      <c r="N305" s="48"/>
      <c r="Q305" s="48"/>
      <c r="T305" s="48"/>
      <c r="W305" s="48"/>
      <c r="AA305" s="48"/>
      <c r="AD305" s="48"/>
      <c r="AG305" s="48"/>
      <c r="AK305" s="48"/>
      <c r="AN305" s="48"/>
      <c r="AQ305" s="48"/>
      <c r="AU305" s="48"/>
      <c r="AX305" s="48"/>
      <c r="BA305" s="48"/>
      <c r="BE305" s="48"/>
      <c r="BH305" s="48"/>
      <c r="BK305" s="48"/>
      <c r="BO305" s="48"/>
      <c r="BR305" s="48"/>
      <c r="BU305" s="48"/>
      <c r="BX305" s="48"/>
      <c r="CA305" s="48"/>
      <c r="CD305" s="48"/>
      <c r="CG305" s="48"/>
      <c r="CJ305" s="48"/>
      <c r="CM305" s="48"/>
      <c r="CQ305" s="48"/>
      <c r="CT305" s="48"/>
      <c r="CW305" s="48"/>
      <c r="DA305" s="48"/>
      <c r="DD305" s="48"/>
      <c r="DG305" s="48"/>
      <c r="DK305" s="48"/>
      <c r="DN305" s="48"/>
      <c r="DQ305" s="48"/>
      <c r="DU305" s="48"/>
      <c r="DX305" s="48"/>
      <c r="EA305" s="48"/>
      <c r="EE305" s="48"/>
      <c r="EH305" s="48"/>
      <c r="EK305" s="48"/>
      <c r="EN305" s="48"/>
      <c r="ER305" s="48"/>
      <c r="EU305" s="48"/>
      <c r="EX305" s="48"/>
      <c r="FB305" s="48"/>
      <c r="FE305" s="48"/>
      <c r="FH305" s="48"/>
      <c r="FL305" s="48"/>
      <c r="FO305" s="48"/>
      <c r="FR305" s="48"/>
      <c r="FV305" s="48"/>
      <c r="FY305" s="48"/>
      <c r="GB305" s="48"/>
      <c r="GF305" s="48"/>
      <c r="GI305" s="48"/>
      <c r="GL305" s="48"/>
      <c r="GP305" s="48"/>
      <c r="GS305" s="48"/>
      <c r="GV305" s="48"/>
      <c r="GZ305" s="48"/>
      <c r="HC305" s="48"/>
      <c r="HF305" s="48"/>
      <c r="HJ305" s="48"/>
      <c r="HM305" s="48"/>
      <c r="HP305" s="48"/>
      <c r="HT305" s="48"/>
      <c r="HW305" s="48"/>
      <c r="HZ305" s="48"/>
      <c r="ID305" s="48"/>
      <c r="IG305" s="48"/>
      <c r="IJ305" s="48"/>
      <c r="IN305" s="48"/>
      <c r="IQ305" s="48"/>
      <c r="IT305" s="48"/>
      <c r="IX305" s="48"/>
      <c r="JA305" s="48"/>
      <c r="JD305" s="48"/>
      <c r="JH305" s="48"/>
      <c r="JK305" s="48"/>
      <c r="JN305" s="48"/>
      <c r="JQ305" s="48"/>
      <c r="JT305" s="48"/>
      <c r="JW305" s="48"/>
      <c r="JZ305" s="48"/>
      <c r="KC305" s="48"/>
      <c r="KF305" s="48"/>
      <c r="KI305" s="48"/>
      <c r="KL305" s="48"/>
      <c r="KO305" s="48"/>
      <c r="KR305" s="48"/>
      <c r="KS305" s="49"/>
    </row>
    <row r="306" spans="7:305" s="14" customFormat="1" ht="18.75" customHeight="1">
      <c r="G306" s="48"/>
      <c r="K306" s="48"/>
      <c r="N306" s="48"/>
      <c r="Q306" s="48"/>
      <c r="T306" s="48"/>
      <c r="W306" s="48"/>
      <c r="AA306" s="48"/>
      <c r="AD306" s="48"/>
      <c r="AG306" s="48"/>
      <c r="AK306" s="48"/>
      <c r="AN306" s="48"/>
      <c r="AQ306" s="48"/>
      <c r="AU306" s="48"/>
      <c r="AX306" s="48"/>
      <c r="BA306" s="48"/>
      <c r="BE306" s="48"/>
      <c r="BH306" s="48"/>
      <c r="BK306" s="48"/>
      <c r="BO306" s="48"/>
      <c r="BR306" s="48"/>
      <c r="BU306" s="48"/>
      <c r="BX306" s="48"/>
      <c r="CA306" s="48"/>
      <c r="CD306" s="48"/>
      <c r="CG306" s="48"/>
      <c r="CJ306" s="48"/>
      <c r="CM306" s="48"/>
      <c r="CQ306" s="48"/>
      <c r="CT306" s="48"/>
      <c r="CW306" s="48"/>
      <c r="DA306" s="48"/>
      <c r="DD306" s="48"/>
      <c r="DG306" s="48"/>
      <c r="DK306" s="48"/>
      <c r="DN306" s="48"/>
      <c r="DQ306" s="48"/>
      <c r="DU306" s="48"/>
      <c r="DX306" s="48"/>
      <c r="EA306" s="48"/>
      <c r="EE306" s="48"/>
      <c r="EH306" s="48"/>
      <c r="EK306" s="48"/>
      <c r="EN306" s="48"/>
      <c r="ER306" s="48"/>
      <c r="EU306" s="48"/>
      <c r="EX306" s="48"/>
      <c r="FB306" s="48"/>
      <c r="FE306" s="48"/>
      <c r="FH306" s="48"/>
      <c r="FL306" s="48"/>
      <c r="FO306" s="48"/>
      <c r="FR306" s="48"/>
      <c r="FV306" s="48"/>
      <c r="FY306" s="48"/>
      <c r="GB306" s="48"/>
      <c r="GF306" s="48"/>
      <c r="GI306" s="48"/>
      <c r="GL306" s="48"/>
      <c r="GP306" s="48"/>
      <c r="GS306" s="48"/>
      <c r="GV306" s="48"/>
      <c r="GZ306" s="48"/>
      <c r="HC306" s="48"/>
      <c r="HF306" s="48"/>
      <c r="HJ306" s="48"/>
      <c r="HM306" s="48"/>
      <c r="HP306" s="48"/>
      <c r="HT306" s="48"/>
      <c r="HW306" s="48"/>
      <c r="HZ306" s="48"/>
      <c r="ID306" s="48"/>
      <c r="IG306" s="48"/>
      <c r="IJ306" s="48"/>
      <c r="IN306" s="48"/>
      <c r="IQ306" s="48"/>
      <c r="IT306" s="48"/>
      <c r="IX306" s="48"/>
      <c r="JA306" s="48"/>
      <c r="JD306" s="48"/>
      <c r="JH306" s="48"/>
      <c r="JK306" s="48"/>
      <c r="JN306" s="48"/>
      <c r="JQ306" s="48"/>
      <c r="JT306" s="48"/>
      <c r="JW306" s="48"/>
      <c r="JZ306" s="48"/>
      <c r="KC306" s="48"/>
      <c r="KF306" s="48"/>
      <c r="KI306" s="48"/>
      <c r="KL306" s="48"/>
      <c r="KO306" s="48"/>
      <c r="KR306" s="48"/>
      <c r="KS306" s="49"/>
    </row>
    <row r="307" spans="7:305" s="14" customFormat="1">
      <c r="G307" s="48"/>
      <c r="K307" s="48"/>
      <c r="N307" s="48"/>
      <c r="Q307" s="48"/>
      <c r="T307" s="48"/>
      <c r="W307" s="48"/>
      <c r="AA307" s="48"/>
      <c r="AD307" s="48"/>
      <c r="AG307" s="48"/>
      <c r="AK307" s="48"/>
      <c r="AN307" s="48"/>
      <c r="AQ307" s="48"/>
      <c r="AU307" s="48"/>
      <c r="AX307" s="48"/>
      <c r="BA307" s="48"/>
      <c r="BE307" s="48"/>
      <c r="BH307" s="48"/>
      <c r="BK307" s="48"/>
      <c r="BO307" s="48"/>
      <c r="BR307" s="48"/>
      <c r="BU307" s="48"/>
      <c r="BX307" s="48"/>
      <c r="CA307" s="48"/>
      <c r="CD307" s="48"/>
      <c r="CG307" s="48"/>
      <c r="CJ307" s="48"/>
      <c r="CM307" s="48"/>
      <c r="CQ307" s="48"/>
      <c r="CT307" s="48"/>
      <c r="CW307" s="48"/>
      <c r="DA307" s="48"/>
      <c r="DD307" s="48"/>
      <c r="DG307" s="48"/>
      <c r="DK307" s="48"/>
      <c r="DN307" s="48"/>
      <c r="DQ307" s="48"/>
      <c r="DU307" s="48"/>
      <c r="DX307" s="48"/>
      <c r="EA307" s="48"/>
      <c r="EE307" s="48"/>
      <c r="EH307" s="48"/>
      <c r="EK307" s="48"/>
      <c r="EN307" s="48"/>
      <c r="ER307" s="48"/>
      <c r="EU307" s="48"/>
      <c r="EX307" s="48"/>
      <c r="FB307" s="48"/>
      <c r="FE307" s="48"/>
      <c r="FH307" s="48"/>
      <c r="FL307" s="48"/>
      <c r="FO307" s="48"/>
      <c r="FR307" s="48"/>
      <c r="FV307" s="48"/>
      <c r="FY307" s="48"/>
      <c r="GB307" s="48"/>
      <c r="GF307" s="48"/>
      <c r="GI307" s="48"/>
      <c r="GL307" s="48"/>
      <c r="GP307" s="48"/>
      <c r="GS307" s="48"/>
      <c r="GV307" s="48"/>
      <c r="GZ307" s="48"/>
      <c r="HC307" s="48"/>
      <c r="HF307" s="48"/>
      <c r="HJ307" s="48"/>
      <c r="HM307" s="48"/>
      <c r="HP307" s="48"/>
      <c r="HT307" s="48"/>
      <c r="HW307" s="48"/>
      <c r="HZ307" s="48"/>
      <c r="ID307" s="48"/>
      <c r="IG307" s="48"/>
      <c r="IJ307" s="48"/>
      <c r="IN307" s="48"/>
      <c r="IQ307" s="48"/>
      <c r="IT307" s="48"/>
      <c r="IX307" s="48"/>
      <c r="JA307" s="48"/>
      <c r="JD307" s="48"/>
      <c r="JH307" s="48"/>
      <c r="JK307" s="48"/>
      <c r="JN307" s="48"/>
      <c r="JQ307" s="48"/>
      <c r="JT307" s="48"/>
      <c r="JW307" s="48"/>
      <c r="JZ307" s="48"/>
      <c r="KC307" s="48"/>
      <c r="KF307" s="48"/>
      <c r="KI307" s="48"/>
      <c r="KL307" s="48"/>
      <c r="KO307" s="48"/>
      <c r="KR307" s="48"/>
      <c r="KS307" s="49"/>
    </row>
    <row r="308" spans="7:305" s="14" customFormat="1" ht="18.75" customHeight="1">
      <c r="G308" s="48"/>
      <c r="K308" s="48"/>
      <c r="N308" s="48"/>
      <c r="Q308" s="48"/>
      <c r="T308" s="48"/>
      <c r="W308" s="48"/>
      <c r="AA308" s="48"/>
      <c r="AD308" s="48"/>
      <c r="AG308" s="48"/>
      <c r="AK308" s="48"/>
      <c r="AN308" s="48"/>
      <c r="AQ308" s="48"/>
      <c r="AU308" s="48"/>
      <c r="AX308" s="48"/>
      <c r="BA308" s="48"/>
      <c r="BE308" s="48"/>
      <c r="BH308" s="48"/>
      <c r="BK308" s="48"/>
      <c r="BO308" s="48"/>
      <c r="BR308" s="48"/>
      <c r="BU308" s="48"/>
      <c r="BX308" s="48"/>
      <c r="CA308" s="48"/>
      <c r="CD308" s="48"/>
      <c r="CG308" s="48"/>
      <c r="CJ308" s="48"/>
      <c r="CM308" s="48"/>
      <c r="CQ308" s="48"/>
      <c r="CT308" s="48"/>
      <c r="CW308" s="48"/>
      <c r="DA308" s="48"/>
      <c r="DD308" s="48"/>
      <c r="DG308" s="48"/>
      <c r="DK308" s="48"/>
      <c r="DN308" s="48"/>
      <c r="DQ308" s="48"/>
      <c r="DU308" s="48"/>
      <c r="DX308" s="48"/>
      <c r="EA308" s="48"/>
      <c r="EE308" s="48"/>
      <c r="EH308" s="48"/>
      <c r="EK308" s="48"/>
      <c r="EN308" s="48"/>
      <c r="ER308" s="48"/>
      <c r="EU308" s="48"/>
      <c r="EX308" s="48"/>
      <c r="FB308" s="48"/>
      <c r="FE308" s="48"/>
      <c r="FH308" s="48"/>
      <c r="FL308" s="48"/>
      <c r="FO308" s="48"/>
      <c r="FR308" s="48"/>
      <c r="FV308" s="48"/>
      <c r="FY308" s="48"/>
      <c r="GB308" s="48"/>
      <c r="GF308" s="48"/>
      <c r="GI308" s="48"/>
      <c r="GL308" s="48"/>
      <c r="GP308" s="48"/>
      <c r="GS308" s="48"/>
      <c r="GV308" s="48"/>
      <c r="GZ308" s="48"/>
      <c r="HC308" s="48"/>
      <c r="HF308" s="48"/>
      <c r="HJ308" s="48"/>
      <c r="HM308" s="48"/>
      <c r="HP308" s="48"/>
      <c r="HT308" s="48"/>
      <c r="HW308" s="48"/>
      <c r="HZ308" s="48"/>
      <c r="ID308" s="48"/>
      <c r="IG308" s="48"/>
      <c r="IJ308" s="48"/>
      <c r="IN308" s="48"/>
      <c r="IQ308" s="48"/>
      <c r="IT308" s="48"/>
      <c r="IX308" s="48"/>
      <c r="JA308" s="48"/>
      <c r="JD308" s="48"/>
      <c r="JH308" s="48"/>
      <c r="JK308" s="48"/>
      <c r="JN308" s="48"/>
      <c r="JQ308" s="48"/>
      <c r="JT308" s="48"/>
      <c r="JW308" s="48"/>
      <c r="JZ308" s="48"/>
      <c r="KC308" s="48"/>
      <c r="KF308" s="48"/>
      <c r="KI308" s="48"/>
      <c r="KL308" s="48"/>
      <c r="KO308" s="48"/>
      <c r="KR308" s="48"/>
      <c r="KS308" s="49"/>
    </row>
    <row r="309" spans="7:305" s="14" customFormat="1">
      <c r="G309" s="48"/>
      <c r="K309" s="48"/>
      <c r="N309" s="48"/>
      <c r="Q309" s="48"/>
      <c r="T309" s="48"/>
      <c r="W309" s="48"/>
      <c r="AA309" s="48"/>
      <c r="AD309" s="48"/>
      <c r="AG309" s="48"/>
      <c r="AK309" s="48"/>
      <c r="AN309" s="48"/>
      <c r="AQ309" s="48"/>
      <c r="AU309" s="48"/>
      <c r="AX309" s="48"/>
      <c r="BA309" s="48"/>
      <c r="BE309" s="48"/>
      <c r="BH309" s="48"/>
      <c r="BK309" s="48"/>
      <c r="BO309" s="48"/>
      <c r="BR309" s="48"/>
      <c r="BU309" s="48"/>
      <c r="BX309" s="48"/>
      <c r="CA309" s="48"/>
      <c r="CD309" s="48"/>
      <c r="CG309" s="48"/>
      <c r="CJ309" s="48"/>
      <c r="CM309" s="48"/>
      <c r="CQ309" s="48"/>
      <c r="CT309" s="48"/>
      <c r="CW309" s="48"/>
      <c r="DA309" s="48"/>
      <c r="DD309" s="48"/>
      <c r="DG309" s="48"/>
      <c r="DK309" s="48"/>
      <c r="DN309" s="48"/>
      <c r="DQ309" s="48"/>
      <c r="DU309" s="48"/>
      <c r="DX309" s="48"/>
      <c r="EA309" s="48"/>
      <c r="EE309" s="48"/>
      <c r="EH309" s="48"/>
      <c r="EK309" s="48"/>
      <c r="EN309" s="48"/>
      <c r="ER309" s="48"/>
      <c r="EU309" s="48"/>
      <c r="EX309" s="48"/>
      <c r="FB309" s="48"/>
      <c r="FE309" s="48"/>
      <c r="FH309" s="48"/>
      <c r="FL309" s="48"/>
      <c r="FO309" s="48"/>
      <c r="FR309" s="48"/>
      <c r="FV309" s="48"/>
      <c r="FY309" s="48"/>
      <c r="GB309" s="48"/>
      <c r="GF309" s="48"/>
      <c r="GI309" s="48"/>
      <c r="GL309" s="48"/>
      <c r="GP309" s="48"/>
      <c r="GS309" s="48"/>
      <c r="GV309" s="48"/>
      <c r="GZ309" s="48"/>
      <c r="HC309" s="48"/>
      <c r="HF309" s="48"/>
      <c r="HJ309" s="48"/>
      <c r="HM309" s="48"/>
      <c r="HP309" s="48"/>
      <c r="HT309" s="48"/>
      <c r="HW309" s="48"/>
      <c r="HZ309" s="48"/>
      <c r="ID309" s="48"/>
      <c r="IG309" s="48"/>
      <c r="IJ309" s="48"/>
      <c r="IN309" s="48"/>
      <c r="IQ309" s="48"/>
      <c r="IT309" s="48"/>
      <c r="IX309" s="48"/>
      <c r="JA309" s="48"/>
      <c r="JD309" s="48"/>
      <c r="JH309" s="48"/>
      <c r="JK309" s="48"/>
      <c r="JN309" s="48"/>
      <c r="JQ309" s="48"/>
      <c r="JT309" s="48"/>
      <c r="JW309" s="48"/>
      <c r="JZ309" s="48"/>
      <c r="KC309" s="48"/>
      <c r="KF309" s="48"/>
      <c r="KI309" s="48"/>
      <c r="KL309" s="48"/>
      <c r="KO309" s="48"/>
      <c r="KR309" s="48"/>
      <c r="KS309" s="49"/>
    </row>
    <row r="310" spans="7:305" s="14" customFormat="1" ht="18.75" customHeight="1">
      <c r="G310" s="48"/>
      <c r="K310" s="48"/>
      <c r="N310" s="48"/>
      <c r="Q310" s="48"/>
      <c r="T310" s="48"/>
      <c r="W310" s="48"/>
      <c r="AA310" s="48"/>
      <c r="AD310" s="48"/>
      <c r="AG310" s="48"/>
      <c r="AK310" s="48"/>
      <c r="AN310" s="48"/>
      <c r="AQ310" s="48"/>
      <c r="AU310" s="48"/>
      <c r="AX310" s="48"/>
      <c r="BA310" s="48"/>
      <c r="BE310" s="48"/>
      <c r="BH310" s="48"/>
      <c r="BK310" s="48"/>
      <c r="BO310" s="48"/>
      <c r="BR310" s="48"/>
      <c r="BU310" s="48"/>
      <c r="BX310" s="48"/>
      <c r="CA310" s="48"/>
      <c r="CD310" s="48"/>
      <c r="CG310" s="48"/>
      <c r="CJ310" s="48"/>
      <c r="CM310" s="48"/>
      <c r="CQ310" s="48"/>
      <c r="CT310" s="48"/>
      <c r="CW310" s="48"/>
      <c r="DA310" s="48"/>
      <c r="DD310" s="48"/>
      <c r="DG310" s="48"/>
      <c r="DK310" s="48"/>
      <c r="DN310" s="48"/>
      <c r="DQ310" s="48"/>
      <c r="DU310" s="48"/>
      <c r="DX310" s="48"/>
      <c r="EA310" s="48"/>
      <c r="EE310" s="48"/>
      <c r="EH310" s="48"/>
      <c r="EK310" s="48"/>
      <c r="EN310" s="48"/>
      <c r="ER310" s="48"/>
      <c r="EU310" s="48"/>
      <c r="EX310" s="48"/>
      <c r="FB310" s="48"/>
      <c r="FE310" s="48"/>
      <c r="FH310" s="48"/>
      <c r="FL310" s="48"/>
      <c r="FO310" s="48"/>
      <c r="FR310" s="48"/>
      <c r="FV310" s="48"/>
      <c r="FY310" s="48"/>
      <c r="GB310" s="48"/>
      <c r="GF310" s="48"/>
      <c r="GI310" s="48"/>
      <c r="GL310" s="48"/>
      <c r="GP310" s="48"/>
      <c r="GS310" s="48"/>
      <c r="GV310" s="48"/>
      <c r="GZ310" s="48"/>
      <c r="HC310" s="48"/>
      <c r="HF310" s="48"/>
      <c r="HJ310" s="48"/>
      <c r="HM310" s="48"/>
      <c r="HP310" s="48"/>
      <c r="HT310" s="48"/>
      <c r="HW310" s="48"/>
      <c r="HZ310" s="48"/>
      <c r="ID310" s="48"/>
      <c r="IG310" s="48"/>
      <c r="IJ310" s="48"/>
      <c r="IN310" s="48"/>
      <c r="IQ310" s="48"/>
      <c r="IT310" s="48"/>
      <c r="IX310" s="48"/>
      <c r="JA310" s="48"/>
      <c r="JD310" s="48"/>
      <c r="JH310" s="48"/>
      <c r="JK310" s="48"/>
      <c r="JN310" s="48"/>
      <c r="JQ310" s="48"/>
      <c r="JT310" s="48"/>
      <c r="JW310" s="48"/>
      <c r="JZ310" s="48"/>
      <c r="KC310" s="48"/>
      <c r="KF310" s="48"/>
      <c r="KI310" s="48"/>
      <c r="KL310" s="48"/>
      <c r="KO310" s="48"/>
      <c r="KR310" s="48"/>
      <c r="KS310" s="49"/>
    </row>
    <row r="311" spans="7:305" s="14" customFormat="1">
      <c r="G311" s="48"/>
      <c r="K311" s="48"/>
      <c r="N311" s="48"/>
      <c r="Q311" s="48"/>
      <c r="T311" s="48"/>
      <c r="W311" s="48"/>
      <c r="AA311" s="48"/>
      <c r="AD311" s="48"/>
      <c r="AG311" s="48"/>
      <c r="AK311" s="48"/>
      <c r="AN311" s="48"/>
      <c r="AQ311" s="48"/>
      <c r="AU311" s="48"/>
      <c r="AX311" s="48"/>
      <c r="BA311" s="48"/>
      <c r="BE311" s="48"/>
      <c r="BH311" s="48"/>
      <c r="BK311" s="48"/>
      <c r="BO311" s="48"/>
      <c r="BR311" s="48"/>
      <c r="BU311" s="48"/>
      <c r="BX311" s="48"/>
      <c r="CA311" s="48"/>
      <c r="CD311" s="48"/>
      <c r="CG311" s="48"/>
      <c r="CJ311" s="48"/>
      <c r="CM311" s="48"/>
      <c r="CQ311" s="48"/>
      <c r="CT311" s="48"/>
      <c r="CW311" s="48"/>
      <c r="DA311" s="48"/>
      <c r="DD311" s="48"/>
      <c r="DG311" s="48"/>
      <c r="DK311" s="48"/>
      <c r="DN311" s="48"/>
      <c r="DQ311" s="48"/>
      <c r="DU311" s="48"/>
      <c r="DX311" s="48"/>
      <c r="EA311" s="48"/>
      <c r="EE311" s="48"/>
      <c r="EH311" s="48"/>
      <c r="EK311" s="48"/>
      <c r="EN311" s="48"/>
      <c r="ER311" s="48"/>
      <c r="EU311" s="48"/>
      <c r="EX311" s="48"/>
      <c r="FB311" s="48"/>
      <c r="FE311" s="48"/>
      <c r="FH311" s="48"/>
      <c r="FL311" s="48"/>
      <c r="FO311" s="48"/>
      <c r="FR311" s="48"/>
      <c r="FV311" s="48"/>
      <c r="FY311" s="48"/>
      <c r="GB311" s="48"/>
      <c r="GF311" s="48"/>
      <c r="GI311" s="48"/>
      <c r="GL311" s="48"/>
      <c r="GP311" s="48"/>
      <c r="GS311" s="48"/>
      <c r="GV311" s="48"/>
      <c r="GZ311" s="48"/>
      <c r="HC311" s="48"/>
      <c r="HF311" s="48"/>
      <c r="HJ311" s="48"/>
      <c r="HM311" s="48"/>
      <c r="HP311" s="48"/>
      <c r="HT311" s="48"/>
      <c r="HW311" s="48"/>
      <c r="HZ311" s="48"/>
      <c r="ID311" s="48"/>
      <c r="IG311" s="48"/>
      <c r="IJ311" s="48"/>
      <c r="IN311" s="48"/>
      <c r="IQ311" s="48"/>
      <c r="IT311" s="48"/>
      <c r="IX311" s="48"/>
      <c r="JA311" s="48"/>
      <c r="JD311" s="48"/>
      <c r="JH311" s="48"/>
      <c r="JK311" s="48"/>
      <c r="JN311" s="48"/>
      <c r="JQ311" s="48"/>
      <c r="JT311" s="48"/>
      <c r="JW311" s="48"/>
      <c r="JZ311" s="48"/>
      <c r="KC311" s="48"/>
      <c r="KF311" s="48"/>
      <c r="KI311" s="48"/>
      <c r="KL311" s="48"/>
      <c r="KO311" s="48"/>
      <c r="KR311" s="48"/>
      <c r="KS311" s="49"/>
    </row>
    <row r="312" spans="7:305" s="14" customFormat="1" ht="18.75" customHeight="1">
      <c r="G312" s="48"/>
      <c r="K312" s="48"/>
      <c r="N312" s="48"/>
      <c r="Q312" s="48"/>
      <c r="T312" s="48"/>
      <c r="W312" s="48"/>
      <c r="AA312" s="48"/>
      <c r="AD312" s="48"/>
      <c r="AG312" s="48"/>
      <c r="AK312" s="48"/>
      <c r="AN312" s="48"/>
      <c r="AQ312" s="48"/>
      <c r="AU312" s="48"/>
      <c r="AX312" s="48"/>
      <c r="BA312" s="48"/>
      <c r="BE312" s="48"/>
      <c r="BH312" s="48"/>
      <c r="BK312" s="48"/>
      <c r="BO312" s="48"/>
      <c r="BR312" s="48"/>
      <c r="BU312" s="48"/>
      <c r="BX312" s="48"/>
      <c r="CA312" s="48"/>
      <c r="CD312" s="48"/>
      <c r="CG312" s="48"/>
      <c r="CJ312" s="48"/>
      <c r="CM312" s="48"/>
      <c r="CQ312" s="48"/>
      <c r="CT312" s="48"/>
      <c r="CW312" s="48"/>
      <c r="DA312" s="48"/>
      <c r="DD312" s="48"/>
      <c r="DG312" s="48"/>
      <c r="DK312" s="48"/>
      <c r="DN312" s="48"/>
      <c r="DQ312" s="48"/>
      <c r="DU312" s="48"/>
      <c r="DX312" s="48"/>
      <c r="EA312" s="48"/>
      <c r="EE312" s="48"/>
      <c r="EH312" s="48"/>
      <c r="EK312" s="48"/>
      <c r="EN312" s="48"/>
      <c r="ER312" s="48"/>
      <c r="EU312" s="48"/>
      <c r="EX312" s="48"/>
      <c r="FB312" s="48"/>
      <c r="FE312" s="48"/>
      <c r="FH312" s="48"/>
      <c r="FL312" s="48"/>
      <c r="FO312" s="48"/>
      <c r="FR312" s="48"/>
      <c r="FV312" s="48"/>
      <c r="FY312" s="48"/>
      <c r="GB312" s="48"/>
      <c r="GF312" s="48"/>
      <c r="GI312" s="48"/>
      <c r="GL312" s="48"/>
      <c r="GP312" s="48"/>
      <c r="GS312" s="48"/>
      <c r="GV312" s="48"/>
      <c r="GZ312" s="48"/>
      <c r="HC312" s="48"/>
      <c r="HF312" s="48"/>
      <c r="HJ312" s="48"/>
      <c r="HM312" s="48"/>
      <c r="HP312" s="48"/>
      <c r="HT312" s="48"/>
      <c r="HW312" s="48"/>
      <c r="HZ312" s="48"/>
      <c r="ID312" s="48"/>
      <c r="IG312" s="48"/>
      <c r="IJ312" s="48"/>
      <c r="IN312" s="48"/>
      <c r="IQ312" s="48"/>
      <c r="IT312" s="48"/>
      <c r="IX312" s="48"/>
      <c r="JA312" s="48"/>
      <c r="JD312" s="48"/>
      <c r="JH312" s="48"/>
      <c r="JK312" s="48"/>
      <c r="JN312" s="48"/>
      <c r="JQ312" s="48"/>
      <c r="JT312" s="48"/>
      <c r="JW312" s="48"/>
      <c r="JZ312" s="48"/>
      <c r="KC312" s="48"/>
      <c r="KF312" s="48"/>
      <c r="KI312" s="48"/>
      <c r="KL312" s="48"/>
      <c r="KO312" s="48"/>
      <c r="KR312" s="48"/>
      <c r="KS312" s="49"/>
    </row>
    <row r="313" spans="7:305" s="14" customFormat="1">
      <c r="G313" s="48"/>
      <c r="K313" s="48"/>
      <c r="N313" s="48"/>
      <c r="Q313" s="48"/>
      <c r="T313" s="48"/>
      <c r="W313" s="48"/>
      <c r="AA313" s="48"/>
      <c r="AD313" s="48"/>
      <c r="AG313" s="48"/>
      <c r="AK313" s="48"/>
      <c r="AN313" s="48"/>
      <c r="AQ313" s="48"/>
      <c r="AU313" s="48"/>
      <c r="AX313" s="48"/>
      <c r="BA313" s="48"/>
      <c r="BE313" s="48"/>
      <c r="BH313" s="48"/>
      <c r="BK313" s="48"/>
      <c r="BO313" s="48"/>
      <c r="BR313" s="48"/>
      <c r="BU313" s="48"/>
      <c r="BX313" s="48"/>
      <c r="CA313" s="48"/>
      <c r="CD313" s="48"/>
      <c r="CG313" s="48"/>
      <c r="CJ313" s="48"/>
      <c r="CM313" s="48"/>
      <c r="CQ313" s="48"/>
      <c r="CT313" s="48"/>
      <c r="CW313" s="48"/>
      <c r="DA313" s="48"/>
      <c r="DD313" s="48"/>
      <c r="DG313" s="48"/>
      <c r="DK313" s="48"/>
      <c r="DN313" s="48"/>
      <c r="DQ313" s="48"/>
      <c r="DU313" s="48"/>
      <c r="DX313" s="48"/>
      <c r="EA313" s="48"/>
      <c r="EE313" s="48"/>
      <c r="EH313" s="48"/>
      <c r="EK313" s="48"/>
      <c r="EN313" s="48"/>
      <c r="ER313" s="48"/>
      <c r="EU313" s="48"/>
      <c r="EX313" s="48"/>
      <c r="FB313" s="48"/>
      <c r="FE313" s="48"/>
      <c r="FH313" s="48"/>
      <c r="FL313" s="48"/>
      <c r="FO313" s="48"/>
      <c r="FR313" s="48"/>
      <c r="FV313" s="48"/>
      <c r="FY313" s="48"/>
      <c r="GB313" s="48"/>
      <c r="GF313" s="48"/>
      <c r="GI313" s="48"/>
      <c r="GL313" s="48"/>
      <c r="GP313" s="48"/>
      <c r="GS313" s="48"/>
      <c r="GV313" s="48"/>
      <c r="GZ313" s="48"/>
      <c r="HC313" s="48"/>
      <c r="HF313" s="48"/>
      <c r="HJ313" s="48"/>
      <c r="HM313" s="48"/>
      <c r="HP313" s="48"/>
      <c r="HT313" s="48"/>
      <c r="HW313" s="48"/>
      <c r="HZ313" s="48"/>
      <c r="ID313" s="48"/>
      <c r="IG313" s="48"/>
      <c r="IJ313" s="48"/>
      <c r="IN313" s="48"/>
      <c r="IQ313" s="48"/>
      <c r="IT313" s="48"/>
      <c r="IX313" s="48"/>
      <c r="JA313" s="48"/>
      <c r="JD313" s="48"/>
      <c r="JH313" s="48"/>
      <c r="JK313" s="48"/>
      <c r="JN313" s="48"/>
      <c r="JQ313" s="48"/>
      <c r="JT313" s="48"/>
      <c r="JW313" s="48"/>
      <c r="JZ313" s="48"/>
      <c r="KC313" s="48"/>
      <c r="KF313" s="48"/>
      <c r="KI313" s="48"/>
      <c r="KL313" s="48"/>
      <c r="KO313" s="48"/>
      <c r="KR313" s="48"/>
      <c r="KS313" s="49"/>
    </row>
    <row r="314" spans="7:305" s="14" customFormat="1" ht="18.75" customHeight="1">
      <c r="G314" s="48"/>
      <c r="K314" s="48"/>
      <c r="N314" s="48"/>
      <c r="Q314" s="48"/>
      <c r="T314" s="48"/>
      <c r="W314" s="48"/>
      <c r="AA314" s="48"/>
      <c r="AD314" s="48"/>
      <c r="AG314" s="48"/>
      <c r="AK314" s="48"/>
      <c r="AN314" s="48"/>
      <c r="AQ314" s="48"/>
      <c r="AU314" s="48"/>
      <c r="AX314" s="48"/>
      <c r="BA314" s="48"/>
      <c r="BE314" s="48"/>
      <c r="BH314" s="48"/>
      <c r="BK314" s="48"/>
      <c r="BO314" s="48"/>
      <c r="BR314" s="48"/>
      <c r="BU314" s="48"/>
      <c r="BX314" s="48"/>
      <c r="CA314" s="48"/>
      <c r="CD314" s="48"/>
      <c r="CG314" s="48"/>
      <c r="CJ314" s="48"/>
      <c r="CM314" s="48"/>
      <c r="CQ314" s="48"/>
      <c r="CT314" s="48"/>
      <c r="CW314" s="48"/>
      <c r="DA314" s="48"/>
      <c r="DD314" s="48"/>
      <c r="DG314" s="48"/>
      <c r="DK314" s="48"/>
      <c r="DN314" s="48"/>
      <c r="DQ314" s="48"/>
      <c r="DU314" s="48"/>
      <c r="DX314" s="48"/>
      <c r="EA314" s="48"/>
      <c r="EE314" s="48"/>
      <c r="EH314" s="48"/>
      <c r="EK314" s="48"/>
      <c r="EN314" s="48"/>
      <c r="ER314" s="48"/>
      <c r="EU314" s="48"/>
      <c r="EX314" s="48"/>
      <c r="FB314" s="48"/>
      <c r="FE314" s="48"/>
      <c r="FH314" s="48"/>
      <c r="FL314" s="48"/>
      <c r="FO314" s="48"/>
      <c r="FR314" s="48"/>
      <c r="FV314" s="48"/>
      <c r="FY314" s="48"/>
      <c r="GB314" s="48"/>
      <c r="GF314" s="48"/>
      <c r="GI314" s="48"/>
      <c r="GL314" s="48"/>
      <c r="GP314" s="48"/>
      <c r="GS314" s="48"/>
      <c r="GV314" s="48"/>
      <c r="GZ314" s="48"/>
      <c r="HC314" s="48"/>
      <c r="HF314" s="48"/>
      <c r="HJ314" s="48"/>
      <c r="HM314" s="48"/>
      <c r="HP314" s="48"/>
      <c r="HT314" s="48"/>
      <c r="HW314" s="48"/>
      <c r="HZ314" s="48"/>
      <c r="ID314" s="48"/>
      <c r="IG314" s="48"/>
      <c r="IJ314" s="48"/>
      <c r="IN314" s="48"/>
      <c r="IQ314" s="48"/>
      <c r="IT314" s="48"/>
      <c r="IX314" s="48"/>
      <c r="JA314" s="48"/>
      <c r="JD314" s="48"/>
      <c r="JH314" s="48"/>
      <c r="JK314" s="48"/>
      <c r="JN314" s="48"/>
      <c r="JQ314" s="48"/>
      <c r="JT314" s="48"/>
      <c r="JW314" s="48"/>
      <c r="JZ314" s="48"/>
      <c r="KC314" s="48"/>
      <c r="KF314" s="48"/>
      <c r="KI314" s="48"/>
      <c r="KL314" s="48"/>
      <c r="KO314" s="48"/>
      <c r="KR314" s="48"/>
      <c r="KS314" s="49"/>
    </row>
    <row r="315" spans="7:305" s="14" customFormat="1">
      <c r="G315" s="48"/>
      <c r="K315" s="48"/>
      <c r="N315" s="48"/>
      <c r="Q315" s="48"/>
      <c r="T315" s="48"/>
      <c r="W315" s="48"/>
      <c r="AA315" s="48"/>
      <c r="AD315" s="48"/>
      <c r="AG315" s="48"/>
      <c r="AK315" s="48"/>
      <c r="AN315" s="48"/>
      <c r="AQ315" s="48"/>
      <c r="AU315" s="48"/>
      <c r="AX315" s="48"/>
      <c r="BA315" s="48"/>
      <c r="BE315" s="48"/>
      <c r="BH315" s="48"/>
      <c r="BK315" s="48"/>
      <c r="BO315" s="48"/>
      <c r="BR315" s="48"/>
      <c r="BU315" s="48"/>
      <c r="BX315" s="48"/>
      <c r="CA315" s="48"/>
      <c r="CD315" s="48"/>
      <c r="CG315" s="48"/>
      <c r="CJ315" s="48"/>
      <c r="CM315" s="48"/>
      <c r="CQ315" s="48"/>
      <c r="CT315" s="48"/>
      <c r="CW315" s="48"/>
      <c r="DA315" s="48"/>
      <c r="DD315" s="48"/>
      <c r="DG315" s="48"/>
      <c r="DK315" s="48"/>
      <c r="DN315" s="48"/>
      <c r="DQ315" s="48"/>
      <c r="DU315" s="48"/>
      <c r="DX315" s="48"/>
      <c r="EA315" s="48"/>
      <c r="EE315" s="48"/>
      <c r="EH315" s="48"/>
      <c r="EK315" s="48"/>
      <c r="EN315" s="48"/>
      <c r="ER315" s="48"/>
      <c r="EU315" s="48"/>
      <c r="EX315" s="48"/>
      <c r="FB315" s="48"/>
      <c r="FE315" s="48"/>
      <c r="FH315" s="48"/>
      <c r="FL315" s="48"/>
      <c r="FO315" s="48"/>
      <c r="FR315" s="48"/>
      <c r="FV315" s="48"/>
      <c r="FY315" s="48"/>
      <c r="GB315" s="48"/>
      <c r="GF315" s="48"/>
      <c r="GI315" s="48"/>
      <c r="GL315" s="48"/>
      <c r="GP315" s="48"/>
      <c r="GS315" s="48"/>
      <c r="GV315" s="48"/>
      <c r="GZ315" s="48"/>
      <c r="HC315" s="48"/>
      <c r="HF315" s="48"/>
      <c r="HJ315" s="48"/>
      <c r="HM315" s="48"/>
      <c r="HP315" s="48"/>
      <c r="HT315" s="48"/>
      <c r="HW315" s="48"/>
      <c r="HZ315" s="48"/>
      <c r="ID315" s="48"/>
      <c r="IG315" s="48"/>
      <c r="IJ315" s="48"/>
      <c r="IN315" s="48"/>
      <c r="IQ315" s="48"/>
      <c r="IT315" s="48"/>
      <c r="IX315" s="48"/>
      <c r="JA315" s="48"/>
      <c r="JD315" s="48"/>
      <c r="JH315" s="48"/>
      <c r="JK315" s="48"/>
      <c r="JN315" s="48"/>
      <c r="JQ315" s="48"/>
      <c r="JT315" s="48"/>
      <c r="JW315" s="48"/>
      <c r="JZ315" s="48"/>
      <c r="KC315" s="48"/>
      <c r="KF315" s="48"/>
      <c r="KI315" s="48"/>
      <c r="KL315" s="48"/>
      <c r="KO315" s="48"/>
      <c r="KR315" s="48"/>
      <c r="KS315" s="49"/>
    </row>
    <row r="316" spans="7:305" s="14" customFormat="1" ht="18.75" customHeight="1">
      <c r="G316" s="48"/>
      <c r="K316" s="48"/>
      <c r="N316" s="48"/>
      <c r="Q316" s="48"/>
      <c r="T316" s="48"/>
      <c r="W316" s="48"/>
      <c r="AA316" s="48"/>
      <c r="AD316" s="48"/>
      <c r="AG316" s="48"/>
      <c r="AK316" s="48"/>
      <c r="AN316" s="48"/>
      <c r="AQ316" s="48"/>
      <c r="AU316" s="48"/>
      <c r="AX316" s="48"/>
      <c r="BA316" s="48"/>
      <c r="BE316" s="48"/>
      <c r="BH316" s="48"/>
      <c r="BK316" s="48"/>
      <c r="BO316" s="48"/>
      <c r="BR316" s="48"/>
      <c r="BU316" s="48"/>
      <c r="BX316" s="48"/>
      <c r="CA316" s="48"/>
      <c r="CD316" s="48"/>
      <c r="CG316" s="48"/>
      <c r="CJ316" s="48"/>
      <c r="CM316" s="48"/>
      <c r="CQ316" s="48"/>
      <c r="CT316" s="48"/>
      <c r="CW316" s="48"/>
      <c r="DA316" s="48"/>
      <c r="DD316" s="48"/>
      <c r="DG316" s="48"/>
      <c r="DK316" s="48"/>
      <c r="DN316" s="48"/>
      <c r="DQ316" s="48"/>
      <c r="DU316" s="48"/>
      <c r="DX316" s="48"/>
      <c r="EA316" s="48"/>
      <c r="EE316" s="48"/>
      <c r="EH316" s="48"/>
      <c r="EK316" s="48"/>
      <c r="EN316" s="48"/>
      <c r="ER316" s="48"/>
      <c r="EU316" s="48"/>
      <c r="EX316" s="48"/>
      <c r="FB316" s="48"/>
      <c r="FE316" s="48"/>
      <c r="FH316" s="48"/>
      <c r="FL316" s="48"/>
      <c r="FO316" s="48"/>
      <c r="FR316" s="48"/>
      <c r="FV316" s="48"/>
      <c r="FY316" s="48"/>
      <c r="GB316" s="48"/>
      <c r="GF316" s="48"/>
      <c r="GI316" s="48"/>
      <c r="GL316" s="48"/>
      <c r="GP316" s="48"/>
      <c r="GS316" s="48"/>
      <c r="GV316" s="48"/>
      <c r="GZ316" s="48"/>
      <c r="HC316" s="48"/>
      <c r="HF316" s="48"/>
      <c r="HJ316" s="48"/>
      <c r="HM316" s="48"/>
      <c r="HP316" s="48"/>
      <c r="HT316" s="48"/>
      <c r="HW316" s="48"/>
      <c r="HZ316" s="48"/>
      <c r="ID316" s="48"/>
      <c r="IG316" s="48"/>
      <c r="IJ316" s="48"/>
      <c r="IN316" s="48"/>
      <c r="IQ316" s="48"/>
      <c r="IT316" s="48"/>
      <c r="IX316" s="48"/>
      <c r="JA316" s="48"/>
      <c r="JD316" s="48"/>
      <c r="JH316" s="48"/>
      <c r="JK316" s="48"/>
      <c r="JN316" s="48"/>
      <c r="JQ316" s="48"/>
      <c r="JT316" s="48"/>
      <c r="JW316" s="48"/>
      <c r="JZ316" s="48"/>
      <c r="KC316" s="48"/>
      <c r="KF316" s="48"/>
      <c r="KI316" s="48"/>
      <c r="KL316" s="48"/>
      <c r="KO316" s="48"/>
      <c r="KR316" s="48"/>
      <c r="KS316" s="49"/>
    </row>
    <row r="317" spans="7:305" s="14" customFormat="1">
      <c r="G317" s="48"/>
      <c r="K317" s="48"/>
      <c r="N317" s="48"/>
      <c r="Q317" s="48"/>
      <c r="T317" s="48"/>
      <c r="W317" s="48"/>
      <c r="AA317" s="48"/>
      <c r="AD317" s="48"/>
      <c r="AG317" s="48"/>
      <c r="AK317" s="48"/>
      <c r="AN317" s="48"/>
      <c r="AQ317" s="48"/>
      <c r="AU317" s="48"/>
      <c r="AX317" s="48"/>
      <c r="BA317" s="48"/>
      <c r="BE317" s="48"/>
      <c r="BH317" s="48"/>
      <c r="BK317" s="48"/>
      <c r="BO317" s="48"/>
      <c r="BR317" s="48"/>
      <c r="BU317" s="48"/>
      <c r="BX317" s="48"/>
      <c r="CA317" s="48"/>
      <c r="CD317" s="48"/>
      <c r="CG317" s="48"/>
      <c r="CJ317" s="48"/>
      <c r="CM317" s="48"/>
      <c r="CQ317" s="48"/>
      <c r="CT317" s="48"/>
      <c r="CW317" s="48"/>
      <c r="DA317" s="48"/>
      <c r="DD317" s="48"/>
      <c r="DG317" s="48"/>
      <c r="DK317" s="48"/>
      <c r="DN317" s="48"/>
      <c r="DQ317" s="48"/>
      <c r="DU317" s="48"/>
      <c r="DX317" s="48"/>
      <c r="EA317" s="48"/>
      <c r="EE317" s="48"/>
      <c r="EH317" s="48"/>
      <c r="EK317" s="48"/>
      <c r="EN317" s="48"/>
      <c r="ER317" s="48"/>
      <c r="EU317" s="48"/>
      <c r="EX317" s="48"/>
      <c r="FB317" s="48"/>
      <c r="FE317" s="48"/>
      <c r="FH317" s="48"/>
      <c r="FL317" s="48"/>
      <c r="FO317" s="48"/>
      <c r="FR317" s="48"/>
      <c r="FV317" s="48"/>
      <c r="FY317" s="48"/>
      <c r="GB317" s="48"/>
      <c r="GF317" s="48"/>
      <c r="GI317" s="48"/>
      <c r="GL317" s="48"/>
      <c r="GP317" s="48"/>
      <c r="GS317" s="48"/>
      <c r="GV317" s="48"/>
      <c r="GZ317" s="48"/>
      <c r="HC317" s="48"/>
      <c r="HF317" s="48"/>
      <c r="HJ317" s="48"/>
      <c r="HM317" s="48"/>
      <c r="HP317" s="48"/>
      <c r="HT317" s="48"/>
      <c r="HW317" s="48"/>
      <c r="HZ317" s="48"/>
      <c r="ID317" s="48"/>
      <c r="IG317" s="48"/>
      <c r="IJ317" s="48"/>
      <c r="IN317" s="48"/>
      <c r="IQ317" s="48"/>
      <c r="IT317" s="48"/>
      <c r="IX317" s="48"/>
      <c r="JA317" s="48"/>
      <c r="JD317" s="48"/>
      <c r="JH317" s="48"/>
      <c r="JK317" s="48"/>
      <c r="JN317" s="48"/>
      <c r="JQ317" s="48"/>
      <c r="JT317" s="48"/>
      <c r="JW317" s="48"/>
      <c r="JZ317" s="48"/>
      <c r="KC317" s="48"/>
      <c r="KF317" s="48"/>
      <c r="KI317" s="48"/>
      <c r="KL317" s="48"/>
      <c r="KO317" s="48"/>
      <c r="KR317" s="48"/>
      <c r="KS317" s="49"/>
    </row>
    <row r="318" spans="7:305" s="14" customFormat="1" ht="18.75" customHeight="1">
      <c r="G318" s="48"/>
      <c r="K318" s="48"/>
      <c r="N318" s="48"/>
      <c r="Q318" s="48"/>
      <c r="T318" s="48"/>
      <c r="W318" s="48"/>
      <c r="AA318" s="48"/>
      <c r="AD318" s="48"/>
      <c r="AG318" s="48"/>
      <c r="AK318" s="48"/>
      <c r="AN318" s="48"/>
      <c r="AQ318" s="48"/>
      <c r="AU318" s="48"/>
      <c r="AX318" s="48"/>
      <c r="BA318" s="48"/>
      <c r="BE318" s="48"/>
      <c r="BH318" s="48"/>
      <c r="BK318" s="48"/>
      <c r="BO318" s="48"/>
      <c r="BR318" s="48"/>
      <c r="BU318" s="48"/>
      <c r="BX318" s="48"/>
      <c r="CA318" s="48"/>
      <c r="CD318" s="48"/>
      <c r="CG318" s="48"/>
      <c r="CJ318" s="48"/>
      <c r="CM318" s="48"/>
      <c r="CQ318" s="48"/>
      <c r="CT318" s="48"/>
      <c r="CW318" s="48"/>
      <c r="DA318" s="48"/>
      <c r="DD318" s="48"/>
      <c r="DG318" s="48"/>
      <c r="DK318" s="48"/>
      <c r="DN318" s="48"/>
      <c r="DQ318" s="48"/>
      <c r="DU318" s="48"/>
      <c r="DX318" s="48"/>
      <c r="EA318" s="48"/>
      <c r="EE318" s="48"/>
      <c r="EH318" s="48"/>
      <c r="EK318" s="48"/>
      <c r="EN318" s="48"/>
      <c r="ER318" s="48"/>
      <c r="EU318" s="48"/>
      <c r="EX318" s="48"/>
      <c r="FB318" s="48"/>
      <c r="FE318" s="48"/>
      <c r="FH318" s="48"/>
      <c r="FL318" s="48"/>
      <c r="FO318" s="48"/>
      <c r="FR318" s="48"/>
      <c r="FV318" s="48"/>
      <c r="FY318" s="48"/>
      <c r="GB318" s="48"/>
      <c r="GF318" s="48"/>
      <c r="GI318" s="48"/>
      <c r="GL318" s="48"/>
      <c r="GP318" s="48"/>
      <c r="GS318" s="48"/>
      <c r="GV318" s="48"/>
      <c r="GZ318" s="48"/>
      <c r="HC318" s="48"/>
      <c r="HF318" s="48"/>
      <c r="HJ318" s="48"/>
      <c r="HM318" s="48"/>
      <c r="HP318" s="48"/>
      <c r="HT318" s="48"/>
      <c r="HW318" s="48"/>
      <c r="HZ318" s="48"/>
      <c r="ID318" s="48"/>
      <c r="IG318" s="48"/>
      <c r="IJ318" s="48"/>
      <c r="IN318" s="48"/>
      <c r="IQ318" s="48"/>
      <c r="IT318" s="48"/>
      <c r="IX318" s="48"/>
      <c r="JA318" s="48"/>
      <c r="JD318" s="48"/>
      <c r="JH318" s="48"/>
      <c r="JK318" s="48"/>
      <c r="JN318" s="48"/>
      <c r="JQ318" s="48"/>
      <c r="JT318" s="48"/>
      <c r="JW318" s="48"/>
      <c r="JZ318" s="48"/>
      <c r="KC318" s="48"/>
      <c r="KF318" s="48"/>
      <c r="KI318" s="48"/>
      <c r="KL318" s="48"/>
      <c r="KO318" s="48"/>
      <c r="KR318" s="48"/>
      <c r="KS318" s="49"/>
    </row>
    <row r="319" spans="7:305" s="14" customFormat="1">
      <c r="G319" s="48"/>
      <c r="K319" s="48"/>
      <c r="N319" s="48"/>
      <c r="Q319" s="48"/>
      <c r="T319" s="48"/>
      <c r="W319" s="48"/>
      <c r="AA319" s="48"/>
      <c r="AD319" s="48"/>
      <c r="AG319" s="48"/>
      <c r="AK319" s="48"/>
      <c r="AN319" s="48"/>
      <c r="AQ319" s="48"/>
      <c r="AU319" s="48"/>
      <c r="AX319" s="48"/>
      <c r="BA319" s="48"/>
      <c r="BE319" s="48"/>
      <c r="BH319" s="48"/>
      <c r="BK319" s="48"/>
      <c r="BO319" s="48"/>
      <c r="BR319" s="48"/>
      <c r="BU319" s="48"/>
      <c r="BX319" s="48"/>
      <c r="CA319" s="48"/>
      <c r="CD319" s="48"/>
      <c r="CG319" s="48"/>
      <c r="CJ319" s="48"/>
      <c r="CM319" s="48"/>
      <c r="CQ319" s="48"/>
      <c r="CT319" s="48"/>
      <c r="CW319" s="48"/>
      <c r="DA319" s="48"/>
      <c r="DD319" s="48"/>
      <c r="DG319" s="48"/>
      <c r="DK319" s="48"/>
      <c r="DN319" s="48"/>
      <c r="DQ319" s="48"/>
      <c r="DU319" s="48"/>
      <c r="DX319" s="48"/>
      <c r="EA319" s="48"/>
      <c r="EE319" s="48"/>
      <c r="EH319" s="48"/>
      <c r="EK319" s="48"/>
      <c r="EN319" s="48"/>
      <c r="ER319" s="48"/>
      <c r="EU319" s="48"/>
      <c r="EX319" s="48"/>
      <c r="FB319" s="48"/>
      <c r="FE319" s="48"/>
      <c r="FH319" s="48"/>
      <c r="FL319" s="48"/>
      <c r="FO319" s="48"/>
      <c r="FR319" s="48"/>
      <c r="FV319" s="48"/>
      <c r="FY319" s="48"/>
      <c r="GB319" s="48"/>
      <c r="GF319" s="48"/>
      <c r="GI319" s="48"/>
      <c r="GL319" s="48"/>
      <c r="GP319" s="48"/>
      <c r="GS319" s="48"/>
      <c r="GV319" s="48"/>
      <c r="GZ319" s="48"/>
      <c r="HC319" s="48"/>
      <c r="HF319" s="48"/>
      <c r="HJ319" s="48"/>
      <c r="HM319" s="48"/>
      <c r="HP319" s="48"/>
      <c r="HT319" s="48"/>
      <c r="HW319" s="48"/>
      <c r="HZ319" s="48"/>
      <c r="ID319" s="48"/>
      <c r="IG319" s="48"/>
      <c r="IJ319" s="48"/>
      <c r="IN319" s="48"/>
      <c r="IQ319" s="48"/>
      <c r="IT319" s="48"/>
      <c r="IX319" s="48"/>
      <c r="JA319" s="48"/>
      <c r="JD319" s="48"/>
      <c r="JH319" s="48"/>
      <c r="JK319" s="48"/>
      <c r="JN319" s="48"/>
      <c r="JQ319" s="48"/>
      <c r="JT319" s="48"/>
      <c r="JW319" s="48"/>
      <c r="JZ319" s="48"/>
      <c r="KC319" s="48"/>
      <c r="KF319" s="48"/>
      <c r="KI319" s="48"/>
      <c r="KL319" s="48"/>
      <c r="KO319" s="48"/>
      <c r="KR319" s="48"/>
      <c r="KS319" s="49"/>
    </row>
    <row r="320" spans="7:305" s="14" customFormat="1" ht="18.75" customHeight="1">
      <c r="G320" s="48"/>
      <c r="K320" s="48"/>
      <c r="N320" s="48"/>
      <c r="Q320" s="48"/>
      <c r="T320" s="48"/>
      <c r="W320" s="48"/>
      <c r="AA320" s="48"/>
      <c r="AD320" s="48"/>
      <c r="AG320" s="48"/>
      <c r="AK320" s="48"/>
      <c r="AN320" s="48"/>
      <c r="AQ320" s="48"/>
      <c r="AU320" s="48"/>
      <c r="AX320" s="48"/>
      <c r="BA320" s="48"/>
      <c r="BE320" s="48"/>
      <c r="BH320" s="48"/>
      <c r="BK320" s="48"/>
      <c r="BO320" s="48"/>
      <c r="BR320" s="48"/>
      <c r="BU320" s="48"/>
      <c r="BX320" s="48"/>
      <c r="CA320" s="48"/>
      <c r="CD320" s="48"/>
      <c r="CG320" s="48"/>
      <c r="CJ320" s="48"/>
      <c r="CM320" s="48"/>
      <c r="CQ320" s="48"/>
      <c r="CT320" s="48"/>
      <c r="CW320" s="48"/>
      <c r="DA320" s="48"/>
      <c r="DD320" s="48"/>
      <c r="DG320" s="48"/>
      <c r="DK320" s="48"/>
      <c r="DN320" s="48"/>
      <c r="DQ320" s="48"/>
      <c r="DU320" s="48"/>
      <c r="DX320" s="48"/>
      <c r="EA320" s="48"/>
      <c r="EE320" s="48"/>
      <c r="EH320" s="48"/>
      <c r="EK320" s="48"/>
      <c r="EN320" s="48"/>
      <c r="ER320" s="48"/>
      <c r="EU320" s="48"/>
      <c r="EX320" s="48"/>
      <c r="FB320" s="48"/>
      <c r="FE320" s="48"/>
      <c r="FH320" s="48"/>
      <c r="FL320" s="48"/>
      <c r="FO320" s="48"/>
      <c r="FR320" s="48"/>
      <c r="FV320" s="48"/>
      <c r="FY320" s="48"/>
      <c r="GB320" s="48"/>
      <c r="GF320" s="48"/>
      <c r="GI320" s="48"/>
      <c r="GL320" s="48"/>
      <c r="GP320" s="48"/>
      <c r="GS320" s="48"/>
      <c r="GV320" s="48"/>
      <c r="GZ320" s="48"/>
      <c r="HC320" s="48"/>
      <c r="HF320" s="48"/>
      <c r="HJ320" s="48"/>
      <c r="HM320" s="48"/>
      <c r="HP320" s="48"/>
      <c r="HT320" s="48"/>
      <c r="HW320" s="48"/>
      <c r="HZ320" s="48"/>
      <c r="ID320" s="48"/>
      <c r="IG320" s="48"/>
      <c r="IJ320" s="48"/>
      <c r="IN320" s="48"/>
      <c r="IQ320" s="48"/>
      <c r="IT320" s="48"/>
      <c r="IX320" s="48"/>
      <c r="JA320" s="48"/>
      <c r="JD320" s="48"/>
      <c r="JH320" s="48"/>
      <c r="JK320" s="48"/>
      <c r="JN320" s="48"/>
      <c r="JQ320" s="48"/>
      <c r="JT320" s="48"/>
      <c r="JW320" s="48"/>
      <c r="JZ320" s="48"/>
      <c r="KC320" s="48"/>
      <c r="KF320" s="48"/>
      <c r="KI320" s="48"/>
      <c r="KL320" s="48"/>
      <c r="KO320" s="48"/>
      <c r="KR320" s="48"/>
      <c r="KS320" s="49"/>
    </row>
    <row r="321" spans="7:305" s="14" customFormat="1">
      <c r="G321" s="48"/>
      <c r="K321" s="48"/>
      <c r="N321" s="48"/>
      <c r="Q321" s="48"/>
      <c r="T321" s="48"/>
      <c r="W321" s="48"/>
      <c r="AA321" s="48"/>
      <c r="AD321" s="48"/>
      <c r="AG321" s="48"/>
      <c r="AK321" s="48"/>
      <c r="AN321" s="48"/>
      <c r="AQ321" s="48"/>
      <c r="AU321" s="48"/>
      <c r="AX321" s="48"/>
      <c r="BA321" s="48"/>
      <c r="BE321" s="48"/>
      <c r="BH321" s="48"/>
      <c r="BK321" s="48"/>
      <c r="BO321" s="48"/>
      <c r="BR321" s="48"/>
      <c r="BU321" s="48"/>
      <c r="BX321" s="48"/>
      <c r="CA321" s="48"/>
      <c r="CD321" s="48"/>
      <c r="CG321" s="48"/>
      <c r="CJ321" s="48"/>
      <c r="CM321" s="48"/>
      <c r="CQ321" s="48"/>
      <c r="CT321" s="48"/>
      <c r="CW321" s="48"/>
      <c r="DA321" s="48"/>
      <c r="DD321" s="48"/>
      <c r="DG321" s="48"/>
      <c r="DK321" s="48"/>
      <c r="DN321" s="48"/>
      <c r="DQ321" s="48"/>
      <c r="DU321" s="48"/>
      <c r="DX321" s="48"/>
      <c r="EA321" s="48"/>
      <c r="EE321" s="48"/>
      <c r="EH321" s="48"/>
      <c r="EK321" s="48"/>
      <c r="EN321" s="48"/>
      <c r="ER321" s="48"/>
      <c r="EU321" s="48"/>
      <c r="EX321" s="48"/>
      <c r="FB321" s="48"/>
      <c r="FE321" s="48"/>
      <c r="FH321" s="48"/>
      <c r="FL321" s="48"/>
      <c r="FO321" s="48"/>
      <c r="FR321" s="48"/>
      <c r="FV321" s="48"/>
      <c r="FY321" s="48"/>
      <c r="GB321" s="48"/>
      <c r="GF321" s="48"/>
      <c r="GI321" s="48"/>
      <c r="GL321" s="48"/>
      <c r="GP321" s="48"/>
      <c r="GS321" s="48"/>
      <c r="GV321" s="48"/>
      <c r="GZ321" s="48"/>
      <c r="HC321" s="48"/>
      <c r="HF321" s="48"/>
      <c r="HJ321" s="48"/>
      <c r="HM321" s="48"/>
      <c r="HP321" s="48"/>
      <c r="HT321" s="48"/>
      <c r="HW321" s="48"/>
      <c r="HZ321" s="48"/>
      <c r="ID321" s="48"/>
      <c r="IG321" s="48"/>
      <c r="IJ321" s="48"/>
      <c r="IN321" s="48"/>
      <c r="IQ321" s="48"/>
      <c r="IT321" s="48"/>
      <c r="IX321" s="48"/>
      <c r="JA321" s="48"/>
      <c r="JD321" s="48"/>
      <c r="JH321" s="48"/>
      <c r="JK321" s="48"/>
      <c r="JN321" s="48"/>
      <c r="JQ321" s="48"/>
      <c r="JT321" s="48"/>
      <c r="JW321" s="48"/>
      <c r="JZ321" s="48"/>
      <c r="KC321" s="48"/>
      <c r="KF321" s="48"/>
      <c r="KI321" s="48"/>
      <c r="KL321" s="48"/>
      <c r="KO321" s="48"/>
      <c r="KR321" s="48"/>
      <c r="KS321" s="49"/>
    </row>
    <row r="322" spans="7:305" s="14" customFormat="1" ht="18.75" customHeight="1">
      <c r="G322" s="48"/>
      <c r="K322" s="48"/>
      <c r="N322" s="48"/>
      <c r="Q322" s="48"/>
      <c r="T322" s="48"/>
      <c r="W322" s="48"/>
      <c r="AA322" s="48"/>
      <c r="AD322" s="48"/>
      <c r="AG322" s="48"/>
      <c r="AK322" s="48"/>
      <c r="AN322" s="48"/>
      <c r="AQ322" s="48"/>
      <c r="AU322" s="48"/>
      <c r="AX322" s="48"/>
      <c r="BA322" s="48"/>
      <c r="BE322" s="48"/>
      <c r="BH322" s="48"/>
      <c r="BK322" s="48"/>
      <c r="BO322" s="48"/>
      <c r="BR322" s="48"/>
      <c r="BU322" s="48"/>
      <c r="BX322" s="48"/>
      <c r="CA322" s="48"/>
      <c r="CD322" s="48"/>
      <c r="CG322" s="48"/>
      <c r="CJ322" s="48"/>
      <c r="CM322" s="48"/>
      <c r="CQ322" s="48"/>
      <c r="CT322" s="48"/>
      <c r="CW322" s="48"/>
      <c r="DA322" s="48"/>
      <c r="DD322" s="48"/>
      <c r="DG322" s="48"/>
      <c r="DK322" s="48"/>
      <c r="DN322" s="48"/>
      <c r="DQ322" s="48"/>
      <c r="DU322" s="48"/>
      <c r="DX322" s="48"/>
      <c r="EA322" s="48"/>
      <c r="EE322" s="48"/>
      <c r="EH322" s="48"/>
      <c r="EK322" s="48"/>
      <c r="EN322" s="48"/>
      <c r="ER322" s="48"/>
      <c r="EU322" s="48"/>
      <c r="EX322" s="48"/>
      <c r="FB322" s="48"/>
      <c r="FE322" s="48"/>
      <c r="FH322" s="48"/>
      <c r="FL322" s="48"/>
      <c r="FO322" s="48"/>
      <c r="FR322" s="48"/>
      <c r="FV322" s="48"/>
      <c r="FY322" s="48"/>
      <c r="GB322" s="48"/>
      <c r="GF322" s="48"/>
      <c r="GI322" s="48"/>
      <c r="GL322" s="48"/>
      <c r="GP322" s="48"/>
      <c r="GS322" s="48"/>
      <c r="GV322" s="48"/>
      <c r="GZ322" s="48"/>
      <c r="HC322" s="48"/>
      <c r="HF322" s="48"/>
      <c r="HJ322" s="48"/>
      <c r="HM322" s="48"/>
      <c r="HP322" s="48"/>
      <c r="HT322" s="48"/>
      <c r="HW322" s="48"/>
      <c r="HZ322" s="48"/>
      <c r="ID322" s="48"/>
      <c r="IG322" s="48"/>
      <c r="IJ322" s="48"/>
      <c r="IN322" s="48"/>
      <c r="IQ322" s="48"/>
      <c r="IT322" s="48"/>
      <c r="IX322" s="48"/>
      <c r="JA322" s="48"/>
      <c r="JD322" s="48"/>
      <c r="JH322" s="48"/>
      <c r="JK322" s="48"/>
      <c r="JN322" s="48"/>
      <c r="JQ322" s="48"/>
      <c r="JT322" s="48"/>
      <c r="JW322" s="48"/>
      <c r="JZ322" s="48"/>
      <c r="KC322" s="48"/>
      <c r="KF322" s="48"/>
      <c r="KI322" s="48"/>
      <c r="KL322" s="48"/>
      <c r="KO322" s="48"/>
      <c r="KR322" s="48"/>
      <c r="KS322" s="49"/>
    </row>
    <row r="323" spans="7:305" s="14" customFormat="1">
      <c r="G323" s="48"/>
      <c r="K323" s="48"/>
      <c r="N323" s="48"/>
      <c r="Q323" s="48"/>
      <c r="T323" s="48"/>
      <c r="W323" s="48"/>
      <c r="AA323" s="48"/>
      <c r="AD323" s="48"/>
      <c r="AG323" s="48"/>
      <c r="AK323" s="48"/>
      <c r="AN323" s="48"/>
      <c r="AQ323" s="48"/>
      <c r="AU323" s="48"/>
      <c r="AX323" s="48"/>
      <c r="BA323" s="48"/>
      <c r="BE323" s="48"/>
      <c r="BH323" s="48"/>
      <c r="BK323" s="48"/>
      <c r="BO323" s="48"/>
      <c r="BR323" s="48"/>
      <c r="BU323" s="48"/>
      <c r="BX323" s="48"/>
      <c r="CA323" s="48"/>
      <c r="CD323" s="48"/>
      <c r="CG323" s="48"/>
      <c r="CJ323" s="48"/>
      <c r="CM323" s="48"/>
      <c r="CQ323" s="48"/>
      <c r="CT323" s="48"/>
      <c r="CW323" s="48"/>
      <c r="DA323" s="48"/>
      <c r="DD323" s="48"/>
      <c r="DG323" s="48"/>
      <c r="DK323" s="48"/>
      <c r="DN323" s="48"/>
      <c r="DQ323" s="48"/>
      <c r="DU323" s="48"/>
      <c r="DX323" s="48"/>
      <c r="EA323" s="48"/>
      <c r="EE323" s="48"/>
      <c r="EH323" s="48"/>
      <c r="EK323" s="48"/>
      <c r="EN323" s="48"/>
      <c r="ER323" s="48"/>
      <c r="EU323" s="48"/>
      <c r="EX323" s="48"/>
      <c r="FB323" s="48"/>
      <c r="FE323" s="48"/>
      <c r="FH323" s="48"/>
      <c r="FL323" s="48"/>
      <c r="FO323" s="48"/>
      <c r="FR323" s="48"/>
      <c r="FV323" s="48"/>
      <c r="FY323" s="48"/>
      <c r="GB323" s="48"/>
      <c r="GF323" s="48"/>
      <c r="GI323" s="48"/>
      <c r="GL323" s="48"/>
      <c r="GP323" s="48"/>
      <c r="GS323" s="48"/>
      <c r="GV323" s="48"/>
      <c r="GZ323" s="48"/>
      <c r="HC323" s="48"/>
      <c r="HF323" s="48"/>
      <c r="HJ323" s="48"/>
      <c r="HM323" s="48"/>
      <c r="HP323" s="48"/>
      <c r="HT323" s="48"/>
      <c r="HW323" s="48"/>
      <c r="HZ323" s="48"/>
      <c r="ID323" s="48"/>
      <c r="IG323" s="48"/>
      <c r="IJ323" s="48"/>
      <c r="IN323" s="48"/>
      <c r="IQ323" s="48"/>
      <c r="IT323" s="48"/>
      <c r="IX323" s="48"/>
      <c r="JA323" s="48"/>
      <c r="JD323" s="48"/>
      <c r="JH323" s="48"/>
      <c r="JK323" s="48"/>
      <c r="JN323" s="48"/>
      <c r="JQ323" s="48"/>
      <c r="JT323" s="48"/>
      <c r="JW323" s="48"/>
      <c r="JZ323" s="48"/>
      <c r="KC323" s="48"/>
      <c r="KF323" s="48"/>
      <c r="KI323" s="48"/>
      <c r="KL323" s="48"/>
      <c r="KO323" s="48"/>
      <c r="KR323" s="48"/>
      <c r="KS323" s="49"/>
    </row>
    <row r="324" spans="7:305" s="14" customFormat="1" ht="18.75" customHeight="1">
      <c r="G324" s="48"/>
      <c r="K324" s="48"/>
      <c r="N324" s="48"/>
      <c r="Q324" s="48"/>
      <c r="T324" s="48"/>
      <c r="W324" s="48"/>
      <c r="AA324" s="48"/>
      <c r="AD324" s="48"/>
      <c r="AG324" s="48"/>
      <c r="AK324" s="48"/>
      <c r="AN324" s="48"/>
      <c r="AQ324" s="48"/>
      <c r="AU324" s="48"/>
      <c r="AX324" s="48"/>
      <c r="BA324" s="48"/>
      <c r="BE324" s="48"/>
      <c r="BH324" s="48"/>
      <c r="BK324" s="48"/>
      <c r="BO324" s="48"/>
      <c r="BR324" s="48"/>
      <c r="BU324" s="48"/>
      <c r="BX324" s="48"/>
      <c r="CA324" s="48"/>
      <c r="CD324" s="48"/>
      <c r="CG324" s="48"/>
      <c r="CJ324" s="48"/>
      <c r="CM324" s="48"/>
      <c r="CQ324" s="48"/>
      <c r="CT324" s="48"/>
      <c r="CW324" s="48"/>
      <c r="DA324" s="48"/>
      <c r="DD324" s="48"/>
      <c r="DG324" s="48"/>
      <c r="DK324" s="48"/>
      <c r="DN324" s="48"/>
      <c r="DQ324" s="48"/>
      <c r="DU324" s="48"/>
      <c r="DX324" s="48"/>
      <c r="EA324" s="48"/>
      <c r="EE324" s="48"/>
      <c r="EH324" s="48"/>
      <c r="EK324" s="48"/>
      <c r="EN324" s="48"/>
      <c r="ER324" s="48"/>
      <c r="EU324" s="48"/>
      <c r="EX324" s="48"/>
      <c r="FB324" s="48"/>
      <c r="FE324" s="48"/>
      <c r="FH324" s="48"/>
      <c r="FL324" s="48"/>
      <c r="FO324" s="48"/>
      <c r="FR324" s="48"/>
      <c r="FV324" s="48"/>
      <c r="FY324" s="48"/>
      <c r="GB324" s="48"/>
      <c r="GF324" s="48"/>
      <c r="GI324" s="48"/>
      <c r="GL324" s="48"/>
      <c r="GP324" s="48"/>
      <c r="GS324" s="48"/>
      <c r="GV324" s="48"/>
      <c r="GZ324" s="48"/>
      <c r="HC324" s="48"/>
      <c r="HF324" s="48"/>
      <c r="HJ324" s="48"/>
      <c r="HM324" s="48"/>
      <c r="HP324" s="48"/>
      <c r="HT324" s="48"/>
      <c r="HW324" s="48"/>
      <c r="HZ324" s="48"/>
      <c r="ID324" s="48"/>
      <c r="IG324" s="48"/>
      <c r="IJ324" s="48"/>
      <c r="IN324" s="48"/>
      <c r="IQ324" s="48"/>
      <c r="IT324" s="48"/>
      <c r="IX324" s="48"/>
      <c r="JA324" s="48"/>
      <c r="JD324" s="48"/>
      <c r="JH324" s="48"/>
      <c r="JK324" s="48"/>
      <c r="JN324" s="48"/>
      <c r="JQ324" s="48"/>
      <c r="JT324" s="48"/>
      <c r="JW324" s="48"/>
      <c r="JZ324" s="48"/>
      <c r="KC324" s="48"/>
      <c r="KF324" s="48"/>
      <c r="KI324" s="48"/>
      <c r="KL324" s="48"/>
      <c r="KO324" s="48"/>
      <c r="KR324" s="48"/>
      <c r="KS324" s="49"/>
    </row>
    <row r="325" spans="7:305" s="14" customFormat="1">
      <c r="G325" s="48"/>
      <c r="K325" s="48"/>
      <c r="N325" s="48"/>
      <c r="Q325" s="48"/>
      <c r="T325" s="48"/>
      <c r="W325" s="48"/>
      <c r="AA325" s="48"/>
      <c r="AD325" s="48"/>
      <c r="AG325" s="48"/>
      <c r="AK325" s="48"/>
      <c r="AN325" s="48"/>
      <c r="AQ325" s="48"/>
      <c r="AU325" s="48"/>
      <c r="AX325" s="48"/>
      <c r="BA325" s="48"/>
      <c r="BE325" s="48"/>
      <c r="BH325" s="48"/>
      <c r="BK325" s="48"/>
      <c r="BO325" s="48"/>
      <c r="BR325" s="48"/>
      <c r="BU325" s="48"/>
      <c r="BX325" s="48"/>
      <c r="CA325" s="48"/>
      <c r="CD325" s="48"/>
      <c r="CG325" s="48"/>
      <c r="CJ325" s="48"/>
      <c r="CM325" s="48"/>
      <c r="CQ325" s="48"/>
      <c r="CT325" s="48"/>
      <c r="CW325" s="48"/>
      <c r="DA325" s="48"/>
      <c r="DD325" s="48"/>
      <c r="DG325" s="48"/>
      <c r="DK325" s="48"/>
      <c r="DN325" s="48"/>
      <c r="DQ325" s="48"/>
      <c r="DU325" s="48"/>
      <c r="DX325" s="48"/>
      <c r="EA325" s="48"/>
      <c r="EE325" s="48"/>
      <c r="EH325" s="48"/>
      <c r="EK325" s="48"/>
      <c r="EN325" s="48"/>
      <c r="ER325" s="48"/>
      <c r="EU325" s="48"/>
      <c r="EX325" s="48"/>
      <c r="FB325" s="48"/>
      <c r="FE325" s="48"/>
      <c r="FH325" s="48"/>
      <c r="FL325" s="48"/>
      <c r="FO325" s="48"/>
      <c r="FR325" s="48"/>
      <c r="FV325" s="48"/>
      <c r="FY325" s="48"/>
      <c r="GB325" s="48"/>
      <c r="GF325" s="48"/>
      <c r="GI325" s="48"/>
      <c r="GL325" s="48"/>
      <c r="GP325" s="48"/>
      <c r="GS325" s="48"/>
      <c r="GV325" s="48"/>
      <c r="GZ325" s="48"/>
      <c r="HC325" s="48"/>
      <c r="HF325" s="48"/>
      <c r="HJ325" s="48"/>
      <c r="HM325" s="48"/>
      <c r="HP325" s="48"/>
      <c r="HT325" s="48"/>
      <c r="HW325" s="48"/>
      <c r="HZ325" s="48"/>
      <c r="ID325" s="48"/>
      <c r="IG325" s="48"/>
      <c r="IJ325" s="48"/>
      <c r="IN325" s="48"/>
      <c r="IQ325" s="48"/>
      <c r="IT325" s="48"/>
      <c r="IX325" s="48"/>
      <c r="JA325" s="48"/>
      <c r="JD325" s="48"/>
      <c r="JH325" s="48"/>
      <c r="JK325" s="48"/>
      <c r="JN325" s="48"/>
      <c r="JQ325" s="48"/>
      <c r="JT325" s="48"/>
      <c r="JW325" s="48"/>
      <c r="JZ325" s="48"/>
      <c r="KC325" s="48"/>
      <c r="KF325" s="48"/>
      <c r="KI325" s="48"/>
      <c r="KL325" s="48"/>
      <c r="KO325" s="48"/>
      <c r="KR325" s="48"/>
      <c r="KS325" s="49"/>
    </row>
    <row r="326" spans="7:305" s="14" customFormat="1" ht="18.75" customHeight="1">
      <c r="G326" s="48"/>
      <c r="K326" s="48"/>
      <c r="N326" s="48"/>
      <c r="Q326" s="48"/>
      <c r="T326" s="48"/>
      <c r="W326" s="48"/>
      <c r="AA326" s="48"/>
      <c r="AD326" s="48"/>
      <c r="AG326" s="48"/>
      <c r="AK326" s="48"/>
      <c r="AN326" s="48"/>
      <c r="AQ326" s="48"/>
      <c r="AU326" s="48"/>
      <c r="AX326" s="48"/>
      <c r="BA326" s="48"/>
      <c r="BE326" s="48"/>
      <c r="BH326" s="48"/>
      <c r="BK326" s="48"/>
      <c r="BO326" s="48"/>
      <c r="BR326" s="48"/>
      <c r="BU326" s="48"/>
      <c r="BX326" s="48"/>
      <c r="CA326" s="48"/>
      <c r="CD326" s="48"/>
      <c r="CG326" s="48"/>
      <c r="CJ326" s="48"/>
      <c r="CM326" s="48"/>
      <c r="CQ326" s="48"/>
      <c r="CT326" s="48"/>
      <c r="CW326" s="48"/>
      <c r="DA326" s="48"/>
      <c r="DD326" s="48"/>
      <c r="DG326" s="48"/>
      <c r="DK326" s="48"/>
      <c r="DN326" s="48"/>
      <c r="DQ326" s="48"/>
      <c r="DU326" s="48"/>
      <c r="DX326" s="48"/>
      <c r="EA326" s="48"/>
      <c r="EE326" s="48"/>
      <c r="EH326" s="48"/>
      <c r="EK326" s="48"/>
      <c r="EN326" s="48"/>
      <c r="ER326" s="48"/>
      <c r="EU326" s="48"/>
      <c r="EX326" s="48"/>
      <c r="FB326" s="48"/>
      <c r="FE326" s="48"/>
      <c r="FH326" s="48"/>
      <c r="FL326" s="48"/>
      <c r="FO326" s="48"/>
      <c r="FR326" s="48"/>
      <c r="FV326" s="48"/>
      <c r="FY326" s="48"/>
      <c r="GB326" s="48"/>
      <c r="GF326" s="48"/>
      <c r="GI326" s="48"/>
      <c r="GL326" s="48"/>
      <c r="GP326" s="48"/>
      <c r="GS326" s="48"/>
      <c r="GV326" s="48"/>
      <c r="GZ326" s="48"/>
      <c r="HC326" s="48"/>
      <c r="HF326" s="48"/>
      <c r="HJ326" s="48"/>
      <c r="HM326" s="48"/>
      <c r="HP326" s="48"/>
      <c r="HT326" s="48"/>
      <c r="HW326" s="48"/>
      <c r="HZ326" s="48"/>
      <c r="ID326" s="48"/>
      <c r="IG326" s="48"/>
      <c r="IJ326" s="48"/>
      <c r="IN326" s="48"/>
      <c r="IQ326" s="48"/>
      <c r="IT326" s="48"/>
      <c r="IX326" s="48"/>
      <c r="JA326" s="48"/>
      <c r="JD326" s="48"/>
      <c r="JH326" s="48"/>
      <c r="JK326" s="48"/>
      <c r="JN326" s="48"/>
      <c r="JQ326" s="48"/>
      <c r="JT326" s="48"/>
      <c r="JW326" s="48"/>
      <c r="JZ326" s="48"/>
      <c r="KC326" s="48"/>
      <c r="KF326" s="48"/>
      <c r="KI326" s="48"/>
      <c r="KL326" s="48"/>
      <c r="KO326" s="48"/>
      <c r="KR326" s="48"/>
      <c r="KS326" s="49"/>
    </row>
    <row r="327" spans="7:305" s="14" customFormat="1">
      <c r="G327" s="48"/>
      <c r="K327" s="48"/>
      <c r="N327" s="48"/>
      <c r="Q327" s="48"/>
      <c r="T327" s="48"/>
      <c r="W327" s="48"/>
      <c r="AA327" s="48"/>
      <c r="AD327" s="48"/>
      <c r="AG327" s="48"/>
      <c r="AK327" s="48"/>
      <c r="AN327" s="48"/>
      <c r="AQ327" s="48"/>
      <c r="AU327" s="48"/>
      <c r="AX327" s="48"/>
      <c r="BA327" s="48"/>
      <c r="BE327" s="48"/>
      <c r="BH327" s="48"/>
      <c r="BK327" s="48"/>
      <c r="BO327" s="48"/>
      <c r="BR327" s="48"/>
      <c r="BU327" s="48"/>
      <c r="BX327" s="48"/>
      <c r="CA327" s="48"/>
      <c r="CD327" s="48"/>
      <c r="CG327" s="48"/>
      <c r="CJ327" s="48"/>
      <c r="CM327" s="48"/>
      <c r="CQ327" s="48"/>
      <c r="CT327" s="48"/>
      <c r="CW327" s="48"/>
      <c r="DA327" s="48"/>
      <c r="DD327" s="48"/>
      <c r="DG327" s="48"/>
      <c r="DK327" s="48"/>
      <c r="DN327" s="48"/>
      <c r="DQ327" s="48"/>
      <c r="DU327" s="48"/>
      <c r="DX327" s="48"/>
      <c r="EA327" s="48"/>
      <c r="EE327" s="48"/>
      <c r="EH327" s="48"/>
      <c r="EK327" s="48"/>
      <c r="EN327" s="48"/>
      <c r="ER327" s="48"/>
      <c r="EU327" s="48"/>
      <c r="EX327" s="48"/>
      <c r="FB327" s="48"/>
      <c r="FE327" s="48"/>
      <c r="FH327" s="48"/>
      <c r="FL327" s="48"/>
      <c r="FO327" s="48"/>
      <c r="FR327" s="48"/>
      <c r="FV327" s="48"/>
      <c r="FY327" s="48"/>
      <c r="GB327" s="48"/>
      <c r="GF327" s="48"/>
      <c r="GI327" s="48"/>
      <c r="GL327" s="48"/>
      <c r="GP327" s="48"/>
      <c r="GS327" s="48"/>
      <c r="GV327" s="48"/>
      <c r="GZ327" s="48"/>
      <c r="HC327" s="48"/>
      <c r="HF327" s="48"/>
      <c r="HJ327" s="48"/>
      <c r="HM327" s="48"/>
      <c r="HP327" s="48"/>
      <c r="HT327" s="48"/>
      <c r="HW327" s="48"/>
      <c r="HZ327" s="48"/>
      <c r="ID327" s="48"/>
      <c r="IG327" s="48"/>
      <c r="IJ327" s="48"/>
      <c r="IN327" s="48"/>
      <c r="IQ327" s="48"/>
      <c r="IT327" s="48"/>
      <c r="IX327" s="48"/>
      <c r="JA327" s="48"/>
      <c r="JD327" s="48"/>
      <c r="JH327" s="48"/>
      <c r="JK327" s="48"/>
      <c r="JN327" s="48"/>
      <c r="JQ327" s="48"/>
      <c r="JT327" s="48"/>
      <c r="JW327" s="48"/>
      <c r="JZ327" s="48"/>
      <c r="KC327" s="48"/>
      <c r="KF327" s="48"/>
      <c r="KI327" s="48"/>
      <c r="KL327" s="48"/>
      <c r="KO327" s="48"/>
      <c r="KR327" s="48"/>
      <c r="KS327" s="49"/>
    </row>
    <row r="328" spans="7:305" s="14" customFormat="1" ht="18.75" customHeight="1">
      <c r="G328" s="48"/>
      <c r="K328" s="48"/>
      <c r="N328" s="48"/>
      <c r="Q328" s="48"/>
      <c r="T328" s="48"/>
      <c r="W328" s="48"/>
      <c r="AA328" s="48"/>
      <c r="AD328" s="48"/>
      <c r="AG328" s="48"/>
      <c r="AK328" s="48"/>
      <c r="AN328" s="48"/>
      <c r="AQ328" s="48"/>
      <c r="AU328" s="48"/>
      <c r="AX328" s="48"/>
      <c r="BA328" s="48"/>
      <c r="BE328" s="48"/>
      <c r="BH328" s="48"/>
      <c r="BK328" s="48"/>
      <c r="BO328" s="48"/>
      <c r="BR328" s="48"/>
      <c r="BU328" s="48"/>
      <c r="BX328" s="48"/>
      <c r="CA328" s="48"/>
      <c r="CD328" s="48"/>
      <c r="CG328" s="48"/>
      <c r="CJ328" s="48"/>
      <c r="CM328" s="48"/>
      <c r="CQ328" s="48"/>
      <c r="CT328" s="48"/>
      <c r="CW328" s="48"/>
      <c r="DA328" s="48"/>
      <c r="DD328" s="48"/>
      <c r="DG328" s="48"/>
      <c r="DK328" s="48"/>
      <c r="DN328" s="48"/>
      <c r="DQ328" s="48"/>
      <c r="DU328" s="48"/>
      <c r="DX328" s="48"/>
      <c r="EA328" s="48"/>
      <c r="EE328" s="48"/>
      <c r="EH328" s="48"/>
      <c r="EK328" s="48"/>
      <c r="EN328" s="48"/>
      <c r="ER328" s="48"/>
      <c r="EU328" s="48"/>
      <c r="EX328" s="48"/>
      <c r="FB328" s="48"/>
      <c r="FE328" s="48"/>
      <c r="FH328" s="48"/>
      <c r="FL328" s="48"/>
      <c r="FO328" s="48"/>
      <c r="FR328" s="48"/>
      <c r="FV328" s="48"/>
      <c r="FY328" s="48"/>
      <c r="GB328" s="48"/>
      <c r="GF328" s="48"/>
      <c r="GI328" s="48"/>
      <c r="GL328" s="48"/>
      <c r="GP328" s="48"/>
      <c r="GS328" s="48"/>
      <c r="GV328" s="48"/>
      <c r="GZ328" s="48"/>
      <c r="HC328" s="48"/>
      <c r="HF328" s="48"/>
      <c r="HJ328" s="48"/>
      <c r="HM328" s="48"/>
      <c r="HP328" s="48"/>
      <c r="HT328" s="48"/>
      <c r="HW328" s="48"/>
      <c r="HZ328" s="48"/>
      <c r="ID328" s="48"/>
      <c r="IG328" s="48"/>
      <c r="IJ328" s="48"/>
      <c r="IN328" s="48"/>
      <c r="IQ328" s="48"/>
      <c r="IT328" s="48"/>
      <c r="IX328" s="48"/>
      <c r="JA328" s="48"/>
      <c r="JD328" s="48"/>
      <c r="JH328" s="48"/>
      <c r="JK328" s="48"/>
      <c r="JN328" s="48"/>
      <c r="JQ328" s="48"/>
      <c r="JT328" s="48"/>
      <c r="JW328" s="48"/>
      <c r="JZ328" s="48"/>
      <c r="KC328" s="48"/>
      <c r="KF328" s="48"/>
      <c r="KI328" s="48"/>
      <c r="KL328" s="48"/>
      <c r="KO328" s="48"/>
      <c r="KR328" s="48"/>
      <c r="KS328" s="49"/>
    </row>
    <row r="329" spans="7:305" s="14" customFormat="1">
      <c r="G329" s="48"/>
      <c r="K329" s="48"/>
      <c r="N329" s="48"/>
      <c r="Q329" s="48"/>
      <c r="T329" s="48"/>
      <c r="W329" s="48"/>
      <c r="AA329" s="48"/>
      <c r="AD329" s="48"/>
      <c r="AG329" s="48"/>
      <c r="AK329" s="48"/>
      <c r="AN329" s="48"/>
      <c r="AQ329" s="48"/>
      <c r="AU329" s="48"/>
      <c r="AX329" s="48"/>
      <c r="BA329" s="48"/>
      <c r="BE329" s="48"/>
      <c r="BH329" s="48"/>
      <c r="BK329" s="48"/>
      <c r="BO329" s="48"/>
      <c r="BR329" s="48"/>
      <c r="BU329" s="48"/>
      <c r="BX329" s="48"/>
      <c r="CA329" s="48"/>
      <c r="CD329" s="48"/>
      <c r="CG329" s="48"/>
      <c r="CJ329" s="48"/>
      <c r="CM329" s="48"/>
      <c r="CQ329" s="48"/>
      <c r="CT329" s="48"/>
      <c r="CW329" s="48"/>
      <c r="DA329" s="48"/>
      <c r="DD329" s="48"/>
      <c r="DG329" s="48"/>
      <c r="DK329" s="48"/>
      <c r="DN329" s="48"/>
      <c r="DQ329" s="48"/>
      <c r="DU329" s="48"/>
      <c r="DX329" s="48"/>
      <c r="EA329" s="48"/>
      <c r="EE329" s="48"/>
      <c r="EH329" s="48"/>
      <c r="EK329" s="48"/>
      <c r="EN329" s="48"/>
      <c r="ER329" s="48"/>
      <c r="EU329" s="48"/>
      <c r="EX329" s="48"/>
      <c r="FB329" s="48"/>
      <c r="FE329" s="48"/>
      <c r="FH329" s="48"/>
      <c r="FL329" s="48"/>
      <c r="FO329" s="48"/>
      <c r="FR329" s="48"/>
      <c r="FV329" s="48"/>
      <c r="FY329" s="48"/>
      <c r="GB329" s="48"/>
      <c r="GF329" s="48"/>
      <c r="GI329" s="48"/>
      <c r="GL329" s="48"/>
      <c r="GP329" s="48"/>
      <c r="GS329" s="48"/>
      <c r="GV329" s="48"/>
      <c r="GZ329" s="48"/>
      <c r="HC329" s="48"/>
      <c r="HF329" s="48"/>
      <c r="HJ329" s="48"/>
      <c r="HM329" s="48"/>
      <c r="HP329" s="48"/>
      <c r="HT329" s="48"/>
      <c r="HW329" s="48"/>
      <c r="HZ329" s="48"/>
      <c r="ID329" s="48"/>
      <c r="IG329" s="48"/>
      <c r="IJ329" s="48"/>
      <c r="IN329" s="48"/>
      <c r="IQ329" s="48"/>
      <c r="IT329" s="48"/>
      <c r="IX329" s="48"/>
      <c r="JA329" s="48"/>
      <c r="JD329" s="48"/>
      <c r="JH329" s="48"/>
      <c r="JK329" s="48"/>
      <c r="JN329" s="48"/>
      <c r="JQ329" s="48"/>
      <c r="JT329" s="48"/>
      <c r="JW329" s="48"/>
      <c r="JZ329" s="48"/>
      <c r="KC329" s="48"/>
      <c r="KF329" s="48"/>
      <c r="KI329" s="48"/>
      <c r="KL329" s="48"/>
      <c r="KO329" s="48"/>
      <c r="KR329" s="48"/>
      <c r="KS329" s="49"/>
    </row>
    <row r="330" spans="7:305" s="14" customFormat="1" ht="18.75" customHeight="1">
      <c r="G330" s="48"/>
      <c r="K330" s="48"/>
      <c r="N330" s="48"/>
      <c r="Q330" s="48"/>
      <c r="T330" s="48"/>
      <c r="W330" s="48"/>
      <c r="AA330" s="48"/>
      <c r="AD330" s="48"/>
      <c r="AG330" s="48"/>
      <c r="AK330" s="48"/>
      <c r="AN330" s="48"/>
      <c r="AQ330" s="48"/>
      <c r="AU330" s="48"/>
      <c r="AX330" s="48"/>
      <c r="BA330" s="48"/>
      <c r="BE330" s="48"/>
      <c r="BH330" s="48"/>
      <c r="BK330" s="48"/>
      <c r="BO330" s="48"/>
      <c r="BR330" s="48"/>
      <c r="BU330" s="48"/>
      <c r="BX330" s="48"/>
      <c r="CA330" s="48"/>
      <c r="CD330" s="48"/>
      <c r="CG330" s="48"/>
      <c r="CJ330" s="48"/>
      <c r="CM330" s="48"/>
      <c r="CQ330" s="48"/>
      <c r="CT330" s="48"/>
      <c r="CW330" s="48"/>
      <c r="DA330" s="48"/>
      <c r="DD330" s="48"/>
      <c r="DG330" s="48"/>
      <c r="DK330" s="48"/>
      <c r="DN330" s="48"/>
      <c r="DQ330" s="48"/>
      <c r="DU330" s="48"/>
      <c r="DX330" s="48"/>
      <c r="EA330" s="48"/>
      <c r="EE330" s="48"/>
      <c r="EH330" s="48"/>
      <c r="EK330" s="48"/>
      <c r="EN330" s="48"/>
      <c r="ER330" s="48"/>
      <c r="EU330" s="48"/>
      <c r="EX330" s="48"/>
      <c r="FB330" s="48"/>
      <c r="FE330" s="48"/>
      <c r="FH330" s="48"/>
      <c r="FL330" s="48"/>
      <c r="FO330" s="48"/>
      <c r="FR330" s="48"/>
      <c r="FV330" s="48"/>
      <c r="FY330" s="48"/>
      <c r="GB330" s="48"/>
      <c r="GF330" s="48"/>
      <c r="GI330" s="48"/>
      <c r="GL330" s="48"/>
      <c r="GP330" s="48"/>
      <c r="GS330" s="48"/>
      <c r="GV330" s="48"/>
      <c r="GZ330" s="48"/>
      <c r="HC330" s="48"/>
      <c r="HF330" s="48"/>
      <c r="HJ330" s="48"/>
      <c r="HM330" s="48"/>
      <c r="HP330" s="48"/>
      <c r="HT330" s="48"/>
      <c r="HW330" s="48"/>
      <c r="HZ330" s="48"/>
      <c r="ID330" s="48"/>
      <c r="IG330" s="48"/>
      <c r="IJ330" s="48"/>
      <c r="IN330" s="48"/>
      <c r="IQ330" s="48"/>
      <c r="IT330" s="48"/>
      <c r="IX330" s="48"/>
      <c r="JA330" s="48"/>
      <c r="JD330" s="48"/>
      <c r="JH330" s="48"/>
      <c r="JK330" s="48"/>
      <c r="JN330" s="48"/>
      <c r="JQ330" s="48"/>
      <c r="JT330" s="48"/>
      <c r="JW330" s="48"/>
      <c r="JZ330" s="48"/>
      <c r="KC330" s="48"/>
      <c r="KF330" s="48"/>
      <c r="KI330" s="48"/>
      <c r="KL330" s="48"/>
      <c r="KO330" s="48"/>
      <c r="KR330" s="48"/>
      <c r="KS330" s="49"/>
    </row>
    <row r="331" spans="7:305" s="14" customFormat="1">
      <c r="G331" s="48"/>
      <c r="K331" s="48"/>
      <c r="N331" s="48"/>
      <c r="Q331" s="48"/>
      <c r="T331" s="48"/>
      <c r="W331" s="48"/>
      <c r="AA331" s="48"/>
      <c r="AD331" s="48"/>
      <c r="AG331" s="48"/>
      <c r="AK331" s="48"/>
      <c r="AN331" s="48"/>
      <c r="AQ331" s="48"/>
      <c r="AU331" s="48"/>
      <c r="AX331" s="48"/>
      <c r="BA331" s="48"/>
      <c r="BE331" s="48"/>
      <c r="BH331" s="48"/>
      <c r="BK331" s="48"/>
      <c r="BO331" s="48"/>
      <c r="BR331" s="48"/>
      <c r="BU331" s="48"/>
      <c r="BX331" s="48"/>
      <c r="CA331" s="48"/>
      <c r="CD331" s="48"/>
      <c r="CG331" s="48"/>
      <c r="CJ331" s="48"/>
      <c r="CM331" s="48"/>
      <c r="CQ331" s="48"/>
      <c r="CT331" s="48"/>
      <c r="CW331" s="48"/>
      <c r="DA331" s="48"/>
      <c r="DD331" s="48"/>
      <c r="DG331" s="48"/>
      <c r="DK331" s="48"/>
      <c r="DN331" s="48"/>
      <c r="DQ331" s="48"/>
      <c r="DU331" s="48"/>
      <c r="DX331" s="48"/>
      <c r="EA331" s="48"/>
      <c r="EE331" s="48"/>
      <c r="EH331" s="48"/>
      <c r="EK331" s="48"/>
      <c r="EN331" s="48"/>
      <c r="ER331" s="48"/>
      <c r="EU331" s="48"/>
      <c r="EX331" s="48"/>
      <c r="FB331" s="48"/>
      <c r="FE331" s="48"/>
      <c r="FH331" s="48"/>
      <c r="FL331" s="48"/>
      <c r="FO331" s="48"/>
      <c r="FR331" s="48"/>
      <c r="FV331" s="48"/>
      <c r="FY331" s="48"/>
      <c r="GB331" s="48"/>
      <c r="GF331" s="48"/>
      <c r="GI331" s="48"/>
      <c r="GL331" s="48"/>
      <c r="GP331" s="48"/>
      <c r="GS331" s="48"/>
      <c r="GV331" s="48"/>
      <c r="GZ331" s="48"/>
      <c r="HC331" s="48"/>
      <c r="HF331" s="48"/>
      <c r="HJ331" s="48"/>
      <c r="HM331" s="48"/>
      <c r="HP331" s="48"/>
      <c r="HT331" s="48"/>
      <c r="HW331" s="48"/>
      <c r="HZ331" s="48"/>
      <c r="ID331" s="48"/>
      <c r="IG331" s="48"/>
      <c r="IJ331" s="48"/>
      <c r="IN331" s="48"/>
      <c r="IQ331" s="48"/>
      <c r="IT331" s="48"/>
      <c r="IX331" s="48"/>
      <c r="JA331" s="48"/>
      <c r="JD331" s="48"/>
      <c r="JH331" s="48"/>
      <c r="JK331" s="48"/>
      <c r="JN331" s="48"/>
      <c r="JQ331" s="48"/>
      <c r="JT331" s="48"/>
      <c r="JW331" s="48"/>
      <c r="JZ331" s="48"/>
      <c r="KC331" s="48"/>
      <c r="KF331" s="48"/>
      <c r="KI331" s="48"/>
      <c r="KL331" s="48"/>
      <c r="KO331" s="48"/>
      <c r="KR331" s="48"/>
      <c r="KS331" s="49"/>
    </row>
    <row r="332" spans="7:305" s="14" customFormat="1" ht="18.75" customHeight="1">
      <c r="G332" s="48"/>
      <c r="K332" s="48"/>
      <c r="N332" s="48"/>
      <c r="Q332" s="48"/>
      <c r="T332" s="48"/>
      <c r="W332" s="48"/>
      <c r="AA332" s="48"/>
      <c r="AD332" s="48"/>
      <c r="AG332" s="48"/>
      <c r="AK332" s="48"/>
      <c r="AN332" s="48"/>
      <c r="AQ332" s="48"/>
      <c r="AU332" s="48"/>
      <c r="AX332" s="48"/>
      <c r="BA332" s="48"/>
      <c r="BE332" s="48"/>
      <c r="BH332" s="48"/>
      <c r="BK332" s="48"/>
      <c r="BO332" s="48"/>
      <c r="BR332" s="48"/>
      <c r="BU332" s="48"/>
      <c r="BX332" s="48"/>
      <c r="CA332" s="48"/>
      <c r="CD332" s="48"/>
      <c r="CG332" s="48"/>
      <c r="CJ332" s="48"/>
      <c r="CM332" s="48"/>
      <c r="CQ332" s="48"/>
      <c r="CT332" s="48"/>
      <c r="CW332" s="48"/>
      <c r="DA332" s="48"/>
      <c r="DD332" s="48"/>
      <c r="DG332" s="48"/>
      <c r="DK332" s="48"/>
      <c r="DN332" s="48"/>
      <c r="DQ332" s="48"/>
      <c r="DU332" s="48"/>
      <c r="DX332" s="48"/>
      <c r="EA332" s="48"/>
      <c r="EE332" s="48"/>
      <c r="EH332" s="48"/>
      <c r="EK332" s="48"/>
      <c r="EN332" s="48"/>
      <c r="ER332" s="48"/>
      <c r="EU332" s="48"/>
      <c r="EX332" s="48"/>
      <c r="FB332" s="48"/>
      <c r="FE332" s="48"/>
      <c r="FH332" s="48"/>
      <c r="FL332" s="48"/>
      <c r="FO332" s="48"/>
      <c r="FR332" s="48"/>
      <c r="FV332" s="48"/>
      <c r="FY332" s="48"/>
      <c r="GB332" s="48"/>
      <c r="GF332" s="48"/>
      <c r="GI332" s="48"/>
      <c r="GL332" s="48"/>
      <c r="GP332" s="48"/>
      <c r="GS332" s="48"/>
      <c r="GV332" s="48"/>
      <c r="GZ332" s="48"/>
      <c r="HC332" s="48"/>
      <c r="HF332" s="48"/>
      <c r="HJ332" s="48"/>
      <c r="HM332" s="48"/>
      <c r="HP332" s="48"/>
      <c r="HT332" s="48"/>
      <c r="HW332" s="48"/>
      <c r="HZ332" s="48"/>
      <c r="ID332" s="48"/>
      <c r="IG332" s="48"/>
      <c r="IJ332" s="48"/>
      <c r="IN332" s="48"/>
      <c r="IQ332" s="48"/>
      <c r="IT332" s="48"/>
      <c r="IX332" s="48"/>
      <c r="JA332" s="48"/>
      <c r="JD332" s="48"/>
      <c r="JH332" s="48"/>
      <c r="JK332" s="48"/>
      <c r="JN332" s="48"/>
      <c r="JQ332" s="48"/>
      <c r="JT332" s="48"/>
      <c r="JW332" s="48"/>
      <c r="JZ332" s="48"/>
      <c r="KC332" s="48"/>
      <c r="KF332" s="48"/>
      <c r="KI332" s="48"/>
      <c r="KL332" s="48"/>
      <c r="KO332" s="48"/>
      <c r="KR332" s="48"/>
      <c r="KS332" s="49"/>
    </row>
    <row r="333" spans="7:305" s="14" customFormat="1">
      <c r="G333" s="48"/>
      <c r="K333" s="48"/>
      <c r="N333" s="48"/>
      <c r="Q333" s="48"/>
      <c r="T333" s="48"/>
      <c r="W333" s="48"/>
      <c r="AA333" s="48"/>
      <c r="AD333" s="48"/>
      <c r="AG333" s="48"/>
      <c r="AK333" s="48"/>
      <c r="AN333" s="48"/>
      <c r="AQ333" s="48"/>
      <c r="AU333" s="48"/>
      <c r="AX333" s="48"/>
      <c r="BA333" s="48"/>
      <c r="BE333" s="48"/>
      <c r="BH333" s="48"/>
      <c r="BK333" s="48"/>
      <c r="BO333" s="48"/>
      <c r="BR333" s="48"/>
      <c r="BU333" s="48"/>
      <c r="BX333" s="48"/>
      <c r="CA333" s="48"/>
      <c r="CD333" s="48"/>
      <c r="CG333" s="48"/>
      <c r="CJ333" s="48"/>
      <c r="CM333" s="48"/>
      <c r="CQ333" s="48"/>
      <c r="CT333" s="48"/>
      <c r="CW333" s="48"/>
      <c r="DA333" s="48"/>
      <c r="DD333" s="48"/>
      <c r="DG333" s="48"/>
      <c r="DK333" s="48"/>
      <c r="DN333" s="48"/>
      <c r="DQ333" s="48"/>
      <c r="DU333" s="48"/>
      <c r="DX333" s="48"/>
      <c r="EA333" s="48"/>
      <c r="EE333" s="48"/>
      <c r="EH333" s="48"/>
      <c r="EK333" s="48"/>
      <c r="EN333" s="48"/>
      <c r="ER333" s="48"/>
      <c r="EU333" s="48"/>
      <c r="EX333" s="48"/>
      <c r="FB333" s="48"/>
      <c r="FE333" s="48"/>
      <c r="FH333" s="48"/>
      <c r="FL333" s="48"/>
      <c r="FO333" s="48"/>
      <c r="FR333" s="48"/>
      <c r="FV333" s="48"/>
      <c r="FY333" s="48"/>
      <c r="GB333" s="48"/>
      <c r="GF333" s="48"/>
      <c r="GI333" s="48"/>
      <c r="GL333" s="48"/>
      <c r="GP333" s="48"/>
      <c r="GS333" s="48"/>
      <c r="GV333" s="48"/>
      <c r="GZ333" s="48"/>
      <c r="HC333" s="48"/>
      <c r="HF333" s="48"/>
      <c r="HJ333" s="48"/>
      <c r="HM333" s="48"/>
      <c r="HP333" s="48"/>
      <c r="HT333" s="48"/>
      <c r="HW333" s="48"/>
      <c r="HZ333" s="48"/>
      <c r="ID333" s="48"/>
      <c r="IG333" s="48"/>
      <c r="IJ333" s="48"/>
      <c r="IN333" s="48"/>
      <c r="IQ333" s="48"/>
      <c r="IT333" s="48"/>
      <c r="IX333" s="48"/>
      <c r="JA333" s="48"/>
      <c r="JD333" s="48"/>
      <c r="JH333" s="48"/>
      <c r="JK333" s="48"/>
      <c r="JN333" s="48"/>
      <c r="JQ333" s="48"/>
      <c r="JT333" s="48"/>
      <c r="JW333" s="48"/>
      <c r="JZ333" s="48"/>
      <c r="KC333" s="48"/>
      <c r="KF333" s="48"/>
      <c r="KI333" s="48"/>
      <c r="KL333" s="48"/>
      <c r="KO333" s="48"/>
      <c r="KR333" s="48"/>
      <c r="KS333" s="49"/>
    </row>
    <row r="334" spans="7:305" s="14" customFormat="1" ht="18.75" customHeight="1">
      <c r="G334" s="48"/>
      <c r="K334" s="48"/>
      <c r="N334" s="48"/>
      <c r="Q334" s="48"/>
      <c r="T334" s="48"/>
      <c r="W334" s="48"/>
      <c r="AA334" s="48"/>
      <c r="AD334" s="48"/>
      <c r="AG334" s="48"/>
      <c r="AK334" s="48"/>
      <c r="AN334" s="48"/>
      <c r="AQ334" s="48"/>
      <c r="AU334" s="48"/>
      <c r="AX334" s="48"/>
      <c r="BA334" s="48"/>
      <c r="BE334" s="48"/>
      <c r="BH334" s="48"/>
      <c r="BK334" s="48"/>
      <c r="BO334" s="48"/>
      <c r="BR334" s="48"/>
      <c r="BU334" s="48"/>
      <c r="BX334" s="48"/>
      <c r="CA334" s="48"/>
      <c r="CD334" s="48"/>
      <c r="CG334" s="48"/>
      <c r="CJ334" s="48"/>
      <c r="CM334" s="48"/>
      <c r="CQ334" s="48"/>
      <c r="CT334" s="48"/>
      <c r="CW334" s="48"/>
      <c r="DA334" s="48"/>
      <c r="DD334" s="48"/>
      <c r="DG334" s="48"/>
      <c r="DK334" s="48"/>
      <c r="DN334" s="48"/>
      <c r="DQ334" s="48"/>
      <c r="DU334" s="48"/>
      <c r="DX334" s="48"/>
      <c r="EA334" s="48"/>
      <c r="EE334" s="48"/>
      <c r="EH334" s="48"/>
      <c r="EK334" s="48"/>
      <c r="EN334" s="48"/>
      <c r="ER334" s="48"/>
      <c r="EU334" s="48"/>
      <c r="EX334" s="48"/>
      <c r="FB334" s="48"/>
      <c r="FE334" s="48"/>
      <c r="FH334" s="48"/>
      <c r="FL334" s="48"/>
      <c r="FO334" s="48"/>
      <c r="FR334" s="48"/>
      <c r="FV334" s="48"/>
      <c r="FY334" s="48"/>
      <c r="GB334" s="48"/>
      <c r="GF334" s="48"/>
      <c r="GI334" s="48"/>
      <c r="GL334" s="48"/>
      <c r="GP334" s="48"/>
      <c r="GS334" s="48"/>
      <c r="GV334" s="48"/>
      <c r="GZ334" s="48"/>
      <c r="HC334" s="48"/>
      <c r="HF334" s="48"/>
      <c r="HJ334" s="48"/>
      <c r="HM334" s="48"/>
      <c r="HP334" s="48"/>
      <c r="HT334" s="48"/>
      <c r="HW334" s="48"/>
      <c r="HZ334" s="48"/>
      <c r="ID334" s="48"/>
      <c r="IG334" s="48"/>
      <c r="IJ334" s="48"/>
      <c r="IN334" s="48"/>
      <c r="IQ334" s="48"/>
      <c r="IT334" s="48"/>
      <c r="IX334" s="48"/>
      <c r="JA334" s="48"/>
      <c r="JD334" s="48"/>
      <c r="JH334" s="48"/>
      <c r="JK334" s="48"/>
      <c r="JN334" s="48"/>
      <c r="JQ334" s="48"/>
      <c r="JT334" s="48"/>
      <c r="JW334" s="48"/>
      <c r="JZ334" s="48"/>
      <c r="KC334" s="48"/>
      <c r="KF334" s="48"/>
      <c r="KI334" s="48"/>
      <c r="KL334" s="48"/>
      <c r="KO334" s="48"/>
      <c r="KR334" s="48"/>
      <c r="KS334" s="49"/>
    </row>
    <row r="335" spans="7:305" s="14" customFormat="1">
      <c r="G335" s="48"/>
      <c r="K335" s="48"/>
      <c r="N335" s="48"/>
      <c r="Q335" s="48"/>
      <c r="T335" s="48"/>
      <c r="W335" s="48"/>
      <c r="AA335" s="48"/>
      <c r="AD335" s="48"/>
      <c r="AG335" s="48"/>
      <c r="AK335" s="48"/>
      <c r="AN335" s="48"/>
      <c r="AQ335" s="48"/>
      <c r="AU335" s="48"/>
      <c r="AX335" s="48"/>
      <c r="BA335" s="48"/>
      <c r="BE335" s="48"/>
      <c r="BH335" s="48"/>
      <c r="BK335" s="48"/>
      <c r="BO335" s="48"/>
      <c r="BR335" s="48"/>
      <c r="BU335" s="48"/>
      <c r="BX335" s="48"/>
      <c r="CA335" s="48"/>
      <c r="CD335" s="48"/>
      <c r="CG335" s="48"/>
      <c r="CJ335" s="48"/>
      <c r="CM335" s="48"/>
      <c r="CQ335" s="48"/>
      <c r="CT335" s="48"/>
      <c r="CW335" s="48"/>
      <c r="DA335" s="48"/>
      <c r="DD335" s="48"/>
      <c r="DG335" s="48"/>
      <c r="DK335" s="48"/>
      <c r="DN335" s="48"/>
      <c r="DQ335" s="48"/>
      <c r="DU335" s="48"/>
      <c r="DX335" s="48"/>
      <c r="EA335" s="48"/>
      <c r="EE335" s="48"/>
      <c r="EH335" s="48"/>
      <c r="EK335" s="48"/>
      <c r="EN335" s="48"/>
      <c r="ER335" s="48"/>
      <c r="EU335" s="48"/>
      <c r="EX335" s="48"/>
      <c r="FB335" s="48"/>
      <c r="FE335" s="48"/>
      <c r="FH335" s="48"/>
      <c r="FL335" s="48"/>
      <c r="FO335" s="48"/>
      <c r="FR335" s="48"/>
      <c r="FV335" s="48"/>
      <c r="FY335" s="48"/>
      <c r="GB335" s="48"/>
      <c r="GF335" s="48"/>
      <c r="GI335" s="48"/>
      <c r="GL335" s="48"/>
      <c r="GP335" s="48"/>
      <c r="GS335" s="48"/>
      <c r="GV335" s="48"/>
      <c r="GZ335" s="48"/>
      <c r="HC335" s="48"/>
      <c r="HF335" s="48"/>
      <c r="HJ335" s="48"/>
      <c r="HM335" s="48"/>
      <c r="HP335" s="48"/>
      <c r="HT335" s="48"/>
      <c r="HW335" s="48"/>
      <c r="HZ335" s="48"/>
      <c r="ID335" s="48"/>
      <c r="IG335" s="48"/>
      <c r="IJ335" s="48"/>
      <c r="IN335" s="48"/>
      <c r="IQ335" s="48"/>
      <c r="IT335" s="48"/>
      <c r="IX335" s="48"/>
      <c r="JA335" s="48"/>
      <c r="JD335" s="48"/>
      <c r="JH335" s="48"/>
      <c r="JK335" s="48"/>
      <c r="JN335" s="48"/>
      <c r="JQ335" s="48"/>
      <c r="JT335" s="48"/>
      <c r="JW335" s="48"/>
      <c r="JZ335" s="48"/>
      <c r="KC335" s="48"/>
      <c r="KF335" s="48"/>
      <c r="KI335" s="48"/>
      <c r="KL335" s="48"/>
      <c r="KO335" s="48"/>
      <c r="KR335" s="48"/>
      <c r="KS335" s="49"/>
    </row>
    <row r="336" spans="7:305" s="14" customFormat="1" ht="18.75" customHeight="1">
      <c r="G336" s="48"/>
      <c r="K336" s="48"/>
      <c r="N336" s="48"/>
      <c r="Q336" s="48"/>
      <c r="T336" s="48"/>
      <c r="W336" s="48"/>
      <c r="AA336" s="48"/>
      <c r="AD336" s="48"/>
      <c r="AG336" s="48"/>
      <c r="AK336" s="48"/>
      <c r="AN336" s="48"/>
      <c r="AQ336" s="48"/>
      <c r="AU336" s="48"/>
      <c r="AX336" s="48"/>
      <c r="BA336" s="48"/>
      <c r="BE336" s="48"/>
      <c r="BH336" s="48"/>
      <c r="BK336" s="48"/>
      <c r="BO336" s="48"/>
      <c r="BR336" s="48"/>
      <c r="BU336" s="48"/>
      <c r="BX336" s="48"/>
      <c r="CA336" s="48"/>
      <c r="CD336" s="48"/>
      <c r="CG336" s="48"/>
      <c r="CJ336" s="48"/>
      <c r="CM336" s="48"/>
      <c r="CQ336" s="48"/>
      <c r="CT336" s="48"/>
      <c r="CW336" s="48"/>
      <c r="DA336" s="48"/>
      <c r="DD336" s="48"/>
      <c r="DG336" s="48"/>
      <c r="DK336" s="48"/>
      <c r="DN336" s="48"/>
      <c r="DQ336" s="48"/>
      <c r="DU336" s="48"/>
      <c r="DX336" s="48"/>
      <c r="EA336" s="48"/>
      <c r="EE336" s="48"/>
      <c r="EH336" s="48"/>
      <c r="EK336" s="48"/>
      <c r="EN336" s="48"/>
      <c r="ER336" s="48"/>
      <c r="EU336" s="48"/>
      <c r="EX336" s="48"/>
      <c r="FB336" s="48"/>
      <c r="FE336" s="48"/>
      <c r="FH336" s="48"/>
      <c r="FL336" s="48"/>
      <c r="FO336" s="48"/>
      <c r="FR336" s="48"/>
      <c r="FV336" s="48"/>
      <c r="FY336" s="48"/>
      <c r="GB336" s="48"/>
      <c r="GF336" s="48"/>
      <c r="GI336" s="48"/>
      <c r="GL336" s="48"/>
      <c r="GP336" s="48"/>
      <c r="GS336" s="48"/>
      <c r="GV336" s="48"/>
      <c r="GZ336" s="48"/>
      <c r="HC336" s="48"/>
      <c r="HF336" s="48"/>
      <c r="HJ336" s="48"/>
      <c r="HM336" s="48"/>
      <c r="HP336" s="48"/>
      <c r="HT336" s="48"/>
      <c r="HW336" s="48"/>
      <c r="HZ336" s="48"/>
      <c r="ID336" s="48"/>
      <c r="IG336" s="48"/>
      <c r="IJ336" s="48"/>
      <c r="IN336" s="48"/>
      <c r="IQ336" s="48"/>
      <c r="IT336" s="48"/>
      <c r="IX336" s="48"/>
      <c r="JA336" s="48"/>
      <c r="JD336" s="48"/>
      <c r="JH336" s="48"/>
      <c r="JK336" s="48"/>
      <c r="JN336" s="48"/>
      <c r="JQ336" s="48"/>
      <c r="JT336" s="48"/>
      <c r="JW336" s="48"/>
      <c r="JZ336" s="48"/>
      <c r="KC336" s="48"/>
      <c r="KF336" s="48"/>
      <c r="KI336" s="48"/>
      <c r="KL336" s="48"/>
      <c r="KO336" s="48"/>
      <c r="KR336" s="48"/>
      <c r="KS336" s="49"/>
    </row>
    <row r="337" spans="7:305" s="14" customFormat="1">
      <c r="G337" s="48"/>
      <c r="K337" s="48"/>
      <c r="N337" s="48"/>
      <c r="Q337" s="48"/>
      <c r="T337" s="48"/>
      <c r="W337" s="48"/>
      <c r="AA337" s="48"/>
      <c r="AD337" s="48"/>
      <c r="AG337" s="48"/>
      <c r="AK337" s="48"/>
      <c r="AN337" s="48"/>
      <c r="AQ337" s="48"/>
      <c r="AU337" s="48"/>
      <c r="AX337" s="48"/>
      <c r="BA337" s="48"/>
      <c r="BE337" s="48"/>
      <c r="BH337" s="48"/>
      <c r="BK337" s="48"/>
      <c r="BO337" s="48"/>
      <c r="BR337" s="48"/>
      <c r="BU337" s="48"/>
      <c r="BX337" s="48"/>
      <c r="CA337" s="48"/>
      <c r="CD337" s="48"/>
      <c r="CG337" s="48"/>
      <c r="CJ337" s="48"/>
      <c r="CM337" s="48"/>
      <c r="CQ337" s="48"/>
      <c r="CT337" s="48"/>
      <c r="CW337" s="48"/>
      <c r="DA337" s="48"/>
      <c r="DD337" s="48"/>
      <c r="DG337" s="48"/>
      <c r="DK337" s="48"/>
      <c r="DN337" s="48"/>
      <c r="DQ337" s="48"/>
      <c r="DU337" s="48"/>
      <c r="DX337" s="48"/>
      <c r="EA337" s="48"/>
      <c r="EE337" s="48"/>
      <c r="EH337" s="48"/>
      <c r="EK337" s="48"/>
      <c r="EN337" s="48"/>
      <c r="ER337" s="48"/>
      <c r="EU337" s="48"/>
      <c r="EX337" s="48"/>
      <c r="FB337" s="48"/>
      <c r="FE337" s="48"/>
      <c r="FH337" s="48"/>
      <c r="FL337" s="48"/>
      <c r="FO337" s="48"/>
      <c r="FR337" s="48"/>
      <c r="FV337" s="48"/>
      <c r="FY337" s="48"/>
      <c r="GB337" s="48"/>
      <c r="GF337" s="48"/>
      <c r="GI337" s="48"/>
      <c r="GL337" s="48"/>
      <c r="GP337" s="48"/>
      <c r="GS337" s="48"/>
      <c r="GV337" s="48"/>
      <c r="GZ337" s="48"/>
      <c r="HC337" s="48"/>
      <c r="HF337" s="48"/>
      <c r="HJ337" s="48"/>
      <c r="HM337" s="48"/>
      <c r="HP337" s="48"/>
      <c r="HT337" s="48"/>
      <c r="HW337" s="48"/>
      <c r="HZ337" s="48"/>
      <c r="ID337" s="48"/>
      <c r="IG337" s="48"/>
      <c r="IJ337" s="48"/>
      <c r="IN337" s="48"/>
      <c r="IQ337" s="48"/>
      <c r="IT337" s="48"/>
      <c r="IX337" s="48"/>
      <c r="JA337" s="48"/>
      <c r="JD337" s="48"/>
      <c r="JH337" s="48"/>
      <c r="JK337" s="48"/>
      <c r="JN337" s="48"/>
      <c r="JQ337" s="48"/>
      <c r="JT337" s="48"/>
      <c r="JW337" s="48"/>
      <c r="JZ337" s="48"/>
      <c r="KC337" s="48"/>
      <c r="KF337" s="48"/>
      <c r="KI337" s="48"/>
      <c r="KL337" s="48"/>
      <c r="KO337" s="48"/>
      <c r="KR337" s="48"/>
      <c r="KS337" s="49"/>
    </row>
    <row r="338" spans="7:305" s="14" customFormat="1" ht="18.75" customHeight="1">
      <c r="G338" s="48"/>
      <c r="K338" s="48"/>
      <c r="N338" s="48"/>
      <c r="Q338" s="48"/>
      <c r="T338" s="48"/>
      <c r="W338" s="48"/>
      <c r="AA338" s="48"/>
      <c r="AD338" s="48"/>
      <c r="AG338" s="48"/>
      <c r="AK338" s="48"/>
      <c r="AN338" s="48"/>
      <c r="AQ338" s="48"/>
      <c r="AU338" s="48"/>
      <c r="AX338" s="48"/>
      <c r="BA338" s="48"/>
      <c r="BE338" s="48"/>
      <c r="BH338" s="48"/>
      <c r="BK338" s="48"/>
      <c r="BO338" s="48"/>
      <c r="BR338" s="48"/>
      <c r="BU338" s="48"/>
      <c r="BX338" s="48"/>
      <c r="CA338" s="48"/>
      <c r="CD338" s="48"/>
      <c r="CG338" s="48"/>
      <c r="CJ338" s="48"/>
      <c r="CM338" s="48"/>
      <c r="CQ338" s="48"/>
      <c r="CT338" s="48"/>
      <c r="CW338" s="48"/>
      <c r="DA338" s="48"/>
      <c r="DD338" s="48"/>
      <c r="DG338" s="48"/>
      <c r="DK338" s="48"/>
      <c r="DN338" s="48"/>
      <c r="DQ338" s="48"/>
      <c r="DU338" s="48"/>
      <c r="DX338" s="48"/>
      <c r="EA338" s="48"/>
      <c r="EE338" s="48"/>
      <c r="EH338" s="48"/>
      <c r="EK338" s="48"/>
      <c r="EN338" s="48"/>
      <c r="ER338" s="48"/>
      <c r="EU338" s="48"/>
      <c r="EX338" s="48"/>
      <c r="FB338" s="48"/>
      <c r="FE338" s="48"/>
      <c r="FH338" s="48"/>
      <c r="FL338" s="48"/>
      <c r="FO338" s="48"/>
      <c r="FR338" s="48"/>
      <c r="FV338" s="48"/>
      <c r="FY338" s="48"/>
      <c r="GB338" s="48"/>
      <c r="GF338" s="48"/>
      <c r="GI338" s="48"/>
      <c r="GL338" s="48"/>
      <c r="GP338" s="48"/>
      <c r="GS338" s="48"/>
      <c r="GV338" s="48"/>
      <c r="GZ338" s="48"/>
      <c r="HC338" s="48"/>
      <c r="HF338" s="48"/>
      <c r="HJ338" s="48"/>
      <c r="HM338" s="48"/>
      <c r="HP338" s="48"/>
      <c r="HT338" s="48"/>
      <c r="HW338" s="48"/>
      <c r="HZ338" s="48"/>
      <c r="ID338" s="48"/>
      <c r="IG338" s="48"/>
      <c r="IJ338" s="48"/>
      <c r="IN338" s="48"/>
      <c r="IQ338" s="48"/>
      <c r="IT338" s="48"/>
      <c r="IX338" s="48"/>
      <c r="JA338" s="48"/>
      <c r="JD338" s="48"/>
      <c r="JH338" s="48"/>
      <c r="JK338" s="48"/>
      <c r="JN338" s="48"/>
      <c r="JQ338" s="48"/>
      <c r="JT338" s="48"/>
      <c r="JW338" s="48"/>
      <c r="JZ338" s="48"/>
      <c r="KC338" s="48"/>
      <c r="KF338" s="48"/>
      <c r="KI338" s="48"/>
      <c r="KL338" s="48"/>
      <c r="KO338" s="48"/>
      <c r="KR338" s="48"/>
      <c r="KS338" s="49"/>
    </row>
    <row r="339" spans="7:305" s="14" customFormat="1">
      <c r="G339" s="48"/>
      <c r="K339" s="48"/>
      <c r="N339" s="48"/>
      <c r="Q339" s="48"/>
      <c r="T339" s="48"/>
      <c r="W339" s="48"/>
      <c r="AA339" s="48"/>
      <c r="AD339" s="48"/>
      <c r="AG339" s="48"/>
      <c r="AK339" s="48"/>
      <c r="AN339" s="48"/>
      <c r="AQ339" s="48"/>
      <c r="AU339" s="48"/>
      <c r="AX339" s="48"/>
      <c r="BA339" s="48"/>
      <c r="BE339" s="48"/>
      <c r="BH339" s="48"/>
      <c r="BK339" s="48"/>
      <c r="BO339" s="48"/>
      <c r="BR339" s="48"/>
      <c r="BU339" s="48"/>
      <c r="BX339" s="48"/>
      <c r="CA339" s="48"/>
      <c r="CD339" s="48"/>
      <c r="CG339" s="48"/>
      <c r="CJ339" s="48"/>
      <c r="CM339" s="48"/>
      <c r="CQ339" s="48"/>
      <c r="CT339" s="48"/>
      <c r="CW339" s="48"/>
      <c r="DA339" s="48"/>
      <c r="DD339" s="48"/>
      <c r="DG339" s="48"/>
      <c r="DK339" s="48"/>
      <c r="DN339" s="48"/>
      <c r="DQ339" s="48"/>
      <c r="DU339" s="48"/>
      <c r="DX339" s="48"/>
      <c r="EA339" s="48"/>
      <c r="EE339" s="48"/>
      <c r="EH339" s="48"/>
      <c r="EK339" s="48"/>
      <c r="EN339" s="48"/>
      <c r="ER339" s="48"/>
      <c r="EU339" s="48"/>
      <c r="EX339" s="48"/>
      <c r="FB339" s="48"/>
      <c r="FE339" s="48"/>
      <c r="FH339" s="48"/>
      <c r="FL339" s="48"/>
      <c r="FO339" s="48"/>
      <c r="FR339" s="48"/>
      <c r="FV339" s="48"/>
      <c r="FY339" s="48"/>
      <c r="GB339" s="48"/>
      <c r="GF339" s="48"/>
      <c r="GI339" s="48"/>
      <c r="GL339" s="48"/>
      <c r="GP339" s="48"/>
      <c r="GS339" s="48"/>
      <c r="GV339" s="48"/>
      <c r="GZ339" s="48"/>
      <c r="HC339" s="48"/>
      <c r="HF339" s="48"/>
      <c r="HJ339" s="48"/>
      <c r="HM339" s="48"/>
      <c r="HP339" s="48"/>
      <c r="HT339" s="48"/>
      <c r="HW339" s="48"/>
      <c r="HZ339" s="48"/>
      <c r="ID339" s="48"/>
      <c r="IG339" s="48"/>
      <c r="IJ339" s="48"/>
      <c r="IN339" s="48"/>
      <c r="IQ339" s="48"/>
      <c r="IT339" s="48"/>
      <c r="IX339" s="48"/>
      <c r="JA339" s="48"/>
      <c r="JD339" s="48"/>
      <c r="JH339" s="48"/>
      <c r="JK339" s="48"/>
      <c r="JN339" s="48"/>
      <c r="JQ339" s="48"/>
      <c r="JT339" s="48"/>
      <c r="JW339" s="48"/>
      <c r="JZ339" s="48"/>
      <c r="KC339" s="48"/>
      <c r="KF339" s="48"/>
      <c r="KI339" s="48"/>
      <c r="KL339" s="48"/>
      <c r="KO339" s="48"/>
      <c r="KR339" s="48"/>
      <c r="KS339" s="49"/>
    </row>
    <row r="340" spans="7:305" s="14" customFormat="1" ht="18.75" customHeight="1">
      <c r="G340" s="48"/>
      <c r="K340" s="48"/>
      <c r="N340" s="48"/>
      <c r="Q340" s="48"/>
      <c r="T340" s="48"/>
      <c r="W340" s="48"/>
      <c r="AA340" s="48"/>
      <c r="AD340" s="48"/>
      <c r="AG340" s="48"/>
      <c r="AK340" s="48"/>
      <c r="AN340" s="48"/>
      <c r="AQ340" s="48"/>
      <c r="AU340" s="48"/>
      <c r="AX340" s="48"/>
      <c r="BA340" s="48"/>
      <c r="BE340" s="48"/>
      <c r="BH340" s="48"/>
      <c r="BK340" s="48"/>
      <c r="BO340" s="48"/>
      <c r="BR340" s="48"/>
      <c r="BU340" s="48"/>
      <c r="BX340" s="48"/>
      <c r="CA340" s="48"/>
      <c r="CD340" s="48"/>
      <c r="CG340" s="48"/>
      <c r="CJ340" s="48"/>
      <c r="CM340" s="48"/>
      <c r="CQ340" s="48"/>
      <c r="CT340" s="48"/>
      <c r="CW340" s="48"/>
      <c r="DA340" s="48"/>
      <c r="DD340" s="48"/>
      <c r="DG340" s="48"/>
      <c r="DK340" s="48"/>
      <c r="DN340" s="48"/>
      <c r="DQ340" s="48"/>
      <c r="DU340" s="48"/>
      <c r="DX340" s="48"/>
      <c r="EA340" s="48"/>
      <c r="EE340" s="48"/>
      <c r="EH340" s="48"/>
      <c r="EK340" s="48"/>
      <c r="EN340" s="48"/>
      <c r="ER340" s="48"/>
      <c r="EU340" s="48"/>
      <c r="EX340" s="48"/>
      <c r="FB340" s="48"/>
      <c r="FE340" s="48"/>
      <c r="FH340" s="48"/>
      <c r="FL340" s="48"/>
      <c r="FO340" s="48"/>
      <c r="FR340" s="48"/>
      <c r="FV340" s="48"/>
      <c r="FY340" s="48"/>
      <c r="GB340" s="48"/>
      <c r="GF340" s="48"/>
      <c r="GI340" s="48"/>
      <c r="GL340" s="48"/>
      <c r="GP340" s="48"/>
      <c r="GS340" s="48"/>
      <c r="GV340" s="48"/>
      <c r="GZ340" s="48"/>
      <c r="HC340" s="48"/>
      <c r="HF340" s="48"/>
      <c r="HJ340" s="48"/>
      <c r="HM340" s="48"/>
      <c r="HP340" s="48"/>
      <c r="HT340" s="48"/>
      <c r="HW340" s="48"/>
      <c r="HZ340" s="48"/>
      <c r="ID340" s="48"/>
      <c r="IG340" s="48"/>
      <c r="IJ340" s="48"/>
      <c r="IN340" s="48"/>
      <c r="IQ340" s="48"/>
      <c r="IT340" s="48"/>
      <c r="IX340" s="48"/>
      <c r="JA340" s="48"/>
      <c r="JD340" s="48"/>
      <c r="JH340" s="48"/>
      <c r="JK340" s="48"/>
      <c r="JN340" s="48"/>
      <c r="JQ340" s="48"/>
      <c r="JT340" s="48"/>
      <c r="JW340" s="48"/>
      <c r="JZ340" s="48"/>
      <c r="KC340" s="48"/>
      <c r="KF340" s="48"/>
      <c r="KI340" s="48"/>
      <c r="KL340" s="48"/>
      <c r="KO340" s="48"/>
      <c r="KR340" s="48"/>
      <c r="KS340" s="49"/>
    </row>
    <row r="341" spans="7:305" s="14" customFormat="1">
      <c r="G341" s="48"/>
      <c r="K341" s="48"/>
      <c r="N341" s="48"/>
      <c r="Q341" s="48"/>
      <c r="T341" s="48"/>
      <c r="W341" s="48"/>
      <c r="AA341" s="48"/>
      <c r="AD341" s="48"/>
      <c r="AG341" s="48"/>
      <c r="AK341" s="48"/>
      <c r="AN341" s="48"/>
      <c r="AQ341" s="48"/>
      <c r="AU341" s="48"/>
      <c r="AX341" s="48"/>
      <c r="BA341" s="48"/>
      <c r="BE341" s="48"/>
      <c r="BH341" s="48"/>
      <c r="BK341" s="48"/>
      <c r="BO341" s="48"/>
      <c r="BR341" s="48"/>
      <c r="BU341" s="48"/>
      <c r="BX341" s="48"/>
      <c r="CA341" s="48"/>
      <c r="CD341" s="48"/>
      <c r="CG341" s="48"/>
      <c r="CJ341" s="48"/>
      <c r="CM341" s="48"/>
      <c r="CQ341" s="48"/>
      <c r="CT341" s="48"/>
      <c r="CW341" s="48"/>
      <c r="DA341" s="48"/>
      <c r="DD341" s="48"/>
      <c r="DG341" s="48"/>
      <c r="DK341" s="48"/>
      <c r="DN341" s="48"/>
      <c r="DQ341" s="48"/>
      <c r="DU341" s="48"/>
      <c r="DX341" s="48"/>
      <c r="EA341" s="48"/>
      <c r="EE341" s="48"/>
      <c r="EH341" s="48"/>
      <c r="EK341" s="48"/>
      <c r="EN341" s="48"/>
      <c r="ER341" s="48"/>
      <c r="EU341" s="48"/>
      <c r="EX341" s="48"/>
      <c r="FB341" s="48"/>
      <c r="FE341" s="48"/>
      <c r="FH341" s="48"/>
      <c r="FL341" s="48"/>
      <c r="FO341" s="48"/>
      <c r="FR341" s="48"/>
      <c r="FV341" s="48"/>
      <c r="FY341" s="48"/>
      <c r="GB341" s="48"/>
      <c r="GF341" s="48"/>
      <c r="GI341" s="48"/>
      <c r="GL341" s="48"/>
      <c r="GP341" s="48"/>
      <c r="GS341" s="48"/>
      <c r="GV341" s="48"/>
      <c r="GZ341" s="48"/>
      <c r="HC341" s="48"/>
      <c r="HF341" s="48"/>
      <c r="HJ341" s="48"/>
      <c r="HM341" s="48"/>
      <c r="HP341" s="48"/>
      <c r="HT341" s="48"/>
      <c r="HW341" s="48"/>
      <c r="HZ341" s="48"/>
      <c r="ID341" s="48"/>
      <c r="IG341" s="48"/>
      <c r="IJ341" s="48"/>
      <c r="IN341" s="48"/>
      <c r="IQ341" s="48"/>
      <c r="IT341" s="48"/>
      <c r="IX341" s="48"/>
      <c r="JA341" s="48"/>
      <c r="JD341" s="48"/>
      <c r="JH341" s="48"/>
      <c r="JK341" s="48"/>
      <c r="JN341" s="48"/>
      <c r="JQ341" s="48"/>
      <c r="JT341" s="48"/>
      <c r="JW341" s="48"/>
      <c r="JZ341" s="48"/>
      <c r="KC341" s="48"/>
      <c r="KF341" s="48"/>
      <c r="KI341" s="48"/>
      <c r="KL341" s="48"/>
      <c r="KO341" s="48"/>
      <c r="KR341" s="48"/>
      <c r="KS341" s="49"/>
    </row>
    <row r="342" spans="7:305" s="14" customFormat="1" ht="18.75" customHeight="1">
      <c r="G342" s="48"/>
      <c r="K342" s="48"/>
      <c r="N342" s="48"/>
      <c r="Q342" s="48"/>
      <c r="T342" s="48"/>
      <c r="W342" s="48"/>
      <c r="AA342" s="48"/>
      <c r="AD342" s="48"/>
      <c r="AG342" s="48"/>
      <c r="AK342" s="48"/>
      <c r="AN342" s="48"/>
      <c r="AQ342" s="48"/>
      <c r="AU342" s="48"/>
      <c r="AX342" s="48"/>
      <c r="BA342" s="48"/>
      <c r="BE342" s="48"/>
      <c r="BH342" s="48"/>
      <c r="BK342" s="48"/>
      <c r="BO342" s="48"/>
      <c r="BR342" s="48"/>
      <c r="BU342" s="48"/>
      <c r="BX342" s="48"/>
      <c r="CA342" s="48"/>
      <c r="CD342" s="48"/>
      <c r="CG342" s="48"/>
      <c r="CJ342" s="48"/>
      <c r="CM342" s="48"/>
      <c r="CQ342" s="48"/>
      <c r="CT342" s="48"/>
      <c r="CW342" s="48"/>
      <c r="DA342" s="48"/>
      <c r="DD342" s="48"/>
      <c r="DG342" s="48"/>
      <c r="DK342" s="48"/>
      <c r="DN342" s="48"/>
      <c r="DQ342" s="48"/>
      <c r="DU342" s="48"/>
      <c r="DX342" s="48"/>
      <c r="EA342" s="48"/>
      <c r="EE342" s="48"/>
      <c r="EH342" s="48"/>
      <c r="EK342" s="48"/>
      <c r="EN342" s="48"/>
      <c r="ER342" s="48"/>
      <c r="EU342" s="48"/>
      <c r="EX342" s="48"/>
      <c r="FB342" s="48"/>
      <c r="FE342" s="48"/>
      <c r="FH342" s="48"/>
      <c r="FL342" s="48"/>
      <c r="FO342" s="48"/>
      <c r="FR342" s="48"/>
      <c r="FV342" s="48"/>
      <c r="FY342" s="48"/>
      <c r="GB342" s="48"/>
      <c r="GF342" s="48"/>
      <c r="GI342" s="48"/>
      <c r="GL342" s="48"/>
      <c r="GP342" s="48"/>
      <c r="GS342" s="48"/>
      <c r="GV342" s="48"/>
      <c r="GZ342" s="48"/>
      <c r="HC342" s="48"/>
      <c r="HF342" s="48"/>
      <c r="HJ342" s="48"/>
      <c r="HM342" s="48"/>
      <c r="HP342" s="48"/>
      <c r="HT342" s="48"/>
      <c r="HW342" s="48"/>
      <c r="HZ342" s="48"/>
      <c r="ID342" s="48"/>
      <c r="IG342" s="48"/>
      <c r="IJ342" s="48"/>
      <c r="IN342" s="48"/>
      <c r="IQ342" s="48"/>
      <c r="IT342" s="48"/>
      <c r="IX342" s="48"/>
      <c r="JA342" s="48"/>
      <c r="JD342" s="48"/>
      <c r="JH342" s="48"/>
      <c r="JK342" s="48"/>
      <c r="JN342" s="48"/>
      <c r="JQ342" s="48"/>
      <c r="JT342" s="48"/>
      <c r="JW342" s="48"/>
      <c r="JZ342" s="48"/>
      <c r="KC342" s="48"/>
      <c r="KF342" s="48"/>
      <c r="KI342" s="48"/>
      <c r="KL342" s="48"/>
      <c r="KO342" s="48"/>
      <c r="KR342" s="48"/>
      <c r="KS342" s="49"/>
    </row>
    <row r="343" spans="7:305" s="14" customFormat="1">
      <c r="G343" s="48"/>
      <c r="K343" s="48"/>
      <c r="N343" s="48"/>
      <c r="Q343" s="48"/>
      <c r="T343" s="48"/>
      <c r="W343" s="48"/>
      <c r="AA343" s="48"/>
      <c r="AD343" s="48"/>
      <c r="AG343" s="48"/>
      <c r="AK343" s="48"/>
      <c r="AN343" s="48"/>
      <c r="AQ343" s="48"/>
      <c r="AU343" s="48"/>
      <c r="AX343" s="48"/>
      <c r="BA343" s="48"/>
      <c r="BE343" s="48"/>
      <c r="BH343" s="48"/>
      <c r="BK343" s="48"/>
      <c r="BO343" s="48"/>
      <c r="BR343" s="48"/>
      <c r="BU343" s="48"/>
      <c r="BX343" s="48"/>
      <c r="CA343" s="48"/>
      <c r="CD343" s="48"/>
      <c r="CG343" s="48"/>
      <c r="CJ343" s="48"/>
      <c r="CM343" s="48"/>
      <c r="CQ343" s="48"/>
      <c r="CT343" s="48"/>
      <c r="CW343" s="48"/>
      <c r="DA343" s="48"/>
      <c r="DD343" s="48"/>
      <c r="DG343" s="48"/>
      <c r="DK343" s="48"/>
      <c r="DN343" s="48"/>
      <c r="DQ343" s="48"/>
      <c r="DU343" s="48"/>
      <c r="DX343" s="48"/>
      <c r="EA343" s="48"/>
      <c r="EE343" s="48"/>
      <c r="EH343" s="48"/>
      <c r="EK343" s="48"/>
      <c r="EN343" s="48"/>
      <c r="ER343" s="48"/>
      <c r="EU343" s="48"/>
      <c r="EX343" s="48"/>
      <c r="FB343" s="48"/>
      <c r="FE343" s="48"/>
      <c r="FH343" s="48"/>
      <c r="FL343" s="48"/>
      <c r="FO343" s="48"/>
      <c r="FR343" s="48"/>
      <c r="FV343" s="48"/>
      <c r="FY343" s="48"/>
      <c r="GB343" s="48"/>
      <c r="GF343" s="48"/>
      <c r="GI343" s="48"/>
      <c r="GL343" s="48"/>
      <c r="GP343" s="48"/>
      <c r="GS343" s="48"/>
      <c r="GV343" s="48"/>
      <c r="GZ343" s="48"/>
      <c r="HC343" s="48"/>
      <c r="HF343" s="48"/>
      <c r="HJ343" s="48"/>
      <c r="HM343" s="48"/>
      <c r="HP343" s="48"/>
      <c r="HT343" s="48"/>
      <c r="HW343" s="48"/>
      <c r="HZ343" s="48"/>
      <c r="ID343" s="48"/>
      <c r="IG343" s="48"/>
      <c r="IJ343" s="48"/>
      <c r="IN343" s="48"/>
      <c r="IQ343" s="48"/>
      <c r="IT343" s="48"/>
      <c r="IX343" s="48"/>
      <c r="JA343" s="48"/>
      <c r="JD343" s="48"/>
      <c r="JH343" s="48"/>
      <c r="JK343" s="48"/>
      <c r="JN343" s="48"/>
      <c r="JQ343" s="48"/>
      <c r="JT343" s="48"/>
      <c r="JW343" s="48"/>
      <c r="JZ343" s="48"/>
      <c r="KC343" s="48"/>
      <c r="KF343" s="48"/>
      <c r="KI343" s="48"/>
      <c r="KL343" s="48"/>
      <c r="KO343" s="48"/>
      <c r="KR343" s="48"/>
      <c r="KS343" s="49"/>
    </row>
    <row r="344" spans="7:305" s="14" customFormat="1" ht="18.75" customHeight="1">
      <c r="G344" s="48"/>
      <c r="K344" s="48"/>
      <c r="N344" s="48"/>
      <c r="Q344" s="48"/>
      <c r="T344" s="48"/>
      <c r="W344" s="48"/>
      <c r="AA344" s="48"/>
      <c r="AD344" s="48"/>
      <c r="AG344" s="48"/>
      <c r="AK344" s="48"/>
      <c r="AN344" s="48"/>
      <c r="AQ344" s="48"/>
      <c r="AU344" s="48"/>
      <c r="AX344" s="48"/>
      <c r="BA344" s="48"/>
      <c r="BE344" s="48"/>
      <c r="BH344" s="48"/>
      <c r="BK344" s="48"/>
      <c r="BO344" s="48"/>
      <c r="BR344" s="48"/>
      <c r="BU344" s="48"/>
      <c r="BX344" s="48"/>
      <c r="CA344" s="48"/>
      <c r="CD344" s="48"/>
      <c r="CG344" s="48"/>
      <c r="CJ344" s="48"/>
      <c r="CM344" s="48"/>
      <c r="CQ344" s="48"/>
      <c r="CT344" s="48"/>
      <c r="CW344" s="48"/>
      <c r="DA344" s="48"/>
      <c r="DD344" s="48"/>
      <c r="DG344" s="48"/>
      <c r="DK344" s="48"/>
      <c r="DN344" s="48"/>
      <c r="DQ344" s="48"/>
      <c r="DU344" s="48"/>
      <c r="DX344" s="48"/>
      <c r="EA344" s="48"/>
      <c r="EE344" s="48"/>
      <c r="EH344" s="48"/>
      <c r="EK344" s="48"/>
      <c r="EN344" s="48"/>
      <c r="ER344" s="48"/>
      <c r="EU344" s="48"/>
      <c r="EX344" s="48"/>
      <c r="FB344" s="48"/>
      <c r="FE344" s="48"/>
      <c r="FH344" s="48"/>
      <c r="FL344" s="48"/>
      <c r="FO344" s="48"/>
      <c r="FR344" s="48"/>
      <c r="FV344" s="48"/>
      <c r="FY344" s="48"/>
      <c r="GB344" s="48"/>
      <c r="GF344" s="48"/>
      <c r="GI344" s="48"/>
      <c r="GL344" s="48"/>
      <c r="GP344" s="48"/>
      <c r="GS344" s="48"/>
      <c r="GV344" s="48"/>
      <c r="GZ344" s="48"/>
      <c r="HC344" s="48"/>
      <c r="HF344" s="48"/>
      <c r="HJ344" s="48"/>
      <c r="HM344" s="48"/>
      <c r="HP344" s="48"/>
      <c r="HT344" s="48"/>
      <c r="HW344" s="48"/>
      <c r="HZ344" s="48"/>
      <c r="ID344" s="48"/>
      <c r="IG344" s="48"/>
      <c r="IJ344" s="48"/>
      <c r="IN344" s="48"/>
      <c r="IQ344" s="48"/>
      <c r="IT344" s="48"/>
      <c r="IX344" s="48"/>
      <c r="JA344" s="48"/>
      <c r="JD344" s="48"/>
      <c r="JH344" s="48"/>
      <c r="JK344" s="48"/>
      <c r="JN344" s="48"/>
      <c r="JQ344" s="48"/>
      <c r="JT344" s="48"/>
      <c r="JW344" s="48"/>
      <c r="JZ344" s="48"/>
      <c r="KC344" s="48"/>
      <c r="KF344" s="48"/>
      <c r="KI344" s="48"/>
      <c r="KL344" s="48"/>
      <c r="KO344" s="48"/>
      <c r="KR344" s="48"/>
      <c r="KS344" s="49"/>
    </row>
    <row r="345" spans="7:305" s="14" customFormat="1">
      <c r="G345" s="48"/>
      <c r="K345" s="48"/>
      <c r="N345" s="48"/>
      <c r="Q345" s="48"/>
      <c r="T345" s="48"/>
      <c r="W345" s="48"/>
      <c r="AA345" s="48"/>
      <c r="AD345" s="48"/>
      <c r="AG345" s="48"/>
      <c r="AK345" s="48"/>
      <c r="AN345" s="48"/>
      <c r="AQ345" s="48"/>
      <c r="AU345" s="48"/>
      <c r="AX345" s="48"/>
      <c r="BA345" s="48"/>
      <c r="BE345" s="48"/>
      <c r="BH345" s="48"/>
      <c r="BK345" s="48"/>
      <c r="BO345" s="48"/>
      <c r="BR345" s="48"/>
      <c r="BU345" s="48"/>
      <c r="BX345" s="48"/>
      <c r="CA345" s="48"/>
      <c r="CD345" s="48"/>
      <c r="CG345" s="48"/>
      <c r="CJ345" s="48"/>
      <c r="CM345" s="48"/>
      <c r="CQ345" s="48"/>
      <c r="CT345" s="48"/>
      <c r="CW345" s="48"/>
      <c r="DA345" s="48"/>
      <c r="DD345" s="48"/>
      <c r="DG345" s="48"/>
      <c r="DK345" s="48"/>
      <c r="DN345" s="48"/>
      <c r="DQ345" s="48"/>
      <c r="DU345" s="48"/>
      <c r="DX345" s="48"/>
      <c r="EA345" s="48"/>
      <c r="EE345" s="48"/>
      <c r="EH345" s="48"/>
      <c r="EK345" s="48"/>
      <c r="EN345" s="48"/>
      <c r="ER345" s="48"/>
      <c r="EU345" s="48"/>
      <c r="EX345" s="48"/>
      <c r="FB345" s="48"/>
      <c r="FE345" s="48"/>
      <c r="FH345" s="48"/>
      <c r="FL345" s="48"/>
      <c r="FO345" s="48"/>
      <c r="FR345" s="48"/>
      <c r="FV345" s="48"/>
      <c r="FY345" s="48"/>
      <c r="GB345" s="48"/>
      <c r="GF345" s="48"/>
      <c r="GI345" s="48"/>
      <c r="GL345" s="48"/>
      <c r="GP345" s="48"/>
      <c r="GS345" s="48"/>
      <c r="GV345" s="48"/>
      <c r="GZ345" s="48"/>
      <c r="HC345" s="48"/>
      <c r="HF345" s="48"/>
      <c r="HJ345" s="48"/>
      <c r="HM345" s="48"/>
      <c r="HP345" s="48"/>
      <c r="HT345" s="48"/>
      <c r="HW345" s="48"/>
      <c r="HZ345" s="48"/>
      <c r="ID345" s="48"/>
      <c r="IG345" s="48"/>
      <c r="IJ345" s="48"/>
      <c r="IN345" s="48"/>
      <c r="IQ345" s="48"/>
      <c r="IT345" s="48"/>
      <c r="IX345" s="48"/>
      <c r="JA345" s="48"/>
      <c r="JD345" s="48"/>
      <c r="JH345" s="48"/>
      <c r="JK345" s="48"/>
      <c r="JN345" s="48"/>
      <c r="JQ345" s="48"/>
      <c r="JT345" s="48"/>
      <c r="JW345" s="48"/>
      <c r="JZ345" s="48"/>
      <c r="KC345" s="48"/>
      <c r="KF345" s="48"/>
      <c r="KI345" s="48"/>
      <c r="KL345" s="48"/>
      <c r="KO345" s="48"/>
      <c r="KR345" s="48"/>
      <c r="KS345" s="49"/>
    </row>
    <row r="346" spans="7:305" s="14" customFormat="1" ht="18.75" customHeight="1">
      <c r="G346" s="48"/>
      <c r="K346" s="48"/>
      <c r="N346" s="48"/>
      <c r="Q346" s="48"/>
      <c r="T346" s="48"/>
      <c r="W346" s="48"/>
      <c r="AA346" s="48"/>
      <c r="AD346" s="48"/>
      <c r="AG346" s="48"/>
      <c r="AK346" s="48"/>
      <c r="AN346" s="48"/>
      <c r="AQ346" s="48"/>
      <c r="AU346" s="48"/>
      <c r="AX346" s="48"/>
      <c r="BA346" s="48"/>
      <c r="BE346" s="48"/>
      <c r="BH346" s="48"/>
      <c r="BK346" s="48"/>
      <c r="BO346" s="48"/>
      <c r="BR346" s="48"/>
      <c r="BU346" s="48"/>
      <c r="BX346" s="48"/>
      <c r="CA346" s="48"/>
      <c r="CD346" s="48"/>
      <c r="CG346" s="48"/>
      <c r="CJ346" s="48"/>
      <c r="CM346" s="48"/>
      <c r="CQ346" s="48"/>
      <c r="CT346" s="48"/>
      <c r="CW346" s="48"/>
      <c r="DA346" s="48"/>
      <c r="DD346" s="48"/>
      <c r="DG346" s="48"/>
      <c r="DK346" s="48"/>
      <c r="DN346" s="48"/>
      <c r="DQ346" s="48"/>
      <c r="DU346" s="48"/>
      <c r="DX346" s="48"/>
      <c r="EA346" s="48"/>
      <c r="EE346" s="48"/>
      <c r="EH346" s="48"/>
      <c r="EK346" s="48"/>
      <c r="EN346" s="48"/>
      <c r="ER346" s="48"/>
      <c r="EU346" s="48"/>
      <c r="EX346" s="48"/>
      <c r="FB346" s="48"/>
      <c r="FE346" s="48"/>
      <c r="FH346" s="48"/>
      <c r="FL346" s="48"/>
      <c r="FO346" s="48"/>
      <c r="FR346" s="48"/>
      <c r="FV346" s="48"/>
      <c r="FY346" s="48"/>
      <c r="GB346" s="48"/>
      <c r="GF346" s="48"/>
      <c r="GI346" s="48"/>
      <c r="GL346" s="48"/>
      <c r="GP346" s="48"/>
      <c r="GS346" s="48"/>
      <c r="GV346" s="48"/>
      <c r="GZ346" s="48"/>
      <c r="HC346" s="48"/>
      <c r="HF346" s="48"/>
      <c r="HJ346" s="48"/>
      <c r="HM346" s="48"/>
      <c r="HP346" s="48"/>
      <c r="HT346" s="48"/>
      <c r="HW346" s="48"/>
      <c r="HZ346" s="48"/>
      <c r="ID346" s="48"/>
      <c r="IG346" s="48"/>
      <c r="IJ346" s="48"/>
      <c r="IN346" s="48"/>
      <c r="IQ346" s="48"/>
      <c r="IT346" s="48"/>
      <c r="IX346" s="48"/>
      <c r="JA346" s="48"/>
      <c r="JD346" s="48"/>
      <c r="JH346" s="48"/>
      <c r="JK346" s="48"/>
      <c r="JN346" s="48"/>
      <c r="JQ346" s="48"/>
      <c r="JT346" s="48"/>
      <c r="JW346" s="48"/>
      <c r="JZ346" s="48"/>
      <c r="KC346" s="48"/>
      <c r="KF346" s="48"/>
      <c r="KI346" s="48"/>
      <c r="KL346" s="48"/>
      <c r="KO346" s="48"/>
      <c r="KR346" s="48"/>
      <c r="KS346" s="49"/>
    </row>
    <row r="347" spans="7:305" s="14" customFormat="1">
      <c r="G347" s="48"/>
      <c r="K347" s="48"/>
      <c r="N347" s="48"/>
      <c r="Q347" s="48"/>
      <c r="T347" s="48"/>
      <c r="W347" s="48"/>
      <c r="AA347" s="48"/>
      <c r="AD347" s="48"/>
      <c r="AG347" s="48"/>
      <c r="AK347" s="48"/>
      <c r="AN347" s="48"/>
      <c r="AQ347" s="48"/>
      <c r="AU347" s="48"/>
      <c r="AX347" s="48"/>
      <c r="BA347" s="48"/>
      <c r="BE347" s="48"/>
      <c r="BH347" s="48"/>
      <c r="BK347" s="48"/>
      <c r="BO347" s="48"/>
      <c r="BR347" s="48"/>
      <c r="BU347" s="48"/>
      <c r="BX347" s="48"/>
      <c r="CA347" s="48"/>
      <c r="CD347" s="48"/>
      <c r="CG347" s="48"/>
      <c r="CJ347" s="48"/>
      <c r="CM347" s="48"/>
      <c r="CQ347" s="48"/>
      <c r="CT347" s="48"/>
      <c r="CW347" s="48"/>
      <c r="DA347" s="48"/>
      <c r="DD347" s="48"/>
      <c r="DG347" s="48"/>
      <c r="DK347" s="48"/>
      <c r="DN347" s="48"/>
      <c r="DQ347" s="48"/>
      <c r="DU347" s="48"/>
      <c r="DX347" s="48"/>
      <c r="EA347" s="48"/>
      <c r="EE347" s="48"/>
      <c r="EH347" s="48"/>
      <c r="EK347" s="48"/>
      <c r="EN347" s="48"/>
      <c r="ER347" s="48"/>
      <c r="EU347" s="48"/>
      <c r="EX347" s="48"/>
      <c r="FB347" s="48"/>
      <c r="FE347" s="48"/>
      <c r="FH347" s="48"/>
      <c r="FL347" s="48"/>
      <c r="FO347" s="48"/>
      <c r="FR347" s="48"/>
      <c r="FV347" s="48"/>
      <c r="FY347" s="48"/>
      <c r="GB347" s="48"/>
      <c r="GF347" s="48"/>
      <c r="GI347" s="48"/>
      <c r="GL347" s="48"/>
      <c r="GP347" s="48"/>
      <c r="GS347" s="48"/>
      <c r="GV347" s="48"/>
      <c r="GZ347" s="48"/>
      <c r="HC347" s="48"/>
      <c r="HF347" s="48"/>
      <c r="HJ347" s="48"/>
      <c r="HM347" s="48"/>
      <c r="HP347" s="48"/>
      <c r="HT347" s="48"/>
      <c r="HW347" s="48"/>
      <c r="HZ347" s="48"/>
      <c r="ID347" s="48"/>
      <c r="IG347" s="48"/>
      <c r="IJ347" s="48"/>
      <c r="IN347" s="48"/>
      <c r="IQ347" s="48"/>
      <c r="IT347" s="48"/>
      <c r="IX347" s="48"/>
      <c r="JA347" s="48"/>
      <c r="JD347" s="48"/>
      <c r="JH347" s="48"/>
      <c r="JK347" s="48"/>
      <c r="JN347" s="48"/>
      <c r="JQ347" s="48"/>
      <c r="JT347" s="48"/>
      <c r="JW347" s="48"/>
      <c r="JZ347" s="48"/>
      <c r="KC347" s="48"/>
      <c r="KF347" s="48"/>
      <c r="KI347" s="48"/>
      <c r="KL347" s="48"/>
      <c r="KO347" s="48"/>
      <c r="KR347" s="48"/>
      <c r="KS347" s="49"/>
    </row>
    <row r="348" spans="7:305" s="14" customFormat="1" ht="18.75" customHeight="1">
      <c r="G348" s="48"/>
      <c r="K348" s="48"/>
      <c r="N348" s="48"/>
      <c r="Q348" s="48"/>
      <c r="T348" s="48"/>
      <c r="W348" s="48"/>
      <c r="AA348" s="48"/>
      <c r="AD348" s="48"/>
      <c r="AG348" s="48"/>
      <c r="AK348" s="48"/>
      <c r="AN348" s="48"/>
      <c r="AQ348" s="48"/>
      <c r="AU348" s="48"/>
      <c r="AX348" s="48"/>
      <c r="BA348" s="48"/>
      <c r="BE348" s="48"/>
      <c r="BH348" s="48"/>
      <c r="BK348" s="48"/>
      <c r="BO348" s="48"/>
      <c r="BR348" s="48"/>
      <c r="BU348" s="48"/>
      <c r="BX348" s="48"/>
      <c r="CA348" s="48"/>
      <c r="CD348" s="48"/>
      <c r="CG348" s="48"/>
      <c r="CJ348" s="48"/>
      <c r="CM348" s="48"/>
      <c r="CQ348" s="48"/>
      <c r="CT348" s="48"/>
      <c r="CW348" s="48"/>
      <c r="DA348" s="48"/>
      <c r="DD348" s="48"/>
      <c r="DG348" s="48"/>
      <c r="DK348" s="48"/>
      <c r="DN348" s="48"/>
      <c r="DQ348" s="48"/>
      <c r="DU348" s="48"/>
      <c r="DX348" s="48"/>
      <c r="EA348" s="48"/>
      <c r="EE348" s="48"/>
      <c r="EH348" s="48"/>
      <c r="EK348" s="48"/>
      <c r="EN348" s="48"/>
      <c r="ER348" s="48"/>
      <c r="EU348" s="48"/>
      <c r="EX348" s="48"/>
      <c r="FB348" s="48"/>
      <c r="FE348" s="48"/>
      <c r="FH348" s="48"/>
      <c r="FL348" s="48"/>
      <c r="FO348" s="48"/>
      <c r="FR348" s="48"/>
      <c r="FV348" s="48"/>
      <c r="FY348" s="48"/>
      <c r="GB348" s="48"/>
      <c r="GF348" s="48"/>
      <c r="GI348" s="48"/>
      <c r="GL348" s="48"/>
      <c r="GP348" s="48"/>
      <c r="GS348" s="48"/>
      <c r="GV348" s="48"/>
      <c r="GZ348" s="48"/>
      <c r="HC348" s="48"/>
      <c r="HF348" s="48"/>
      <c r="HJ348" s="48"/>
      <c r="HM348" s="48"/>
      <c r="HP348" s="48"/>
      <c r="HT348" s="48"/>
      <c r="HW348" s="48"/>
      <c r="HZ348" s="48"/>
      <c r="ID348" s="48"/>
      <c r="IG348" s="48"/>
      <c r="IJ348" s="48"/>
      <c r="IN348" s="48"/>
      <c r="IQ348" s="48"/>
      <c r="IT348" s="48"/>
      <c r="IX348" s="48"/>
      <c r="JA348" s="48"/>
      <c r="JD348" s="48"/>
      <c r="JH348" s="48"/>
      <c r="JK348" s="48"/>
      <c r="JN348" s="48"/>
      <c r="JQ348" s="48"/>
      <c r="JT348" s="48"/>
      <c r="JW348" s="48"/>
      <c r="JZ348" s="48"/>
      <c r="KC348" s="48"/>
      <c r="KF348" s="48"/>
      <c r="KI348" s="48"/>
      <c r="KL348" s="48"/>
      <c r="KO348" s="48"/>
      <c r="KR348" s="48"/>
      <c r="KS348" s="49"/>
    </row>
    <row r="349" spans="7:305" s="14" customFormat="1">
      <c r="G349" s="48"/>
      <c r="K349" s="48"/>
      <c r="N349" s="48"/>
      <c r="Q349" s="48"/>
      <c r="T349" s="48"/>
      <c r="W349" s="48"/>
      <c r="AA349" s="48"/>
      <c r="AD349" s="48"/>
      <c r="AG349" s="48"/>
      <c r="AK349" s="48"/>
      <c r="AN349" s="48"/>
      <c r="AQ349" s="48"/>
      <c r="AU349" s="48"/>
      <c r="AX349" s="48"/>
      <c r="BA349" s="48"/>
      <c r="BE349" s="48"/>
      <c r="BH349" s="48"/>
      <c r="BK349" s="48"/>
      <c r="BO349" s="48"/>
      <c r="BR349" s="48"/>
      <c r="BU349" s="48"/>
      <c r="BX349" s="48"/>
      <c r="CA349" s="48"/>
      <c r="CD349" s="48"/>
      <c r="CG349" s="48"/>
      <c r="CJ349" s="48"/>
      <c r="CM349" s="48"/>
      <c r="CQ349" s="48"/>
      <c r="CT349" s="48"/>
      <c r="CW349" s="48"/>
      <c r="DA349" s="48"/>
      <c r="DD349" s="48"/>
      <c r="DG349" s="48"/>
      <c r="DK349" s="48"/>
      <c r="DN349" s="48"/>
      <c r="DQ349" s="48"/>
      <c r="DU349" s="48"/>
      <c r="DX349" s="48"/>
      <c r="EA349" s="48"/>
      <c r="EE349" s="48"/>
      <c r="EH349" s="48"/>
      <c r="EK349" s="48"/>
      <c r="EN349" s="48"/>
      <c r="ER349" s="48"/>
      <c r="EU349" s="48"/>
      <c r="EX349" s="48"/>
      <c r="FB349" s="48"/>
      <c r="FE349" s="48"/>
      <c r="FH349" s="48"/>
      <c r="FL349" s="48"/>
      <c r="FO349" s="48"/>
      <c r="FR349" s="48"/>
      <c r="FV349" s="48"/>
      <c r="FY349" s="48"/>
      <c r="GB349" s="48"/>
      <c r="GF349" s="48"/>
      <c r="GI349" s="48"/>
      <c r="GL349" s="48"/>
      <c r="GP349" s="48"/>
      <c r="GS349" s="48"/>
      <c r="GV349" s="48"/>
      <c r="GZ349" s="48"/>
      <c r="HC349" s="48"/>
      <c r="HF349" s="48"/>
      <c r="HJ349" s="48"/>
      <c r="HM349" s="48"/>
      <c r="HP349" s="48"/>
      <c r="HT349" s="48"/>
      <c r="HW349" s="48"/>
      <c r="HZ349" s="48"/>
      <c r="ID349" s="48"/>
      <c r="IG349" s="48"/>
      <c r="IJ349" s="48"/>
      <c r="IN349" s="48"/>
      <c r="IQ349" s="48"/>
      <c r="IT349" s="48"/>
      <c r="IX349" s="48"/>
      <c r="JA349" s="48"/>
      <c r="JD349" s="48"/>
      <c r="JH349" s="48"/>
      <c r="JK349" s="48"/>
      <c r="JN349" s="48"/>
      <c r="JQ349" s="48"/>
      <c r="JT349" s="48"/>
      <c r="JW349" s="48"/>
      <c r="JZ349" s="48"/>
      <c r="KC349" s="48"/>
      <c r="KF349" s="48"/>
      <c r="KI349" s="48"/>
      <c r="KL349" s="48"/>
      <c r="KO349" s="48"/>
      <c r="KR349" s="48"/>
      <c r="KS349" s="49"/>
    </row>
    <row r="350" spans="7:305" s="14" customFormat="1" ht="18.75" customHeight="1">
      <c r="G350" s="48"/>
      <c r="K350" s="48"/>
      <c r="N350" s="48"/>
      <c r="Q350" s="48"/>
      <c r="T350" s="48"/>
      <c r="W350" s="48"/>
      <c r="AA350" s="48"/>
      <c r="AD350" s="48"/>
      <c r="AG350" s="48"/>
      <c r="AK350" s="48"/>
      <c r="AN350" s="48"/>
      <c r="AQ350" s="48"/>
      <c r="AU350" s="48"/>
      <c r="AX350" s="48"/>
      <c r="BA350" s="48"/>
      <c r="BE350" s="48"/>
      <c r="BH350" s="48"/>
      <c r="BK350" s="48"/>
      <c r="BO350" s="48"/>
      <c r="BR350" s="48"/>
      <c r="BU350" s="48"/>
      <c r="BX350" s="48"/>
      <c r="CA350" s="48"/>
      <c r="CD350" s="48"/>
      <c r="CG350" s="48"/>
      <c r="CJ350" s="48"/>
      <c r="CM350" s="48"/>
      <c r="CQ350" s="48"/>
      <c r="CT350" s="48"/>
      <c r="CW350" s="48"/>
      <c r="DA350" s="48"/>
      <c r="DD350" s="48"/>
      <c r="DG350" s="48"/>
      <c r="DK350" s="48"/>
      <c r="DN350" s="48"/>
      <c r="DQ350" s="48"/>
      <c r="DU350" s="48"/>
      <c r="DX350" s="48"/>
      <c r="EA350" s="48"/>
      <c r="EE350" s="48"/>
      <c r="EH350" s="48"/>
      <c r="EK350" s="48"/>
      <c r="EN350" s="48"/>
      <c r="ER350" s="48"/>
      <c r="EU350" s="48"/>
      <c r="EX350" s="48"/>
      <c r="FB350" s="48"/>
      <c r="FE350" s="48"/>
      <c r="FH350" s="48"/>
      <c r="FL350" s="48"/>
      <c r="FO350" s="48"/>
      <c r="FR350" s="48"/>
      <c r="FV350" s="48"/>
      <c r="FY350" s="48"/>
      <c r="GB350" s="48"/>
      <c r="GF350" s="48"/>
      <c r="GI350" s="48"/>
      <c r="GL350" s="48"/>
      <c r="GP350" s="48"/>
      <c r="GS350" s="48"/>
      <c r="GV350" s="48"/>
      <c r="GZ350" s="48"/>
      <c r="HC350" s="48"/>
      <c r="HF350" s="48"/>
      <c r="HJ350" s="48"/>
      <c r="HM350" s="48"/>
      <c r="HP350" s="48"/>
      <c r="HT350" s="48"/>
      <c r="HW350" s="48"/>
      <c r="HZ350" s="48"/>
      <c r="ID350" s="48"/>
      <c r="IG350" s="48"/>
      <c r="IJ350" s="48"/>
      <c r="IN350" s="48"/>
      <c r="IQ350" s="48"/>
      <c r="IT350" s="48"/>
      <c r="IX350" s="48"/>
      <c r="JA350" s="48"/>
      <c r="JD350" s="48"/>
      <c r="JH350" s="48"/>
      <c r="JK350" s="48"/>
      <c r="JN350" s="48"/>
      <c r="JQ350" s="48"/>
      <c r="JT350" s="48"/>
      <c r="JW350" s="48"/>
      <c r="JZ350" s="48"/>
      <c r="KC350" s="48"/>
      <c r="KF350" s="48"/>
      <c r="KI350" s="48"/>
      <c r="KL350" s="48"/>
      <c r="KO350" s="48"/>
      <c r="KR350" s="48"/>
      <c r="KS350" s="49"/>
    </row>
    <row r="351" spans="7:305" s="14" customFormat="1">
      <c r="G351" s="48"/>
      <c r="K351" s="48"/>
      <c r="N351" s="48"/>
      <c r="Q351" s="48"/>
      <c r="T351" s="48"/>
      <c r="W351" s="48"/>
      <c r="AA351" s="48"/>
      <c r="AD351" s="48"/>
      <c r="AG351" s="48"/>
      <c r="AK351" s="48"/>
      <c r="AN351" s="48"/>
      <c r="AQ351" s="48"/>
      <c r="AU351" s="48"/>
      <c r="AX351" s="48"/>
      <c r="BA351" s="48"/>
      <c r="BE351" s="48"/>
      <c r="BH351" s="48"/>
      <c r="BK351" s="48"/>
      <c r="BO351" s="48"/>
      <c r="BR351" s="48"/>
      <c r="BU351" s="48"/>
      <c r="BX351" s="48"/>
      <c r="CA351" s="48"/>
      <c r="CD351" s="48"/>
      <c r="CG351" s="48"/>
      <c r="CJ351" s="48"/>
      <c r="CM351" s="48"/>
      <c r="CQ351" s="48"/>
      <c r="CT351" s="48"/>
      <c r="CW351" s="48"/>
      <c r="DA351" s="48"/>
      <c r="DD351" s="48"/>
      <c r="DG351" s="48"/>
      <c r="DK351" s="48"/>
      <c r="DN351" s="48"/>
      <c r="DQ351" s="48"/>
      <c r="DU351" s="48"/>
      <c r="DX351" s="48"/>
      <c r="EA351" s="48"/>
      <c r="EE351" s="48"/>
      <c r="EH351" s="48"/>
      <c r="EK351" s="48"/>
      <c r="EN351" s="48"/>
      <c r="ER351" s="48"/>
      <c r="EU351" s="48"/>
      <c r="EX351" s="48"/>
      <c r="FB351" s="48"/>
      <c r="FE351" s="48"/>
      <c r="FH351" s="48"/>
      <c r="FL351" s="48"/>
      <c r="FO351" s="48"/>
      <c r="FR351" s="48"/>
      <c r="FV351" s="48"/>
      <c r="FY351" s="48"/>
      <c r="GB351" s="48"/>
      <c r="GF351" s="48"/>
      <c r="GI351" s="48"/>
      <c r="GL351" s="48"/>
      <c r="GP351" s="48"/>
      <c r="GS351" s="48"/>
      <c r="GV351" s="48"/>
      <c r="GZ351" s="48"/>
      <c r="HC351" s="48"/>
      <c r="HF351" s="48"/>
      <c r="HJ351" s="48"/>
      <c r="HM351" s="48"/>
      <c r="HP351" s="48"/>
      <c r="HT351" s="48"/>
      <c r="HW351" s="48"/>
      <c r="HZ351" s="48"/>
      <c r="ID351" s="48"/>
      <c r="IG351" s="48"/>
      <c r="IJ351" s="48"/>
      <c r="IN351" s="48"/>
      <c r="IQ351" s="48"/>
      <c r="IT351" s="48"/>
      <c r="IX351" s="48"/>
      <c r="JA351" s="48"/>
      <c r="JD351" s="48"/>
      <c r="JH351" s="48"/>
      <c r="JK351" s="48"/>
      <c r="JN351" s="48"/>
      <c r="JQ351" s="48"/>
      <c r="JT351" s="48"/>
      <c r="JW351" s="48"/>
      <c r="JZ351" s="48"/>
      <c r="KC351" s="48"/>
      <c r="KF351" s="48"/>
      <c r="KI351" s="48"/>
      <c r="KL351" s="48"/>
      <c r="KO351" s="48"/>
      <c r="KR351" s="48"/>
      <c r="KS351" s="49"/>
    </row>
    <row r="352" spans="7:305" s="14" customFormat="1" ht="18.75" customHeight="1">
      <c r="G352" s="48"/>
      <c r="K352" s="48"/>
      <c r="N352" s="48"/>
      <c r="Q352" s="48"/>
      <c r="T352" s="48"/>
      <c r="W352" s="48"/>
      <c r="AA352" s="48"/>
      <c r="AD352" s="48"/>
      <c r="AG352" s="48"/>
      <c r="AK352" s="48"/>
      <c r="AN352" s="48"/>
      <c r="AQ352" s="48"/>
      <c r="AU352" s="48"/>
      <c r="AX352" s="48"/>
      <c r="BA352" s="48"/>
      <c r="BE352" s="48"/>
      <c r="BH352" s="48"/>
      <c r="BK352" s="48"/>
      <c r="BO352" s="48"/>
      <c r="BR352" s="48"/>
      <c r="BU352" s="48"/>
      <c r="BX352" s="48"/>
      <c r="CA352" s="48"/>
      <c r="CD352" s="48"/>
      <c r="CG352" s="48"/>
      <c r="CJ352" s="48"/>
      <c r="CM352" s="48"/>
      <c r="CQ352" s="48"/>
      <c r="CT352" s="48"/>
      <c r="CW352" s="48"/>
      <c r="DA352" s="48"/>
      <c r="DD352" s="48"/>
      <c r="DG352" s="48"/>
      <c r="DK352" s="48"/>
      <c r="DN352" s="48"/>
      <c r="DQ352" s="48"/>
      <c r="DU352" s="48"/>
      <c r="DX352" s="48"/>
      <c r="EA352" s="48"/>
      <c r="EE352" s="48"/>
      <c r="EH352" s="48"/>
      <c r="EK352" s="48"/>
      <c r="EN352" s="48"/>
      <c r="ER352" s="48"/>
      <c r="EU352" s="48"/>
      <c r="EX352" s="48"/>
      <c r="FB352" s="48"/>
      <c r="FE352" s="48"/>
      <c r="FH352" s="48"/>
      <c r="FL352" s="48"/>
      <c r="FO352" s="48"/>
      <c r="FR352" s="48"/>
      <c r="FV352" s="48"/>
      <c r="FY352" s="48"/>
      <c r="GB352" s="48"/>
      <c r="GF352" s="48"/>
      <c r="GI352" s="48"/>
      <c r="GL352" s="48"/>
      <c r="GP352" s="48"/>
      <c r="GS352" s="48"/>
      <c r="GV352" s="48"/>
      <c r="GZ352" s="48"/>
      <c r="HC352" s="48"/>
      <c r="HF352" s="48"/>
      <c r="HJ352" s="48"/>
      <c r="HM352" s="48"/>
      <c r="HP352" s="48"/>
      <c r="HT352" s="48"/>
      <c r="HW352" s="48"/>
      <c r="HZ352" s="48"/>
      <c r="ID352" s="48"/>
      <c r="IG352" s="48"/>
      <c r="IJ352" s="48"/>
      <c r="IN352" s="48"/>
      <c r="IQ352" s="48"/>
      <c r="IT352" s="48"/>
      <c r="IX352" s="48"/>
      <c r="JA352" s="48"/>
      <c r="JD352" s="48"/>
      <c r="JH352" s="48"/>
      <c r="JK352" s="48"/>
      <c r="JN352" s="48"/>
      <c r="JQ352" s="48"/>
      <c r="JT352" s="48"/>
      <c r="JW352" s="48"/>
      <c r="JZ352" s="48"/>
      <c r="KC352" s="48"/>
      <c r="KF352" s="48"/>
      <c r="KI352" s="48"/>
      <c r="KL352" s="48"/>
      <c r="KO352" s="48"/>
      <c r="KR352" s="48"/>
      <c r="KS352" s="49"/>
    </row>
    <row r="353" spans="7:305" s="14" customFormat="1">
      <c r="G353" s="48"/>
      <c r="K353" s="48"/>
      <c r="N353" s="48"/>
      <c r="Q353" s="48"/>
      <c r="T353" s="48"/>
      <c r="W353" s="48"/>
      <c r="AA353" s="48"/>
      <c r="AD353" s="48"/>
      <c r="AG353" s="48"/>
      <c r="AK353" s="48"/>
      <c r="AN353" s="48"/>
      <c r="AQ353" s="48"/>
      <c r="AU353" s="48"/>
      <c r="AX353" s="48"/>
      <c r="BA353" s="48"/>
      <c r="BE353" s="48"/>
      <c r="BH353" s="48"/>
      <c r="BK353" s="48"/>
      <c r="BO353" s="48"/>
      <c r="BR353" s="48"/>
      <c r="BU353" s="48"/>
      <c r="BX353" s="48"/>
      <c r="CA353" s="48"/>
      <c r="CD353" s="48"/>
      <c r="CG353" s="48"/>
      <c r="CJ353" s="48"/>
      <c r="CM353" s="48"/>
      <c r="CQ353" s="48"/>
      <c r="CT353" s="48"/>
      <c r="CW353" s="48"/>
      <c r="DA353" s="48"/>
      <c r="DD353" s="48"/>
      <c r="DG353" s="48"/>
      <c r="DK353" s="48"/>
      <c r="DN353" s="48"/>
      <c r="DQ353" s="48"/>
      <c r="DU353" s="48"/>
      <c r="DX353" s="48"/>
      <c r="EA353" s="48"/>
      <c r="EE353" s="48"/>
      <c r="EH353" s="48"/>
      <c r="EK353" s="48"/>
      <c r="EN353" s="48"/>
      <c r="ER353" s="48"/>
      <c r="EU353" s="48"/>
      <c r="EX353" s="48"/>
      <c r="FB353" s="48"/>
      <c r="FE353" s="48"/>
      <c r="FH353" s="48"/>
      <c r="FL353" s="48"/>
      <c r="FO353" s="48"/>
      <c r="FR353" s="48"/>
      <c r="FV353" s="48"/>
      <c r="FY353" s="48"/>
      <c r="GB353" s="48"/>
      <c r="GF353" s="48"/>
      <c r="GI353" s="48"/>
      <c r="GL353" s="48"/>
      <c r="GP353" s="48"/>
      <c r="GS353" s="48"/>
      <c r="GV353" s="48"/>
      <c r="GZ353" s="48"/>
      <c r="HC353" s="48"/>
      <c r="HF353" s="48"/>
      <c r="HJ353" s="48"/>
      <c r="HM353" s="48"/>
      <c r="HP353" s="48"/>
      <c r="HT353" s="48"/>
      <c r="HW353" s="48"/>
      <c r="HZ353" s="48"/>
      <c r="ID353" s="48"/>
      <c r="IG353" s="48"/>
      <c r="IJ353" s="48"/>
      <c r="IN353" s="48"/>
      <c r="IQ353" s="48"/>
      <c r="IT353" s="48"/>
      <c r="IX353" s="48"/>
      <c r="JA353" s="48"/>
      <c r="JD353" s="48"/>
      <c r="JH353" s="48"/>
      <c r="JK353" s="48"/>
      <c r="JN353" s="48"/>
      <c r="JQ353" s="48"/>
      <c r="JT353" s="48"/>
      <c r="JW353" s="48"/>
      <c r="JZ353" s="48"/>
      <c r="KC353" s="48"/>
      <c r="KF353" s="48"/>
      <c r="KI353" s="48"/>
      <c r="KL353" s="48"/>
      <c r="KO353" s="48"/>
      <c r="KR353" s="48"/>
      <c r="KS353" s="49"/>
    </row>
    <row r="354" spans="7:305" s="14" customFormat="1" ht="18.75" customHeight="1">
      <c r="G354" s="48"/>
      <c r="K354" s="48"/>
      <c r="N354" s="48"/>
      <c r="Q354" s="48"/>
      <c r="T354" s="48"/>
      <c r="W354" s="48"/>
      <c r="AA354" s="48"/>
      <c r="AD354" s="48"/>
      <c r="AG354" s="48"/>
      <c r="AK354" s="48"/>
      <c r="AN354" s="48"/>
      <c r="AQ354" s="48"/>
      <c r="AU354" s="48"/>
      <c r="AX354" s="48"/>
      <c r="BA354" s="48"/>
      <c r="BE354" s="48"/>
      <c r="BH354" s="48"/>
      <c r="BK354" s="48"/>
      <c r="BO354" s="48"/>
      <c r="BR354" s="48"/>
      <c r="BU354" s="48"/>
      <c r="BX354" s="48"/>
      <c r="CA354" s="48"/>
      <c r="CD354" s="48"/>
      <c r="CG354" s="48"/>
      <c r="CJ354" s="48"/>
      <c r="CM354" s="48"/>
      <c r="CQ354" s="48"/>
      <c r="CT354" s="48"/>
      <c r="CW354" s="48"/>
      <c r="DA354" s="48"/>
      <c r="DD354" s="48"/>
      <c r="DG354" s="48"/>
      <c r="DK354" s="48"/>
      <c r="DN354" s="48"/>
      <c r="DQ354" s="48"/>
      <c r="DU354" s="48"/>
      <c r="DX354" s="48"/>
      <c r="EA354" s="48"/>
      <c r="EE354" s="48"/>
      <c r="EH354" s="48"/>
      <c r="EK354" s="48"/>
      <c r="EN354" s="48"/>
      <c r="ER354" s="48"/>
      <c r="EU354" s="48"/>
      <c r="EX354" s="48"/>
      <c r="FB354" s="48"/>
      <c r="FE354" s="48"/>
      <c r="FH354" s="48"/>
      <c r="FL354" s="48"/>
      <c r="FO354" s="48"/>
      <c r="FR354" s="48"/>
      <c r="FV354" s="48"/>
      <c r="FY354" s="48"/>
      <c r="GB354" s="48"/>
      <c r="GF354" s="48"/>
      <c r="GI354" s="48"/>
      <c r="GL354" s="48"/>
      <c r="GP354" s="48"/>
      <c r="GS354" s="48"/>
      <c r="GV354" s="48"/>
      <c r="GZ354" s="48"/>
      <c r="HC354" s="48"/>
      <c r="HF354" s="48"/>
      <c r="HJ354" s="48"/>
      <c r="HM354" s="48"/>
      <c r="HP354" s="48"/>
      <c r="HT354" s="48"/>
      <c r="HW354" s="48"/>
      <c r="HZ354" s="48"/>
      <c r="ID354" s="48"/>
      <c r="IG354" s="48"/>
      <c r="IJ354" s="48"/>
      <c r="IN354" s="48"/>
      <c r="IQ354" s="48"/>
      <c r="IT354" s="48"/>
      <c r="IX354" s="48"/>
      <c r="JA354" s="48"/>
      <c r="JD354" s="48"/>
      <c r="JH354" s="48"/>
      <c r="JK354" s="48"/>
      <c r="JN354" s="48"/>
      <c r="JQ354" s="48"/>
      <c r="JT354" s="48"/>
      <c r="JW354" s="48"/>
      <c r="JZ354" s="48"/>
      <c r="KC354" s="48"/>
      <c r="KF354" s="48"/>
      <c r="KI354" s="48"/>
      <c r="KL354" s="48"/>
      <c r="KO354" s="48"/>
      <c r="KR354" s="48"/>
      <c r="KS354" s="49"/>
    </row>
    <row r="355" spans="7:305" s="14" customFormat="1">
      <c r="G355" s="48"/>
      <c r="K355" s="48"/>
      <c r="N355" s="48"/>
      <c r="Q355" s="48"/>
      <c r="T355" s="48"/>
      <c r="W355" s="48"/>
      <c r="AA355" s="48"/>
      <c r="AD355" s="48"/>
      <c r="AG355" s="48"/>
      <c r="AK355" s="48"/>
      <c r="AN355" s="48"/>
      <c r="AQ355" s="48"/>
      <c r="AU355" s="48"/>
      <c r="AX355" s="48"/>
      <c r="BA355" s="48"/>
      <c r="BE355" s="48"/>
      <c r="BH355" s="48"/>
      <c r="BK355" s="48"/>
      <c r="BO355" s="48"/>
      <c r="BR355" s="48"/>
      <c r="BU355" s="48"/>
      <c r="BX355" s="48"/>
      <c r="CA355" s="48"/>
      <c r="CD355" s="48"/>
      <c r="CG355" s="48"/>
      <c r="CJ355" s="48"/>
      <c r="CM355" s="48"/>
      <c r="CQ355" s="48"/>
      <c r="CT355" s="48"/>
      <c r="CW355" s="48"/>
      <c r="DA355" s="48"/>
      <c r="DD355" s="48"/>
      <c r="DG355" s="48"/>
      <c r="DK355" s="48"/>
      <c r="DN355" s="48"/>
      <c r="DQ355" s="48"/>
      <c r="DU355" s="48"/>
      <c r="DX355" s="48"/>
      <c r="EA355" s="48"/>
      <c r="EE355" s="48"/>
      <c r="EH355" s="48"/>
      <c r="EK355" s="48"/>
      <c r="EN355" s="48"/>
      <c r="ER355" s="48"/>
      <c r="EU355" s="48"/>
      <c r="EX355" s="48"/>
      <c r="FB355" s="48"/>
      <c r="FE355" s="48"/>
      <c r="FH355" s="48"/>
      <c r="FL355" s="48"/>
      <c r="FO355" s="48"/>
      <c r="FR355" s="48"/>
      <c r="FV355" s="48"/>
      <c r="FY355" s="48"/>
      <c r="GB355" s="48"/>
      <c r="GF355" s="48"/>
      <c r="GI355" s="48"/>
      <c r="GL355" s="48"/>
      <c r="GP355" s="48"/>
      <c r="GS355" s="48"/>
      <c r="GV355" s="48"/>
      <c r="GZ355" s="48"/>
      <c r="HC355" s="48"/>
      <c r="HF355" s="48"/>
      <c r="HJ355" s="48"/>
      <c r="HM355" s="48"/>
      <c r="HP355" s="48"/>
      <c r="HT355" s="48"/>
      <c r="HW355" s="48"/>
      <c r="HZ355" s="48"/>
      <c r="ID355" s="48"/>
      <c r="IG355" s="48"/>
      <c r="IJ355" s="48"/>
      <c r="IN355" s="48"/>
      <c r="IQ355" s="48"/>
      <c r="IT355" s="48"/>
      <c r="IX355" s="48"/>
      <c r="JA355" s="48"/>
      <c r="JD355" s="48"/>
      <c r="JH355" s="48"/>
      <c r="JK355" s="48"/>
      <c r="JN355" s="48"/>
      <c r="JQ355" s="48"/>
      <c r="JT355" s="48"/>
      <c r="JW355" s="48"/>
      <c r="JZ355" s="48"/>
      <c r="KC355" s="48"/>
      <c r="KF355" s="48"/>
      <c r="KI355" s="48"/>
      <c r="KL355" s="48"/>
      <c r="KO355" s="48"/>
      <c r="KR355" s="48"/>
      <c r="KS355" s="49"/>
    </row>
    <row r="356" spans="7:305" s="14" customFormat="1" ht="18.75" customHeight="1">
      <c r="G356" s="48"/>
      <c r="K356" s="48"/>
      <c r="N356" s="48"/>
      <c r="Q356" s="48"/>
      <c r="T356" s="48"/>
      <c r="W356" s="48"/>
      <c r="AA356" s="48"/>
      <c r="AD356" s="48"/>
      <c r="AG356" s="48"/>
      <c r="AK356" s="48"/>
      <c r="AN356" s="48"/>
      <c r="AQ356" s="48"/>
      <c r="AU356" s="48"/>
      <c r="AX356" s="48"/>
      <c r="BA356" s="48"/>
      <c r="BE356" s="48"/>
      <c r="BH356" s="48"/>
      <c r="BK356" s="48"/>
      <c r="BO356" s="48"/>
      <c r="BR356" s="48"/>
      <c r="BU356" s="48"/>
      <c r="BX356" s="48"/>
      <c r="CA356" s="48"/>
      <c r="CD356" s="48"/>
      <c r="CG356" s="48"/>
      <c r="CJ356" s="48"/>
      <c r="CM356" s="48"/>
      <c r="CQ356" s="48"/>
      <c r="CT356" s="48"/>
      <c r="CW356" s="48"/>
      <c r="DA356" s="48"/>
      <c r="DD356" s="48"/>
      <c r="DG356" s="48"/>
      <c r="DK356" s="48"/>
      <c r="DN356" s="48"/>
      <c r="DQ356" s="48"/>
      <c r="DU356" s="48"/>
      <c r="DX356" s="48"/>
      <c r="EA356" s="48"/>
      <c r="EE356" s="48"/>
      <c r="EH356" s="48"/>
      <c r="EK356" s="48"/>
      <c r="EN356" s="48"/>
      <c r="ER356" s="48"/>
      <c r="EU356" s="48"/>
      <c r="EX356" s="48"/>
      <c r="FB356" s="48"/>
      <c r="FE356" s="48"/>
      <c r="FH356" s="48"/>
      <c r="FL356" s="48"/>
      <c r="FO356" s="48"/>
      <c r="FR356" s="48"/>
      <c r="FV356" s="48"/>
      <c r="FY356" s="48"/>
      <c r="GB356" s="48"/>
      <c r="GF356" s="48"/>
      <c r="GI356" s="48"/>
      <c r="GL356" s="48"/>
      <c r="GP356" s="48"/>
      <c r="GS356" s="48"/>
      <c r="GV356" s="48"/>
      <c r="GZ356" s="48"/>
      <c r="HC356" s="48"/>
      <c r="HF356" s="48"/>
      <c r="HJ356" s="48"/>
      <c r="HM356" s="48"/>
      <c r="HP356" s="48"/>
      <c r="HT356" s="48"/>
      <c r="HW356" s="48"/>
      <c r="HZ356" s="48"/>
      <c r="ID356" s="48"/>
      <c r="IG356" s="48"/>
      <c r="IJ356" s="48"/>
      <c r="IN356" s="48"/>
      <c r="IQ356" s="48"/>
      <c r="IT356" s="48"/>
      <c r="IX356" s="48"/>
      <c r="JA356" s="48"/>
      <c r="JD356" s="48"/>
      <c r="JH356" s="48"/>
      <c r="JK356" s="48"/>
      <c r="JN356" s="48"/>
      <c r="JQ356" s="48"/>
      <c r="JT356" s="48"/>
      <c r="JW356" s="48"/>
      <c r="JZ356" s="48"/>
      <c r="KC356" s="48"/>
      <c r="KF356" s="48"/>
      <c r="KI356" s="48"/>
      <c r="KL356" s="48"/>
      <c r="KO356" s="48"/>
      <c r="KR356" s="48"/>
      <c r="KS356" s="49"/>
    </row>
    <row r="357" spans="7:305" s="14" customFormat="1">
      <c r="G357" s="48"/>
      <c r="K357" s="48"/>
      <c r="N357" s="48"/>
      <c r="Q357" s="48"/>
      <c r="T357" s="48"/>
      <c r="W357" s="48"/>
      <c r="AA357" s="48"/>
      <c r="AD357" s="48"/>
      <c r="AG357" s="48"/>
      <c r="AK357" s="48"/>
      <c r="AN357" s="48"/>
      <c r="AQ357" s="48"/>
      <c r="AU357" s="48"/>
      <c r="AX357" s="48"/>
      <c r="BA357" s="48"/>
      <c r="BE357" s="48"/>
      <c r="BH357" s="48"/>
      <c r="BK357" s="48"/>
      <c r="BO357" s="48"/>
      <c r="BR357" s="48"/>
      <c r="BU357" s="48"/>
      <c r="BX357" s="48"/>
      <c r="CA357" s="48"/>
      <c r="CD357" s="48"/>
      <c r="CG357" s="48"/>
      <c r="CJ357" s="48"/>
      <c r="CM357" s="48"/>
      <c r="CQ357" s="48"/>
      <c r="CT357" s="48"/>
      <c r="CW357" s="48"/>
      <c r="DA357" s="48"/>
      <c r="DD357" s="48"/>
      <c r="DG357" s="48"/>
      <c r="DK357" s="48"/>
      <c r="DN357" s="48"/>
      <c r="DQ357" s="48"/>
      <c r="DU357" s="48"/>
      <c r="DX357" s="48"/>
      <c r="EA357" s="48"/>
      <c r="EE357" s="48"/>
      <c r="EH357" s="48"/>
      <c r="EK357" s="48"/>
      <c r="EN357" s="48"/>
      <c r="ER357" s="48"/>
      <c r="EU357" s="48"/>
      <c r="EX357" s="48"/>
      <c r="FB357" s="48"/>
      <c r="FE357" s="48"/>
      <c r="FH357" s="48"/>
      <c r="FL357" s="48"/>
      <c r="FO357" s="48"/>
      <c r="FR357" s="48"/>
      <c r="FV357" s="48"/>
      <c r="FY357" s="48"/>
      <c r="GB357" s="48"/>
      <c r="GF357" s="48"/>
      <c r="GI357" s="48"/>
      <c r="GL357" s="48"/>
      <c r="GP357" s="48"/>
      <c r="GS357" s="48"/>
      <c r="GV357" s="48"/>
      <c r="GZ357" s="48"/>
      <c r="HC357" s="48"/>
      <c r="HF357" s="48"/>
      <c r="HJ357" s="48"/>
      <c r="HM357" s="48"/>
      <c r="HP357" s="48"/>
      <c r="HT357" s="48"/>
      <c r="HW357" s="48"/>
      <c r="HZ357" s="48"/>
      <c r="ID357" s="48"/>
      <c r="IG357" s="48"/>
      <c r="IJ357" s="48"/>
      <c r="IN357" s="48"/>
      <c r="IQ357" s="48"/>
      <c r="IT357" s="48"/>
      <c r="IX357" s="48"/>
      <c r="JA357" s="48"/>
      <c r="JD357" s="48"/>
      <c r="JH357" s="48"/>
      <c r="JK357" s="48"/>
      <c r="JN357" s="48"/>
      <c r="JQ357" s="48"/>
      <c r="JT357" s="48"/>
      <c r="JW357" s="48"/>
      <c r="JZ357" s="48"/>
      <c r="KC357" s="48"/>
      <c r="KF357" s="48"/>
      <c r="KI357" s="48"/>
      <c r="KL357" s="48"/>
      <c r="KO357" s="48"/>
      <c r="KR357" s="48"/>
      <c r="KS357" s="49"/>
    </row>
    <row r="358" spans="7:305" s="14" customFormat="1" ht="18.75" customHeight="1">
      <c r="G358" s="48"/>
      <c r="K358" s="48"/>
      <c r="N358" s="48"/>
      <c r="Q358" s="48"/>
      <c r="T358" s="48"/>
      <c r="W358" s="48"/>
      <c r="AA358" s="48"/>
      <c r="AD358" s="48"/>
      <c r="AG358" s="48"/>
      <c r="AK358" s="48"/>
      <c r="AN358" s="48"/>
      <c r="AQ358" s="48"/>
      <c r="AU358" s="48"/>
      <c r="AX358" s="48"/>
      <c r="BA358" s="48"/>
      <c r="BE358" s="48"/>
      <c r="BH358" s="48"/>
      <c r="BK358" s="48"/>
      <c r="BO358" s="48"/>
      <c r="BR358" s="48"/>
      <c r="BU358" s="48"/>
      <c r="BX358" s="48"/>
      <c r="CA358" s="48"/>
      <c r="CD358" s="48"/>
      <c r="CG358" s="48"/>
      <c r="CJ358" s="48"/>
      <c r="CM358" s="48"/>
      <c r="CQ358" s="48"/>
      <c r="CT358" s="48"/>
      <c r="CW358" s="48"/>
      <c r="DA358" s="48"/>
      <c r="DD358" s="48"/>
      <c r="DG358" s="48"/>
      <c r="DK358" s="48"/>
      <c r="DN358" s="48"/>
      <c r="DQ358" s="48"/>
      <c r="DU358" s="48"/>
      <c r="DX358" s="48"/>
      <c r="EA358" s="48"/>
      <c r="EE358" s="48"/>
      <c r="EH358" s="48"/>
      <c r="EK358" s="48"/>
      <c r="EN358" s="48"/>
      <c r="ER358" s="48"/>
      <c r="EU358" s="48"/>
      <c r="EX358" s="48"/>
      <c r="FB358" s="48"/>
      <c r="FE358" s="48"/>
      <c r="FH358" s="48"/>
      <c r="FL358" s="48"/>
      <c r="FO358" s="48"/>
      <c r="FR358" s="48"/>
      <c r="FV358" s="48"/>
      <c r="FY358" s="48"/>
      <c r="GB358" s="48"/>
      <c r="GF358" s="48"/>
      <c r="GI358" s="48"/>
      <c r="GL358" s="48"/>
      <c r="GP358" s="48"/>
      <c r="GS358" s="48"/>
      <c r="GV358" s="48"/>
      <c r="GZ358" s="48"/>
      <c r="HC358" s="48"/>
      <c r="HF358" s="48"/>
      <c r="HJ358" s="48"/>
      <c r="HM358" s="48"/>
      <c r="HP358" s="48"/>
      <c r="HT358" s="48"/>
      <c r="HW358" s="48"/>
      <c r="HZ358" s="48"/>
      <c r="ID358" s="48"/>
      <c r="IG358" s="48"/>
      <c r="IJ358" s="48"/>
      <c r="IN358" s="48"/>
      <c r="IQ358" s="48"/>
      <c r="IT358" s="48"/>
      <c r="IX358" s="48"/>
      <c r="JA358" s="48"/>
      <c r="JD358" s="48"/>
      <c r="JH358" s="48"/>
      <c r="JK358" s="48"/>
      <c r="JN358" s="48"/>
      <c r="JQ358" s="48"/>
      <c r="JT358" s="48"/>
      <c r="JW358" s="48"/>
      <c r="JZ358" s="48"/>
      <c r="KC358" s="48"/>
      <c r="KF358" s="48"/>
      <c r="KI358" s="48"/>
      <c r="KL358" s="48"/>
      <c r="KO358" s="48"/>
      <c r="KR358" s="48"/>
      <c r="KS358" s="49"/>
    </row>
    <row r="359" spans="7:305" s="14" customFormat="1">
      <c r="G359" s="48"/>
      <c r="K359" s="48"/>
      <c r="N359" s="48"/>
      <c r="Q359" s="48"/>
      <c r="T359" s="48"/>
      <c r="W359" s="48"/>
      <c r="AA359" s="48"/>
      <c r="AD359" s="48"/>
      <c r="AG359" s="48"/>
      <c r="AK359" s="48"/>
      <c r="AN359" s="48"/>
      <c r="AQ359" s="48"/>
      <c r="AU359" s="48"/>
      <c r="AX359" s="48"/>
      <c r="BA359" s="48"/>
      <c r="BE359" s="48"/>
      <c r="BH359" s="48"/>
      <c r="BK359" s="48"/>
      <c r="BO359" s="48"/>
      <c r="BR359" s="48"/>
      <c r="BU359" s="48"/>
      <c r="BX359" s="48"/>
      <c r="CA359" s="48"/>
      <c r="CD359" s="48"/>
      <c r="CG359" s="48"/>
      <c r="CJ359" s="48"/>
      <c r="CM359" s="48"/>
      <c r="CQ359" s="48"/>
      <c r="CT359" s="48"/>
      <c r="CW359" s="48"/>
      <c r="DA359" s="48"/>
      <c r="DD359" s="48"/>
      <c r="DG359" s="48"/>
      <c r="DK359" s="48"/>
      <c r="DN359" s="48"/>
      <c r="DQ359" s="48"/>
      <c r="DU359" s="48"/>
      <c r="DX359" s="48"/>
      <c r="EA359" s="48"/>
      <c r="EE359" s="48"/>
      <c r="EH359" s="48"/>
      <c r="EK359" s="48"/>
      <c r="EN359" s="48"/>
      <c r="ER359" s="48"/>
      <c r="EU359" s="48"/>
      <c r="EX359" s="48"/>
      <c r="FB359" s="48"/>
      <c r="FE359" s="48"/>
      <c r="FH359" s="48"/>
      <c r="FL359" s="48"/>
      <c r="FO359" s="48"/>
      <c r="FR359" s="48"/>
      <c r="FV359" s="48"/>
      <c r="FY359" s="48"/>
      <c r="GB359" s="48"/>
      <c r="GF359" s="48"/>
      <c r="GI359" s="48"/>
      <c r="GL359" s="48"/>
      <c r="GP359" s="48"/>
      <c r="GS359" s="48"/>
      <c r="GV359" s="48"/>
      <c r="GZ359" s="48"/>
      <c r="HC359" s="48"/>
      <c r="HF359" s="48"/>
      <c r="HJ359" s="48"/>
      <c r="HM359" s="48"/>
      <c r="HP359" s="48"/>
      <c r="HT359" s="48"/>
      <c r="HW359" s="48"/>
      <c r="HZ359" s="48"/>
      <c r="ID359" s="48"/>
      <c r="IG359" s="48"/>
      <c r="IJ359" s="48"/>
      <c r="IN359" s="48"/>
      <c r="IQ359" s="48"/>
      <c r="IT359" s="48"/>
      <c r="IX359" s="48"/>
      <c r="JA359" s="48"/>
      <c r="JD359" s="48"/>
      <c r="JH359" s="48"/>
      <c r="JK359" s="48"/>
      <c r="JN359" s="48"/>
      <c r="JQ359" s="48"/>
      <c r="JT359" s="48"/>
      <c r="JW359" s="48"/>
      <c r="JZ359" s="48"/>
      <c r="KC359" s="48"/>
      <c r="KF359" s="48"/>
      <c r="KI359" s="48"/>
      <c r="KL359" s="48"/>
      <c r="KO359" s="48"/>
      <c r="KR359" s="48"/>
      <c r="KS359" s="49"/>
    </row>
    <row r="360" spans="7:305" s="14" customFormat="1" ht="18.75" customHeight="1">
      <c r="G360" s="48"/>
      <c r="K360" s="48"/>
      <c r="N360" s="48"/>
      <c r="Q360" s="48"/>
      <c r="T360" s="48"/>
      <c r="W360" s="48"/>
      <c r="AA360" s="48"/>
      <c r="AD360" s="48"/>
      <c r="AG360" s="48"/>
      <c r="AK360" s="48"/>
      <c r="AN360" s="48"/>
      <c r="AQ360" s="48"/>
      <c r="AU360" s="48"/>
      <c r="AX360" s="48"/>
      <c r="BA360" s="48"/>
      <c r="BE360" s="48"/>
      <c r="BH360" s="48"/>
      <c r="BK360" s="48"/>
      <c r="BO360" s="48"/>
      <c r="BR360" s="48"/>
      <c r="BU360" s="48"/>
      <c r="BX360" s="48"/>
      <c r="CA360" s="48"/>
      <c r="CD360" s="48"/>
      <c r="CG360" s="48"/>
      <c r="CJ360" s="48"/>
      <c r="CM360" s="48"/>
      <c r="CQ360" s="48"/>
      <c r="CT360" s="48"/>
      <c r="CW360" s="48"/>
      <c r="DA360" s="48"/>
      <c r="DD360" s="48"/>
      <c r="DG360" s="48"/>
      <c r="DK360" s="48"/>
      <c r="DN360" s="48"/>
      <c r="DQ360" s="48"/>
      <c r="DU360" s="48"/>
      <c r="DX360" s="48"/>
      <c r="EA360" s="48"/>
      <c r="EE360" s="48"/>
      <c r="EH360" s="48"/>
      <c r="EK360" s="48"/>
      <c r="EN360" s="48"/>
      <c r="ER360" s="48"/>
      <c r="EU360" s="48"/>
      <c r="EX360" s="48"/>
      <c r="FB360" s="48"/>
      <c r="FE360" s="48"/>
      <c r="FH360" s="48"/>
      <c r="FL360" s="48"/>
      <c r="FO360" s="48"/>
      <c r="FR360" s="48"/>
      <c r="FV360" s="48"/>
      <c r="FY360" s="48"/>
      <c r="GB360" s="48"/>
      <c r="GF360" s="48"/>
      <c r="GI360" s="48"/>
      <c r="GL360" s="48"/>
      <c r="GP360" s="48"/>
      <c r="GS360" s="48"/>
      <c r="GV360" s="48"/>
      <c r="GZ360" s="48"/>
      <c r="HC360" s="48"/>
      <c r="HF360" s="48"/>
      <c r="HJ360" s="48"/>
      <c r="HM360" s="48"/>
      <c r="HP360" s="48"/>
      <c r="HT360" s="48"/>
      <c r="HW360" s="48"/>
      <c r="HZ360" s="48"/>
      <c r="ID360" s="48"/>
      <c r="IG360" s="48"/>
      <c r="IJ360" s="48"/>
      <c r="IN360" s="48"/>
      <c r="IQ360" s="48"/>
      <c r="IT360" s="48"/>
      <c r="IX360" s="48"/>
      <c r="JA360" s="48"/>
      <c r="JD360" s="48"/>
      <c r="JH360" s="48"/>
      <c r="JK360" s="48"/>
      <c r="JN360" s="48"/>
      <c r="JQ360" s="48"/>
      <c r="JT360" s="48"/>
      <c r="JW360" s="48"/>
      <c r="JZ360" s="48"/>
      <c r="KC360" s="48"/>
      <c r="KF360" s="48"/>
      <c r="KI360" s="48"/>
      <c r="KL360" s="48"/>
      <c r="KO360" s="48"/>
      <c r="KR360" s="48"/>
      <c r="KS360" s="49"/>
    </row>
    <row r="361" spans="7:305" s="14" customFormat="1">
      <c r="G361" s="48"/>
      <c r="K361" s="48"/>
      <c r="N361" s="48"/>
      <c r="Q361" s="48"/>
      <c r="T361" s="48"/>
      <c r="W361" s="48"/>
      <c r="AA361" s="48"/>
      <c r="AD361" s="48"/>
      <c r="AG361" s="48"/>
      <c r="AK361" s="48"/>
      <c r="AN361" s="48"/>
      <c r="AQ361" s="48"/>
      <c r="AU361" s="48"/>
      <c r="AX361" s="48"/>
      <c r="BA361" s="48"/>
      <c r="BE361" s="48"/>
      <c r="BH361" s="48"/>
      <c r="BK361" s="48"/>
      <c r="BO361" s="48"/>
      <c r="BR361" s="48"/>
      <c r="BU361" s="48"/>
      <c r="BX361" s="48"/>
      <c r="CA361" s="48"/>
      <c r="CD361" s="48"/>
      <c r="CG361" s="48"/>
      <c r="CJ361" s="48"/>
      <c r="CM361" s="48"/>
      <c r="CQ361" s="48"/>
      <c r="CT361" s="48"/>
      <c r="CW361" s="48"/>
      <c r="DA361" s="48"/>
      <c r="DD361" s="48"/>
      <c r="DG361" s="48"/>
      <c r="DK361" s="48"/>
      <c r="DN361" s="48"/>
      <c r="DQ361" s="48"/>
      <c r="DU361" s="48"/>
      <c r="DX361" s="48"/>
      <c r="EA361" s="48"/>
      <c r="EE361" s="48"/>
      <c r="EH361" s="48"/>
      <c r="EK361" s="48"/>
      <c r="EN361" s="48"/>
      <c r="ER361" s="48"/>
      <c r="EU361" s="48"/>
      <c r="EX361" s="48"/>
      <c r="FB361" s="48"/>
      <c r="FE361" s="48"/>
      <c r="FH361" s="48"/>
      <c r="FL361" s="48"/>
      <c r="FO361" s="48"/>
      <c r="FR361" s="48"/>
      <c r="FV361" s="48"/>
      <c r="FY361" s="48"/>
      <c r="GB361" s="48"/>
      <c r="GF361" s="48"/>
      <c r="GI361" s="48"/>
      <c r="GL361" s="48"/>
      <c r="GP361" s="48"/>
      <c r="GS361" s="48"/>
      <c r="GV361" s="48"/>
      <c r="GZ361" s="48"/>
      <c r="HC361" s="48"/>
      <c r="HF361" s="48"/>
      <c r="HJ361" s="48"/>
      <c r="HM361" s="48"/>
      <c r="HP361" s="48"/>
      <c r="HT361" s="48"/>
      <c r="HW361" s="48"/>
      <c r="HZ361" s="48"/>
      <c r="ID361" s="48"/>
      <c r="IG361" s="48"/>
      <c r="IJ361" s="48"/>
      <c r="IN361" s="48"/>
      <c r="IQ361" s="48"/>
      <c r="IT361" s="48"/>
      <c r="IX361" s="48"/>
      <c r="JA361" s="48"/>
      <c r="JD361" s="48"/>
      <c r="JH361" s="48"/>
      <c r="JK361" s="48"/>
      <c r="JN361" s="48"/>
      <c r="JQ361" s="48"/>
      <c r="JT361" s="48"/>
      <c r="JW361" s="48"/>
      <c r="JZ361" s="48"/>
      <c r="KC361" s="48"/>
      <c r="KF361" s="48"/>
      <c r="KI361" s="48"/>
      <c r="KL361" s="48"/>
      <c r="KO361" s="48"/>
      <c r="KR361" s="48"/>
      <c r="KS361" s="49"/>
    </row>
    <row r="362" spans="7:305" s="14" customFormat="1" ht="18.75" customHeight="1">
      <c r="G362" s="48"/>
      <c r="K362" s="48"/>
      <c r="N362" s="48"/>
      <c r="Q362" s="48"/>
      <c r="T362" s="48"/>
      <c r="W362" s="48"/>
      <c r="AA362" s="48"/>
      <c r="AD362" s="48"/>
      <c r="AG362" s="48"/>
      <c r="AK362" s="48"/>
      <c r="AN362" s="48"/>
      <c r="AQ362" s="48"/>
      <c r="AU362" s="48"/>
      <c r="AX362" s="48"/>
      <c r="BA362" s="48"/>
      <c r="BE362" s="48"/>
      <c r="BH362" s="48"/>
      <c r="BK362" s="48"/>
      <c r="BO362" s="48"/>
      <c r="BR362" s="48"/>
      <c r="BU362" s="48"/>
      <c r="BX362" s="48"/>
      <c r="CA362" s="48"/>
      <c r="CD362" s="48"/>
      <c r="CG362" s="48"/>
      <c r="CJ362" s="48"/>
      <c r="CM362" s="48"/>
      <c r="CQ362" s="48"/>
      <c r="CT362" s="48"/>
      <c r="CW362" s="48"/>
      <c r="DA362" s="48"/>
      <c r="DD362" s="48"/>
      <c r="DG362" s="48"/>
      <c r="DK362" s="48"/>
      <c r="DN362" s="48"/>
      <c r="DQ362" s="48"/>
      <c r="DU362" s="48"/>
      <c r="DX362" s="48"/>
      <c r="EA362" s="48"/>
      <c r="EE362" s="48"/>
      <c r="EH362" s="48"/>
      <c r="EK362" s="48"/>
      <c r="EN362" s="48"/>
      <c r="ER362" s="48"/>
      <c r="EU362" s="48"/>
      <c r="EX362" s="48"/>
      <c r="FB362" s="48"/>
      <c r="FE362" s="48"/>
      <c r="FH362" s="48"/>
      <c r="FL362" s="48"/>
      <c r="FO362" s="48"/>
      <c r="FR362" s="48"/>
      <c r="FV362" s="48"/>
      <c r="FY362" s="48"/>
      <c r="GB362" s="48"/>
      <c r="GF362" s="48"/>
      <c r="GI362" s="48"/>
      <c r="GL362" s="48"/>
      <c r="GP362" s="48"/>
      <c r="GS362" s="48"/>
      <c r="GV362" s="48"/>
      <c r="GZ362" s="48"/>
      <c r="HC362" s="48"/>
      <c r="HF362" s="48"/>
      <c r="HJ362" s="48"/>
      <c r="HM362" s="48"/>
      <c r="HP362" s="48"/>
      <c r="HT362" s="48"/>
      <c r="HW362" s="48"/>
      <c r="HZ362" s="48"/>
      <c r="ID362" s="48"/>
      <c r="IG362" s="48"/>
      <c r="IJ362" s="48"/>
      <c r="IN362" s="48"/>
      <c r="IQ362" s="48"/>
      <c r="IT362" s="48"/>
      <c r="IX362" s="48"/>
      <c r="JA362" s="48"/>
      <c r="JD362" s="48"/>
      <c r="JH362" s="48"/>
      <c r="JK362" s="48"/>
      <c r="JN362" s="48"/>
      <c r="JQ362" s="48"/>
      <c r="JT362" s="48"/>
      <c r="JW362" s="48"/>
      <c r="JZ362" s="48"/>
      <c r="KC362" s="48"/>
      <c r="KF362" s="48"/>
      <c r="KI362" s="48"/>
      <c r="KL362" s="48"/>
      <c r="KO362" s="48"/>
      <c r="KR362" s="48"/>
      <c r="KS362" s="49"/>
    </row>
    <row r="363" spans="7:305" s="14" customFormat="1">
      <c r="G363" s="48"/>
      <c r="K363" s="48"/>
      <c r="N363" s="48"/>
      <c r="Q363" s="48"/>
      <c r="T363" s="48"/>
      <c r="W363" s="48"/>
      <c r="AA363" s="48"/>
      <c r="AD363" s="48"/>
      <c r="AG363" s="48"/>
      <c r="AK363" s="48"/>
      <c r="AN363" s="48"/>
      <c r="AQ363" s="48"/>
      <c r="AU363" s="48"/>
      <c r="AX363" s="48"/>
      <c r="BA363" s="48"/>
      <c r="BE363" s="48"/>
      <c r="BH363" s="48"/>
      <c r="BK363" s="48"/>
      <c r="BO363" s="48"/>
      <c r="BR363" s="48"/>
      <c r="BU363" s="48"/>
      <c r="BX363" s="48"/>
      <c r="CA363" s="48"/>
      <c r="CD363" s="48"/>
      <c r="CG363" s="48"/>
      <c r="CJ363" s="48"/>
      <c r="CM363" s="48"/>
      <c r="CQ363" s="48"/>
      <c r="CT363" s="48"/>
      <c r="CW363" s="48"/>
      <c r="DA363" s="48"/>
      <c r="DD363" s="48"/>
      <c r="DG363" s="48"/>
      <c r="DK363" s="48"/>
      <c r="DN363" s="48"/>
      <c r="DQ363" s="48"/>
      <c r="DU363" s="48"/>
      <c r="DX363" s="48"/>
      <c r="EA363" s="48"/>
      <c r="EE363" s="48"/>
      <c r="EH363" s="48"/>
      <c r="EK363" s="48"/>
      <c r="EN363" s="48"/>
      <c r="ER363" s="48"/>
      <c r="EU363" s="48"/>
      <c r="EX363" s="48"/>
      <c r="FB363" s="48"/>
      <c r="FE363" s="48"/>
      <c r="FH363" s="48"/>
      <c r="FL363" s="48"/>
      <c r="FO363" s="48"/>
      <c r="FR363" s="48"/>
      <c r="FV363" s="48"/>
      <c r="FY363" s="48"/>
      <c r="GB363" s="48"/>
      <c r="GF363" s="48"/>
      <c r="GI363" s="48"/>
      <c r="GL363" s="48"/>
      <c r="GP363" s="48"/>
      <c r="GS363" s="48"/>
      <c r="GV363" s="48"/>
      <c r="GZ363" s="48"/>
      <c r="HC363" s="48"/>
      <c r="HF363" s="48"/>
      <c r="HJ363" s="48"/>
      <c r="HM363" s="48"/>
      <c r="HP363" s="48"/>
      <c r="HT363" s="48"/>
      <c r="HW363" s="48"/>
      <c r="HZ363" s="48"/>
      <c r="ID363" s="48"/>
      <c r="IG363" s="48"/>
      <c r="IJ363" s="48"/>
      <c r="IN363" s="48"/>
      <c r="IQ363" s="48"/>
      <c r="IT363" s="48"/>
      <c r="IX363" s="48"/>
      <c r="JA363" s="48"/>
      <c r="JD363" s="48"/>
      <c r="JH363" s="48"/>
      <c r="JK363" s="48"/>
      <c r="JN363" s="48"/>
      <c r="JQ363" s="48"/>
      <c r="JT363" s="48"/>
      <c r="JW363" s="48"/>
      <c r="JZ363" s="48"/>
      <c r="KC363" s="48"/>
      <c r="KF363" s="48"/>
      <c r="KI363" s="48"/>
      <c r="KL363" s="48"/>
      <c r="KO363" s="48"/>
      <c r="KR363" s="48"/>
      <c r="KS363" s="49"/>
    </row>
    <row r="364" spans="7:305" s="14" customFormat="1" ht="18.75" customHeight="1">
      <c r="G364" s="48"/>
      <c r="K364" s="48"/>
      <c r="N364" s="48"/>
      <c r="Q364" s="48"/>
      <c r="T364" s="48"/>
      <c r="W364" s="48"/>
      <c r="AA364" s="48"/>
      <c r="AD364" s="48"/>
      <c r="AG364" s="48"/>
      <c r="AK364" s="48"/>
      <c r="AN364" s="48"/>
      <c r="AQ364" s="48"/>
      <c r="AU364" s="48"/>
      <c r="AX364" s="48"/>
      <c r="BA364" s="48"/>
      <c r="BE364" s="48"/>
      <c r="BH364" s="48"/>
      <c r="BK364" s="48"/>
      <c r="BO364" s="48"/>
      <c r="BR364" s="48"/>
      <c r="BU364" s="48"/>
      <c r="BX364" s="48"/>
      <c r="CA364" s="48"/>
      <c r="CD364" s="48"/>
      <c r="CG364" s="48"/>
      <c r="CJ364" s="48"/>
      <c r="CM364" s="48"/>
      <c r="CQ364" s="48"/>
      <c r="CT364" s="48"/>
      <c r="CW364" s="48"/>
      <c r="DA364" s="48"/>
      <c r="DD364" s="48"/>
      <c r="DG364" s="48"/>
      <c r="DK364" s="48"/>
      <c r="DN364" s="48"/>
      <c r="DQ364" s="48"/>
      <c r="DU364" s="48"/>
      <c r="DX364" s="48"/>
      <c r="EA364" s="48"/>
      <c r="EE364" s="48"/>
      <c r="EH364" s="48"/>
      <c r="EK364" s="48"/>
      <c r="EN364" s="48"/>
      <c r="ER364" s="48"/>
      <c r="EU364" s="48"/>
      <c r="EX364" s="48"/>
      <c r="FB364" s="48"/>
      <c r="FE364" s="48"/>
      <c r="FH364" s="48"/>
      <c r="FL364" s="48"/>
      <c r="FO364" s="48"/>
      <c r="FR364" s="48"/>
      <c r="FV364" s="48"/>
      <c r="FY364" s="48"/>
      <c r="GB364" s="48"/>
      <c r="GF364" s="48"/>
      <c r="GI364" s="48"/>
      <c r="GL364" s="48"/>
      <c r="GP364" s="48"/>
      <c r="GS364" s="48"/>
      <c r="GV364" s="48"/>
      <c r="GZ364" s="48"/>
      <c r="HC364" s="48"/>
      <c r="HF364" s="48"/>
      <c r="HJ364" s="48"/>
      <c r="HM364" s="48"/>
      <c r="HP364" s="48"/>
      <c r="HT364" s="48"/>
      <c r="HW364" s="48"/>
      <c r="HZ364" s="48"/>
      <c r="ID364" s="48"/>
      <c r="IG364" s="48"/>
      <c r="IJ364" s="48"/>
      <c r="IN364" s="48"/>
      <c r="IQ364" s="48"/>
      <c r="IT364" s="48"/>
      <c r="IX364" s="48"/>
      <c r="JA364" s="48"/>
      <c r="JD364" s="48"/>
      <c r="JH364" s="48"/>
      <c r="JK364" s="48"/>
      <c r="JN364" s="48"/>
      <c r="JQ364" s="48"/>
      <c r="JT364" s="48"/>
      <c r="JW364" s="48"/>
      <c r="JZ364" s="48"/>
      <c r="KC364" s="48"/>
      <c r="KF364" s="48"/>
      <c r="KI364" s="48"/>
      <c r="KL364" s="48"/>
      <c r="KO364" s="48"/>
      <c r="KR364" s="48"/>
      <c r="KS364" s="49"/>
    </row>
    <row r="365" spans="7:305" s="14" customFormat="1">
      <c r="G365" s="48"/>
      <c r="K365" s="48"/>
      <c r="N365" s="48"/>
      <c r="Q365" s="48"/>
      <c r="T365" s="48"/>
      <c r="W365" s="48"/>
      <c r="AA365" s="48"/>
      <c r="AD365" s="48"/>
      <c r="AG365" s="48"/>
      <c r="AK365" s="48"/>
      <c r="AN365" s="48"/>
      <c r="AQ365" s="48"/>
      <c r="AU365" s="48"/>
      <c r="AX365" s="48"/>
      <c r="BA365" s="48"/>
      <c r="BE365" s="48"/>
      <c r="BH365" s="48"/>
      <c r="BK365" s="48"/>
      <c r="BO365" s="48"/>
      <c r="BR365" s="48"/>
      <c r="BU365" s="48"/>
      <c r="BX365" s="48"/>
      <c r="CA365" s="48"/>
      <c r="CD365" s="48"/>
      <c r="CG365" s="48"/>
      <c r="CJ365" s="48"/>
      <c r="CM365" s="48"/>
      <c r="CQ365" s="48"/>
      <c r="CT365" s="48"/>
      <c r="CW365" s="48"/>
      <c r="DA365" s="48"/>
      <c r="DD365" s="48"/>
      <c r="DG365" s="48"/>
      <c r="DK365" s="48"/>
      <c r="DN365" s="48"/>
      <c r="DQ365" s="48"/>
      <c r="DU365" s="48"/>
      <c r="DX365" s="48"/>
      <c r="EA365" s="48"/>
      <c r="EE365" s="48"/>
      <c r="EH365" s="48"/>
      <c r="EK365" s="48"/>
      <c r="EN365" s="48"/>
      <c r="ER365" s="48"/>
      <c r="EU365" s="48"/>
      <c r="EX365" s="48"/>
      <c r="FB365" s="48"/>
      <c r="FE365" s="48"/>
      <c r="FH365" s="48"/>
      <c r="FL365" s="48"/>
      <c r="FO365" s="48"/>
      <c r="FR365" s="48"/>
      <c r="FV365" s="48"/>
      <c r="FY365" s="48"/>
      <c r="GB365" s="48"/>
      <c r="GF365" s="48"/>
      <c r="GI365" s="48"/>
      <c r="GL365" s="48"/>
      <c r="GP365" s="48"/>
      <c r="GS365" s="48"/>
      <c r="GV365" s="48"/>
      <c r="GZ365" s="48"/>
      <c r="HC365" s="48"/>
      <c r="HF365" s="48"/>
      <c r="HJ365" s="48"/>
      <c r="HM365" s="48"/>
      <c r="HP365" s="48"/>
      <c r="HT365" s="48"/>
      <c r="HW365" s="48"/>
      <c r="HZ365" s="48"/>
      <c r="ID365" s="48"/>
      <c r="IG365" s="48"/>
      <c r="IJ365" s="48"/>
      <c r="IN365" s="48"/>
      <c r="IQ365" s="48"/>
      <c r="IT365" s="48"/>
      <c r="IX365" s="48"/>
      <c r="JA365" s="48"/>
      <c r="JD365" s="48"/>
      <c r="JH365" s="48"/>
      <c r="JK365" s="48"/>
      <c r="JN365" s="48"/>
      <c r="JQ365" s="48"/>
      <c r="JT365" s="48"/>
      <c r="JW365" s="48"/>
      <c r="JZ365" s="48"/>
      <c r="KC365" s="48"/>
      <c r="KF365" s="48"/>
      <c r="KI365" s="48"/>
      <c r="KL365" s="48"/>
      <c r="KO365" s="48"/>
      <c r="KR365" s="48"/>
      <c r="KS365" s="49"/>
    </row>
    <row r="366" spans="7:305" s="14" customFormat="1" ht="18.75" customHeight="1">
      <c r="G366" s="48"/>
      <c r="K366" s="48"/>
      <c r="N366" s="48"/>
      <c r="Q366" s="48"/>
      <c r="T366" s="48"/>
      <c r="W366" s="48"/>
      <c r="AA366" s="48"/>
      <c r="AD366" s="48"/>
      <c r="AG366" s="48"/>
      <c r="AK366" s="48"/>
      <c r="AN366" s="48"/>
      <c r="AQ366" s="48"/>
      <c r="AU366" s="48"/>
      <c r="AX366" s="48"/>
      <c r="BA366" s="48"/>
      <c r="BE366" s="48"/>
      <c r="BH366" s="48"/>
      <c r="BK366" s="48"/>
      <c r="BO366" s="48"/>
      <c r="BR366" s="48"/>
      <c r="BU366" s="48"/>
      <c r="BX366" s="48"/>
      <c r="CA366" s="48"/>
      <c r="CD366" s="48"/>
      <c r="CG366" s="48"/>
      <c r="CJ366" s="48"/>
      <c r="CM366" s="48"/>
      <c r="CQ366" s="48"/>
      <c r="CT366" s="48"/>
      <c r="CW366" s="48"/>
      <c r="DA366" s="48"/>
      <c r="DD366" s="48"/>
      <c r="DG366" s="48"/>
      <c r="DK366" s="48"/>
      <c r="DN366" s="48"/>
      <c r="DQ366" s="48"/>
      <c r="DU366" s="48"/>
      <c r="DX366" s="48"/>
      <c r="EA366" s="48"/>
      <c r="EE366" s="48"/>
      <c r="EH366" s="48"/>
      <c r="EK366" s="48"/>
      <c r="EN366" s="48"/>
      <c r="ER366" s="48"/>
      <c r="EU366" s="48"/>
      <c r="EX366" s="48"/>
      <c r="FB366" s="48"/>
      <c r="FE366" s="48"/>
      <c r="FH366" s="48"/>
      <c r="FL366" s="48"/>
      <c r="FO366" s="48"/>
      <c r="FR366" s="48"/>
      <c r="FV366" s="48"/>
      <c r="FY366" s="48"/>
      <c r="GB366" s="48"/>
      <c r="GF366" s="48"/>
      <c r="GI366" s="48"/>
      <c r="GL366" s="48"/>
      <c r="GP366" s="48"/>
      <c r="GS366" s="48"/>
      <c r="GV366" s="48"/>
      <c r="GZ366" s="48"/>
      <c r="HC366" s="48"/>
      <c r="HF366" s="48"/>
      <c r="HJ366" s="48"/>
      <c r="HM366" s="48"/>
      <c r="HP366" s="48"/>
      <c r="HT366" s="48"/>
      <c r="HW366" s="48"/>
      <c r="HZ366" s="48"/>
      <c r="ID366" s="48"/>
      <c r="IG366" s="48"/>
      <c r="IJ366" s="48"/>
      <c r="IN366" s="48"/>
      <c r="IQ366" s="48"/>
      <c r="IT366" s="48"/>
      <c r="IX366" s="48"/>
      <c r="JA366" s="48"/>
      <c r="JD366" s="48"/>
      <c r="JH366" s="48"/>
      <c r="JK366" s="48"/>
      <c r="JN366" s="48"/>
      <c r="JQ366" s="48"/>
      <c r="JT366" s="48"/>
      <c r="JW366" s="48"/>
      <c r="JZ366" s="48"/>
      <c r="KC366" s="48"/>
      <c r="KF366" s="48"/>
      <c r="KI366" s="48"/>
      <c r="KL366" s="48"/>
      <c r="KO366" s="48"/>
      <c r="KR366" s="48"/>
      <c r="KS366" s="49"/>
    </row>
    <row r="367" spans="7:305" s="14" customFormat="1">
      <c r="G367" s="48"/>
      <c r="K367" s="48"/>
      <c r="N367" s="48"/>
      <c r="Q367" s="48"/>
      <c r="T367" s="48"/>
      <c r="W367" s="48"/>
      <c r="AA367" s="48"/>
      <c r="AD367" s="48"/>
      <c r="AG367" s="48"/>
      <c r="AK367" s="48"/>
      <c r="AN367" s="48"/>
      <c r="AQ367" s="48"/>
      <c r="AU367" s="48"/>
      <c r="AX367" s="48"/>
      <c r="BA367" s="48"/>
      <c r="BE367" s="48"/>
      <c r="BH367" s="48"/>
      <c r="BK367" s="48"/>
      <c r="BO367" s="48"/>
      <c r="BR367" s="48"/>
      <c r="BU367" s="48"/>
      <c r="BX367" s="48"/>
      <c r="CA367" s="48"/>
      <c r="CD367" s="48"/>
      <c r="CG367" s="48"/>
      <c r="CJ367" s="48"/>
      <c r="CM367" s="48"/>
      <c r="CQ367" s="48"/>
      <c r="CT367" s="48"/>
      <c r="CW367" s="48"/>
      <c r="DA367" s="48"/>
      <c r="DD367" s="48"/>
      <c r="DG367" s="48"/>
      <c r="DK367" s="48"/>
      <c r="DN367" s="48"/>
      <c r="DQ367" s="48"/>
      <c r="DU367" s="48"/>
      <c r="DX367" s="48"/>
      <c r="EA367" s="48"/>
      <c r="EE367" s="48"/>
      <c r="EH367" s="48"/>
      <c r="EK367" s="48"/>
      <c r="EN367" s="48"/>
      <c r="ER367" s="48"/>
      <c r="EU367" s="48"/>
      <c r="EX367" s="48"/>
      <c r="FB367" s="48"/>
      <c r="FE367" s="48"/>
      <c r="FH367" s="48"/>
      <c r="FL367" s="48"/>
      <c r="FO367" s="48"/>
      <c r="FR367" s="48"/>
      <c r="FV367" s="48"/>
      <c r="FY367" s="48"/>
      <c r="GB367" s="48"/>
      <c r="GF367" s="48"/>
      <c r="GI367" s="48"/>
      <c r="GL367" s="48"/>
      <c r="GP367" s="48"/>
      <c r="GS367" s="48"/>
      <c r="GV367" s="48"/>
      <c r="GZ367" s="48"/>
      <c r="HC367" s="48"/>
      <c r="HF367" s="48"/>
      <c r="HJ367" s="48"/>
      <c r="HM367" s="48"/>
      <c r="HP367" s="48"/>
      <c r="HT367" s="48"/>
      <c r="HW367" s="48"/>
      <c r="HZ367" s="48"/>
      <c r="ID367" s="48"/>
      <c r="IG367" s="48"/>
      <c r="IJ367" s="48"/>
      <c r="IN367" s="48"/>
      <c r="IQ367" s="48"/>
      <c r="IT367" s="48"/>
      <c r="IX367" s="48"/>
      <c r="JA367" s="48"/>
      <c r="JD367" s="48"/>
      <c r="JH367" s="48"/>
      <c r="JK367" s="48"/>
      <c r="JN367" s="48"/>
      <c r="JQ367" s="48"/>
      <c r="JT367" s="48"/>
      <c r="JW367" s="48"/>
      <c r="JZ367" s="48"/>
      <c r="KC367" s="48"/>
      <c r="KF367" s="48"/>
      <c r="KI367" s="48"/>
      <c r="KL367" s="48"/>
      <c r="KO367" s="48"/>
      <c r="KR367" s="48"/>
      <c r="KS367" s="49"/>
    </row>
    <row r="368" spans="7:305" s="14" customFormat="1" ht="18.75" customHeight="1">
      <c r="G368" s="48"/>
      <c r="K368" s="48"/>
      <c r="N368" s="48"/>
      <c r="Q368" s="48"/>
      <c r="T368" s="48"/>
      <c r="W368" s="48"/>
      <c r="AA368" s="48"/>
      <c r="AD368" s="48"/>
      <c r="AG368" s="48"/>
      <c r="AK368" s="48"/>
      <c r="AN368" s="48"/>
      <c r="AQ368" s="48"/>
      <c r="AU368" s="48"/>
      <c r="AX368" s="48"/>
      <c r="BA368" s="48"/>
      <c r="BE368" s="48"/>
      <c r="BH368" s="48"/>
      <c r="BK368" s="48"/>
      <c r="BO368" s="48"/>
      <c r="BR368" s="48"/>
      <c r="BU368" s="48"/>
      <c r="BX368" s="48"/>
      <c r="CA368" s="48"/>
      <c r="CD368" s="48"/>
      <c r="CG368" s="48"/>
      <c r="CJ368" s="48"/>
      <c r="CM368" s="48"/>
      <c r="CQ368" s="48"/>
      <c r="CT368" s="48"/>
      <c r="CW368" s="48"/>
      <c r="DA368" s="48"/>
      <c r="DD368" s="48"/>
      <c r="DG368" s="48"/>
      <c r="DK368" s="48"/>
      <c r="DN368" s="48"/>
      <c r="DQ368" s="48"/>
      <c r="DU368" s="48"/>
      <c r="DX368" s="48"/>
      <c r="EA368" s="48"/>
      <c r="EE368" s="48"/>
      <c r="EH368" s="48"/>
      <c r="EK368" s="48"/>
      <c r="EN368" s="48"/>
      <c r="ER368" s="48"/>
      <c r="EU368" s="48"/>
      <c r="EX368" s="48"/>
      <c r="FB368" s="48"/>
      <c r="FE368" s="48"/>
      <c r="FH368" s="48"/>
      <c r="FL368" s="48"/>
      <c r="FO368" s="48"/>
      <c r="FR368" s="48"/>
      <c r="FV368" s="48"/>
      <c r="FY368" s="48"/>
      <c r="GB368" s="48"/>
      <c r="GF368" s="48"/>
      <c r="GI368" s="48"/>
      <c r="GL368" s="48"/>
      <c r="GP368" s="48"/>
      <c r="GS368" s="48"/>
      <c r="GV368" s="48"/>
      <c r="GZ368" s="48"/>
      <c r="HC368" s="48"/>
      <c r="HF368" s="48"/>
      <c r="HJ368" s="48"/>
      <c r="HM368" s="48"/>
      <c r="HP368" s="48"/>
      <c r="HT368" s="48"/>
      <c r="HW368" s="48"/>
      <c r="HZ368" s="48"/>
      <c r="ID368" s="48"/>
      <c r="IG368" s="48"/>
      <c r="IJ368" s="48"/>
      <c r="IN368" s="48"/>
      <c r="IQ368" s="48"/>
      <c r="IT368" s="48"/>
      <c r="IX368" s="48"/>
      <c r="JA368" s="48"/>
      <c r="JD368" s="48"/>
      <c r="JH368" s="48"/>
      <c r="JK368" s="48"/>
      <c r="JN368" s="48"/>
      <c r="JQ368" s="48"/>
      <c r="JT368" s="48"/>
      <c r="JW368" s="48"/>
      <c r="JZ368" s="48"/>
      <c r="KC368" s="48"/>
      <c r="KF368" s="48"/>
      <c r="KI368" s="48"/>
      <c r="KL368" s="48"/>
      <c r="KO368" s="48"/>
      <c r="KR368" s="48"/>
      <c r="KS368" s="49"/>
    </row>
    <row r="369" spans="7:305" s="14" customFormat="1">
      <c r="G369" s="48"/>
      <c r="K369" s="48"/>
      <c r="N369" s="48"/>
      <c r="Q369" s="48"/>
      <c r="T369" s="48"/>
      <c r="W369" s="48"/>
      <c r="AA369" s="48"/>
      <c r="AD369" s="48"/>
      <c r="AG369" s="48"/>
      <c r="AK369" s="48"/>
      <c r="AN369" s="48"/>
      <c r="AQ369" s="48"/>
      <c r="AU369" s="48"/>
      <c r="AX369" s="48"/>
      <c r="BA369" s="48"/>
      <c r="BE369" s="48"/>
      <c r="BH369" s="48"/>
      <c r="BK369" s="48"/>
      <c r="BO369" s="48"/>
      <c r="BR369" s="48"/>
      <c r="BU369" s="48"/>
      <c r="BX369" s="48"/>
      <c r="CA369" s="48"/>
      <c r="CD369" s="48"/>
      <c r="CG369" s="48"/>
      <c r="CJ369" s="48"/>
      <c r="CM369" s="48"/>
      <c r="CQ369" s="48"/>
      <c r="CT369" s="48"/>
      <c r="CW369" s="48"/>
      <c r="DA369" s="48"/>
      <c r="DD369" s="48"/>
      <c r="DG369" s="48"/>
      <c r="DK369" s="48"/>
      <c r="DN369" s="48"/>
      <c r="DQ369" s="48"/>
      <c r="DU369" s="48"/>
      <c r="DX369" s="48"/>
      <c r="EA369" s="48"/>
      <c r="EE369" s="48"/>
      <c r="EH369" s="48"/>
      <c r="EK369" s="48"/>
      <c r="EN369" s="48"/>
      <c r="ER369" s="48"/>
      <c r="EU369" s="48"/>
      <c r="EX369" s="48"/>
      <c r="FB369" s="48"/>
      <c r="FE369" s="48"/>
      <c r="FH369" s="48"/>
      <c r="FL369" s="48"/>
      <c r="FO369" s="48"/>
      <c r="FR369" s="48"/>
      <c r="FV369" s="48"/>
      <c r="FY369" s="48"/>
      <c r="GB369" s="48"/>
      <c r="GF369" s="48"/>
      <c r="GI369" s="48"/>
      <c r="GL369" s="48"/>
      <c r="GP369" s="48"/>
      <c r="GS369" s="48"/>
      <c r="GV369" s="48"/>
      <c r="GZ369" s="48"/>
      <c r="HC369" s="48"/>
      <c r="HF369" s="48"/>
      <c r="HJ369" s="48"/>
      <c r="HM369" s="48"/>
      <c r="HP369" s="48"/>
      <c r="HT369" s="48"/>
      <c r="HW369" s="48"/>
      <c r="HZ369" s="48"/>
      <c r="ID369" s="48"/>
      <c r="IG369" s="48"/>
      <c r="IJ369" s="48"/>
      <c r="IN369" s="48"/>
      <c r="IQ369" s="48"/>
      <c r="IT369" s="48"/>
      <c r="IX369" s="48"/>
      <c r="JA369" s="48"/>
      <c r="JD369" s="48"/>
      <c r="JH369" s="48"/>
      <c r="JK369" s="48"/>
      <c r="JN369" s="48"/>
      <c r="JQ369" s="48"/>
      <c r="JT369" s="48"/>
      <c r="JW369" s="48"/>
      <c r="JZ369" s="48"/>
      <c r="KC369" s="48"/>
      <c r="KF369" s="48"/>
      <c r="KI369" s="48"/>
      <c r="KL369" s="48"/>
      <c r="KO369" s="48"/>
      <c r="KR369" s="48"/>
      <c r="KS369" s="49"/>
    </row>
    <row r="370" spans="7:305" s="14" customFormat="1" ht="18.75" customHeight="1">
      <c r="G370" s="48"/>
      <c r="K370" s="48"/>
      <c r="N370" s="48"/>
      <c r="Q370" s="48"/>
      <c r="T370" s="48"/>
      <c r="W370" s="48"/>
      <c r="AA370" s="48"/>
      <c r="AD370" s="48"/>
      <c r="AG370" s="48"/>
      <c r="AK370" s="48"/>
      <c r="AN370" s="48"/>
      <c r="AQ370" s="48"/>
      <c r="AU370" s="48"/>
      <c r="AX370" s="48"/>
      <c r="BA370" s="48"/>
      <c r="BE370" s="48"/>
      <c r="BH370" s="48"/>
      <c r="BK370" s="48"/>
      <c r="BO370" s="48"/>
      <c r="BR370" s="48"/>
      <c r="BU370" s="48"/>
      <c r="BX370" s="48"/>
      <c r="CA370" s="48"/>
      <c r="CD370" s="48"/>
      <c r="CG370" s="48"/>
      <c r="CJ370" s="48"/>
      <c r="CM370" s="48"/>
      <c r="CQ370" s="48"/>
      <c r="CT370" s="48"/>
      <c r="CW370" s="48"/>
      <c r="DA370" s="48"/>
      <c r="DD370" s="48"/>
      <c r="DG370" s="48"/>
      <c r="DK370" s="48"/>
      <c r="DN370" s="48"/>
      <c r="DQ370" s="48"/>
      <c r="DU370" s="48"/>
      <c r="DX370" s="48"/>
      <c r="EA370" s="48"/>
      <c r="EE370" s="48"/>
      <c r="EH370" s="48"/>
      <c r="EK370" s="48"/>
      <c r="EN370" s="48"/>
      <c r="ER370" s="48"/>
      <c r="EU370" s="48"/>
      <c r="EX370" s="48"/>
      <c r="FB370" s="48"/>
      <c r="FE370" s="48"/>
      <c r="FH370" s="48"/>
      <c r="FL370" s="48"/>
      <c r="FO370" s="48"/>
      <c r="FR370" s="48"/>
      <c r="FV370" s="48"/>
      <c r="FY370" s="48"/>
      <c r="GB370" s="48"/>
      <c r="GF370" s="48"/>
      <c r="GI370" s="48"/>
      <c r="GL370" s="48"/>
      <c r="GP370" s="48"/>
      <c r="GS370" s="48"/>
      <c r="GV370" s="48"/>
      <c r="GZ370" s="48"/>
      <c r="HC370" s="48"/>
      <c r="HF370" s="48"/>
      <c r="HJ370" s="48"/>
      <c r="HM370" s="48"/>
      <c r="HP370" s="48"/>
      <c r="HT370" s="48"/>
      <c r="HW370" s="48"/>
      <c r="HZ370" s="48"/>
      <c r="ID370" s="48"/>
      <c r="IG370" s="48"/>
      <c r="IJ370" s="48"/>
      <c r="IN370" s="48"/>
      <c r="IQ370" s="48"/>
      <c r="IT370" s="48"/>
      <c r="IX370" s="48"/>
      <c r="JA370" s="48"/>
      <c r="JD370" s="48"/>
      <c r="JH370" s="48"/>
      <c r="JK370" s="48"/>
      <c r="JN370" s="48"/>
      <c r="JQ370" s="48"/>
      <c r="JT370" s="48"/>
      <c r="JW370" s="48"/>
      <c r="JZ370" s="48"/>
      <c r="KC370" s="48"/>
      <c r="KF370" s="48"/>
      <c r="KI370" s="48"/>
      <c r="KL370" s="48"/>
      <c r="KO370" s="48"/>
      <c r="KR370" s="48"/>
      <c r="KS370" s="49"/>
    </row>
    <row r="371" spans="7:305" s="14" customFormat="1">
      <c r="G371" s="48"/>
      <c r="K371" s="48"/>
      <c r="N371" s="48"/>
      <c r="Q371" s="48"/>
      <c r="T371" s="48"/>
      <c r="W371" s="48"/>
      <c r="AA371" s="48"/>
      <c r="AD371" s="48"/>
      <c r="AG371" s="48"/>
      <c r="AK371" s="48"/>
      <c r="AN371" s="48"/>
      <c r="AQ371" s="48"/>
      <c r="AU371" s="48"/>
      <c r="AX371" s="48"/>
      <c r="BA371" s="48"/>
      <c r="BE371" s="48"/>
      <c r="BH371" s="48"/>
      <c r="BK371" s="48"/>
      <c r="BO371" s="48"/>
      <c r="BR371" s="48"/>
      <c r="BU371" s="48"/>
      <c r="BX371" s="48"/>
      <c r="CA371" s="48"/>
      <c r="CD371" s="48"/>
      <c r="CG371" s="48"/>
      <c r="CJ371" s="48"/>
      <c r="CM371" s="48"/>
      <c r="CQ371" s="48"/>
      <c r="CT371" s="48"/>
      <c r="CW371" s="48"/>
      <c r="DA371" s="48"/>
      <c r="DD371" s="48"/>
      <c r="DG371" s="48"/>
      <c r="DK371" s="48"/>
      <c r="DN371" s="48"/>
      <c r="DQ371" s="48"/>
      <c r="DU371" s="48"/>
      <c r="DX371" s="48"/>
      <c r="EA371" s="48"/>
      <c r="EE371" s="48"/>
      <c r="EH371" s="48"/>
      <c r="EK371" s="48"/>
      <c r="EN371" s="48"/>
      <c r="ER371" s="48"/>
      <c r="EU371" s="48"/>
      <c r="EX371" s="48"/>
      <c r="FB371" s="48"/>
      <c r="FE371" s="48"/>
      <c r="FH371" s="48"/>
      <c r="FL371" s="48"/>
      <c r="FO371" s="48"/>
      <c r="FR371" s="48"/>
      <c r="FV371" s="48"/>
      <c r="FY371" s="48"/>
      <c r="GB371" s="48"/>
      <c r="GF371" s="48"/>
      <c r="GI371" s="48"/>
      <c r="GL371" s="48"/>
      <c r="GP371" s="48"/>
      <c r="GS371" s="48"/>
      <c r="GV371" s="48"/>
      <c r="GZ371" s="48"/>
      <c r="HC371" s="48"/>
      <c r="HF371" s="48"/>
      <c r="HJ371" s="48"/>
      <c r="HM371" s="48"/>
      <c r="HP371" s="48"/>
      <c r="HT371" s="48"/>
      <c r="HW371" s="48"/>
      <c r="HZ371" s="48"/>
      <c r="ID371" s="48"/>
      <c r="IG371" s="48"/>
      <c r="IJ371" s="48"/>
      <c r="IN371" s="48"/>
      <c r="IQ371" s="48"/>
      <c r="IT371" s="48"/>
      <c r="IX371" s="48"/>
      <c r="JA371" s="48"/>
      <c r="JD371" s="48"/>
      <c r="JH371" s="48"/>
      <c r="JK371" s="48"/>
      <c r="JN371" s="48"/>
      <c r="JQ371" s="48"/>
      <c r="JT371" s="48"/>
      <c r="JW371" s="48"/>
      <c r="JZ371" s="48"/>
      <c r="KC371" s="48"/>
      <c r="KF371" s="48"/>
      <c r="KI371" s="48"/>
      <c r="KL371" s="48"/>
      <c r="KO371" s="48"/>
      <c r="KR371" s="48"/>
      <c r="KS371" s="49"/>
    </row>
    <row r="372" spans="7:305" s="14" customFormat="1" ht="18.75" customHeight="1">
      <c r="G372" s="48"/>
      <c r="K372" s="48"/>
      <c r="N372" s="48"/>
      <c r="Q372" s="48"/>
      <c r="T372" s="48"/>
      <c r="W372" s="48"/>
      <c r="AA372" s="48"/>
      <c r="AD372" s="48"/>
      <c r="AG372" s="48"/>
      <c r="AK372" s="48"/>
      <c r="AN372" s="48"/>
      <c r="AQ372" s="48"/>
      <c r="AU372" s="48"/>
      <c r="AX372" s="48"/>
      <c r="BA372" s="48"/>
      <c r="BE372" s="48"/>
      <c r="BH372" s="48"/>
      <c r="BK372" s="48"/>
      <c r="BO372" s="48"/>
      <c r="BR372" s="48"/>
      <c r="BU372" s="48"/>
      <c r="BX372" s="48"/>
      <c r="CA372" s="48"/>
      <c r="CD372" s="48"/>
      <c r="CG372" s="48"/>
      <c r="CJ372" s="48"/>
      <c r="CM372" s="48"/>
      <c r="CQ372" s="48"/>
      <c r="CT372" s="48"/>
      <c r="CW372" s="48"/>
      <c r="DA372" s="48"/>
      <c r="DD372" s="48"/>
      <c r="DG372" s="48"/>
      <c r="DK372" s="48"/>
      <c r="DN372" s="48"/>
      <c r="DQ372" s="48"/>
      <c r="DU372" s="48"/>
      <c r="DX372" s="48"/>
      <c r="EA372" s="48"/>
      <c r="EE372" s="48"/>
      <c r="EH372" s="48"/>
      <c r="EK372" s="48"/>
      <c r="EN372" s="48"/>
      <c r="ER372" s="48"/>
      <c r="EU372" s="48"/>
      <c r="EX372" s="48"/>
      <c r="FB372" s="48"/>
      <c r="FE372" s="48"/>
      <c r="FH372" s="48"/>
      <c r="FL372" s="48"/>
      <c r="FO372" s="48"/>
      <c r="FR372" s="48"/>
      <c r="FV372" s="48"/>
      <c r="FY372" s="48"/>
      <c r="GB372" s="48"/>
      <c r="GF372" s="48"/>
      <c r="GI372" s="48"/>
      <c r="GL372" s="48"/>
      <c r="GP372" s="48"/>
      <c r="GS372" s="48"/>
      <c r="GV372" s="48"/>
      <c r="GZ372" s="48"/>
      <c r="HC372" s="48"/>
      <c r="HF372" s="48"/>
      <c r="HJ372" s="48"/>
      <c r="HM372" s="48"/>
      <c r="HP372" s="48"/>
      <c r="HT372" s="48"/>
      <c r="HW372" s="48"/>
      <c r="HZ372" s="48"/>
      <c r="ID372" s="48"/>
      <c r="IG372" s="48"/>
      <c r="IJ372" s="48"/>
      <c r="IN372" s="48"/>
      <c r="IQ372" s="48"/>
      <c r="IT372" s="48"/>
      <c r="IX372" s="48"/>
      <c r="JA372" s="48"/>
      <c r="JD372" s="48"/>
      <c r="JH372" s="48"/>
      <c r="JK372" s="48"/>
      <c r="JN372" s="48"/>
      <c r="JQ372" s="48"/>
      <c r="JT372" s="48"/>
      <c r="JW372" s="48"/>
      <c r="JZ372" s="48"/>
      <c r="KC372" s="48"/>
      <c r="KF372" s="48"/>
      <c r="KI372" s="48"/>
      <c r="KL372" s="48"/>
      <c r="KO372" s="48"/>
      <c r="KR372" s="48"/>
      <c r="KS372" s="49"/>
    </row>
    <row r="373" spans="7:305" s="14" customFormat="1">
      <c r="G373" s="48"/>
      <c r="K373" s="48"/>
      <c r="N373" s="48"/>
      <c r="Q373" s="48"/>
      <c r="T373" s="48"/>
      <c r="W373" s="48"/>
      <c r="AA373" s="48"/>
      <c r="AD373" s="48"/>
      <c r="AG373" s="48"/>
      <c r="AK373" s="48"/>
      <c r="AN373" s="48"/>
      <c r="AQ373" s="48"/>
      <c r="AU373" s="48"/>
      <c r="AX373" s="48"/>
      <c r="BA373" s="48"/>
      <c r="BE373" s="48"/>
      <c r="BH373" s="48"/>
      <c r="BK373" s="48"/>
      <c r="BO373" s="48"/>
      <c r="BR373" s="48"/>
      <c r="BU373" s="48"/>
      <c r="BX373" s="48"/>
      <c r="CA373" s="48"/>
      <c r="CD373" s="48"/>
      <c r="CG373" s="48"/>
      <c r="CJ373" s="48"/>
      <c r="CM373" s="48"/>
      <c r="CQ373" s="48"/>
      <c r="CT373" s="48"/>
      <c r="CW373" s="48"/>
      <c r="DA373" s="48"/>
      <c r="DD373" s="48"/>
      <c r="DG373" s="48"/>
      <c r="DK373" s="48"/>
      <c r="DN373" s="48"/>
      <c r="DQ373" s="48"/>
      <c r="DU373" s="48"/>
      <c r="DX373" s="48"/>
      <c r="EA373" s="48"/>
      <c r="EE373" s="48"/>
      <c r="EH373" s="48"/>
      <c r="EK373" s="48"/>
      <c r="EN373" s="48"/>
      <c r="ER373" s="48"/>
      <c r="EU373" s="48"/>
      <c r="EX373" s="48"/>
      <c r="FB373" s="48"/>
      <c r="FE373" s="48"/>
      <c r="FH373" s="48"/>
      <c r="FL373" s="48"/>
      <c r="FO373" s="48"/>
      <c r="FR373" s="48"/>
      <c r="FV373" s="48"/>
      <c r="FY373" s="48"/>
      <c r="GB373" s="48"/>
      <c r="GF373" s="48"/>
      <c r="GI373" s="48"/>
      <c r="GL373" s="48"/>
      <c r="GP373" s="48"/>
      <c r="GS373" s="48"/>
      <c r="GV373" s="48"/>
      <c r="GZ373" s="48"/>
      <c r="HC373" s="48"/>
      <c r="HF373" s="48"/>
      <c r="HJ373" s="48"/>
      <c r="HM373" s="48"/>
      <c r="HP373" s="48"/>
      <c r="HT373" s="48"/>
      <c r="HW373" s="48"/>
      <c r="HZ373" s="48"/>
      <c r="ID373" s="48"/>
      <c r="IG373" s="48"/>
      <c r="IJ373" s="48"/>
      <c r="IN373" s="48"/>
      <c r="IQ373" s="48"/>
      <c r="IT373" s="48"/>
      <c r="IX373" s="48"/>
      <c r="JA373" s="48"/>
      <c r="JD373" s="48"/>
      <c r="JH373" s="48"/>
      <c r="JK373" s="48"/>
      <c r="JN373" s="48"/>
      <c r="JQ373" s="48"/>
      <c r="JT373" s="48"/>
      <c r="JW373" s="48"/>
      <c r="JZ373" s="48"/>
      <c r="KC373" s="48"/>
      <c r="KF373" s="48"/>
      <c r="KI373" s="48"/>
      <c r="KL373" s="48"/>
      <c r="KO373" s="48"/>
      <c r="KR373" s="48"/>
      <c r="KS373" s="49"/>
    </row>
    <row r="374" spans="7:305" s="14" customFormat="1" ht="18.75" customHeight="1">
      <c r="G374" s="48"/>
      <c r="K374" s="48"/>
      <c r="N374" s="48"/>
      <c r="Q374" s="48"/>
      <c r="T374" s="48"/>
      <c r="W374" s="48"/>
      <c r="AA374" s="48"/>
      <c r="AD374" s="48"/>
      <c r="AG374" s="48"/>
      <c r="AK374" s="48"/>
      <c r="AN374" s="48"/>
      <c r="AQ374" s="48"/>
      <c r="AU374" s="48"/>
      <c r="AX374" s="48"/>
      <c r="BA374" s="48"/>
      <c r="BE374" s="48"/>
      <c r="BH374" s="48"/>
      <c r="BK374" s="48"/>
      <c r="BO374" s="48"/>
      <c r="BR374" s="48"/>
      <c r="BU374" s="48"/>
      <c r="BX374" s="48"/>
      <c r="CA374" s="48"/>
      <c r="CD374" s="48"/>
      <c r="CG374" s="48"/>
      <c r="CJ374" s="48"/>
      <c r="CM374" s="48"/>
      <c r="CQ374" s="48"/>
      <c r="CT374" s="48"/>
      <c r="CW374" s="48"/>
      <c r="DA374" s="48"/>
      <c r="DD374" s="48"/>
      <c r="DG374" s="48"/>
      <c r="DK374" s="48"/>
      <c r="DN374" s="48"/>
      <c r="DQ374" s="48"/>
      <c r="DU374" s="48"/>
      <c r="DX374" s="48"/>
      <c r="EA374" s="48"/>
      <c r="EE374" s="48"/>
      <c r="EH374" s="48"/>
      <c r="EK374" s="48"/>
      <c r="EN374" s="48"/>
      <c r="ER374" s="48"/>
      <c r="EU374" s="48"/>
      <c r="EX374" s="48"/>
      <c r="FB374" s="48"/>
      <c r="FE374" s="48"/>
      <c r="FH374" s="48"/>
      <c r="FL374" s="48"/>
      <c r="FO374" s="48"/>
      <c r="FR374" s="48"/>
      <c r="FV374" s="48"/>
      <c r="FY374" s="48"/>
      <c r="GB374" s="48"/>
      <c r="GF374" s="48"/>
      <c r="GI374" s="48"/>
      <c r="GL374" s="48"/>
      <c r="GP374" s="48"/>
      <c r="GS374" s="48"/>
      <c r="GV374" s="48"/>
      <c r="GZ374" s="48"/>
      <c r="HC374" s="48"/>
      <c r="HF374" s="48"/>
      <c r="HJ374" s="48"/>
      <c r="HM374" s="48"/>
      <c r="HP374" s="48"/>
      <c r="HT374" s="48"/>
      <c r="HW374" s="48"/>
      <c r="HZ374" s="48"/>
      <c r="ID374" s="48"/>
      <c r="IG374" s="48"/>
      <c r="IJ374" s="48"/>
      <c r="IN374" s="48"/>
      <c r="IQ374" s="48"/>
      <c r="IT374" s="48"/>
      <c r="IX374" s="48"/>
      <c r="JA374" s="48"/>
      <c r="JD374" s="48"/>
      <c r="JH374" s="48"/>
      <c r="JK374" s="48"/>
      <c r="JN374" s="48"/>
      <c r="JQ374" s="48"/>
      <c r="JT374" s="48"/>
      <c r="JW374" s="48"/>
      <c r="JZ374" s="48"/>
      <c r="KC374" s="48"/>
      <c r="KF374" s="48"/>
      <c r="KI374" s="48"/>
      <c r="KL374" s="48"/>
      <c r="KO374" s="48"/>
      <c r="KR374" s="48"/>
      <c r="KS374" s="49"/>
    </row>
    <row r="375" spans="7:305" s="14" customFormat="1">
      <c r="G375" s="48"/>
      <c r="K375" s="48"/>
      <c r="N375" s="48"/>
      <c r="Q375" s="48"/>
      <c r="T375" s="48"/>
      <c r="W375" s="48"/>
      <c r="AA375" s="48"/>
      <c r="AD375" s="48"/>
      <c r="AG375" s="48"/>
      <c r="AK375" s="48"/>
      <c r="AN375" s="48"/>
      <c r="AQ375" s="48"/>
      <c r="AU375" s="48"/>
      <c r="AX375" s="48"/>
      <c r="BA375" s="48"/>
      <c r="BE375" s="48"/>
      <c r="BH375" s="48"/>
      <c r="BK375" s="48"/>
      <c r="BO375" s="48"/>
      <c r="BR375" s="48"/>
      <c r="BU375" s="48"/>
      <c r="BX375" s="48"/>
      <c r="CA375" s="48"/>
      <c r="CD375" s="48"/>
      <c r="CG375" s="48"/>
      <c r="CJ375" s="48"/>
      <c r="CM375" s="48"/>
      <c r="CQ375" s="48"/>
      <c r="CT375" s="48"/>
      <c r="CW375" s="48"/>
      <c r="DA375" s="48"/>
      <c r="DD375" s="48"/>
      <c r="DG375" s="48"/>
      <c r="DK375" s="48"/>
      <c r="DN375" s="48"/>
      <c r="DQ375" s="48"/>
      <c r="DU375" s="48"/>
      <c r="DX375" s="48"/>
      <c r="EA375" s="48"/>
      <c r="EE375" s="48"/>
      <c r="EH375" s="48"/>
      <c r="EK375" s="48"/>
      <c r="EN375" s="48"/>
      <c r="ER375" s="48"/>
      <c r="EU375" s="48"/>
      <c r="EX375" s="48"/>
      <c r="FB375" s="48"/>
      <c r="FE375" s="48"/>
      <c r="FH375" s="48"/>
      <c r="FL375" s="48"/>
      <c r="FO375" s="48"/>
      <c r="FR375" s="48"/>
      <c r="FV375" s="48"/>
      <c r="FY375" s="48"/>
      <c r="GB375" s="48"/>
      <c r="GF375" s="48"/>
      <c r="GI375" s="48"/>
      <c r="GL375" s="48"/>
      <c r="GP375" s="48"/>
      <c r="GS375" s="48"/>
      <c r="GV375" s="48"/>
      <c r="GZ375" s="48"/>
      <c r="HC375" s="48"/>
      <c r="HF375" s="48"/>
      <c r="HJ375" s="48"/>
      <c r="HM375" s="48"/>
      <c r="HP375" s="48"/>
      <c r="HT375" s="48"/>
      <c r="HW375" s="48"/>
      <c r="HZ375" s="48"/>
      <c r="ID375" s="48"/>
      <c r="IG375" s="48"/>
      <c r="IJ375" s="48"/>
      <c r="IN375" s="48"/>
      <c r="IQ375" s="48"/>
      <c r="IT375" s="48"/>
      <c r="IX375" s="48"/>
      <c r="JA375" s="48"/>
      <c r="JD375" s="48"/>
      <c r="JH375" s="48"/>
      <c r="JK375" s="48"/>
      <c r="JN375" s="48"/>
      <c r="JQ375" s="48"/>
      <c r="JT375" s="48"/>
      <c r="JW375" s="48"/>
      <c r="JZ375" s="48"/>
      <c r="KC375" s="48"/>
      <c r="KF375" s="48"/>
      <c r="KI375" s="48"/>
      <c r="KL375" s="48"/>
      <c r="KO375" s="48"/>
      <c r="KR375" s="48"/>
      <c r="KS375" s="49"/>
    </row>
    <row r="376" spans="7:305" s="14" customFormat="1" ht="18.75" customHeight="1">
      <c r="G376" s="48"/>
      <c r="K376" s="48"/>
      <c r="N376" s="48"/>
      <c r="Q376" s="48"/>
      <c r="T376" s="48"/>
      <c r="W376" s="48"/>
      <c r="AA376" s="48"/>
      <c r="AD376" s="48"/>
      <c r="AG376" s="48"/>
      <c r="AK376" s="48"/>
      <c r="AN376" s="48"/>
      <c r="AQ376" s="48"/>
      <c r="AU376" s="48"/>
      <c r="AX376" s="48"/>
      <c r="BA376" s="48"/>
      <c r="BE376" s="48"/>
      <c r="BH376" s="48"/>
      <c r="BK376" s="48"/>
      <c r="BO376" s="48"/>
      <c r="BR376" s="48"/>
      <c r="BU376" s="48"/>
      <c r="BX376" s="48"/>
      <c r="CA376" s="48"/>
      <c r="CD376" s="48"/>
      <c r="CG376" s="48"/>
      <c r="CJ376" s="48"/>
      <c r="CM376" s="48"/>
      <c r="CQ376" s="48"/>
      <c r="CT376" s="48"/>
      <c r="CW376" s="48"/>
      <c r="DA376" s="48"/>
      <c r="DD376" s="48"/>
      <c r="DG376" s="48"/>
      <c r="DK376" s="48"/>
      <c r="DN376" s="48"/>
      <c r="DQ376" s="48"/>
      <c r="DU376" s="48"/>
      <c r="DX376" s="48"/>
      <c r="EA376" s="48"/>
      <c r="EE376" s="48"/>
      <c r="EH376" s="48"/>
      <c r="EK376" s="48"/>
      <c r="EN376" s="48"/>
      <c r="ER376" s="48"/>
      <c r="EU376" s="48"/>
      <c r="EX376" s="48"/>
      <c r="FB376" s="48"/>
      <c r="FE376" s="48"/>
      <c r="FH376" s="48"/>
      <c r="FL376" s="48"/>
      <c r="FO376" s="48"/>
      <c r="FR376" s="48"/>
      <c r="FV376" s="48"/>
      <c r="FY376" s="48"/>
      <c r="GB376" s="48"/>
      <c r="GF376" s="48"/>
      <c r="GI376" s="48"/>
      <c r="GL376" s="48"/>
      <c r="GP376" s="48"/>
      <c r="GS376" s="48"/>
      <c r="GV376" s="48"/>
      <c r="GZ376" s="48"/>
      <c r="HC376" s="48"/>
      <c r="HF376" s="48"/>
      <c r="HJ376" s="48"/>
      <c r="HM376" s="48"/>
      <c r="HP376" s="48"/>
      <c r="HT376" s="48"/>
      <c r="HW376" s="48"/>
      <c r="HZ376" s="48"/>
      <c r="ID376" s="48"/>
      <c r="IG376" s="48"/>
      <c r="IJ376" s="48"/>
      <c r="IN376" s="48"/>
      <c r="IQ376" s="48"/>
      <c r="IT376" s="48"/>
      <c r="IX376" s="48"/>
      <c r="JA376" s="48"/>
      <c r="JD376" s="48"/>
      <c r="JH376" s="48"/>
      <c r="JK376" s="48"/>
      <c r="JN376" s="48"/>
      <c r="JQ376" s="48"/>
      <c r="JT376" s="48"/>
      <c r="JW376" s="48"/>
      <c r="JZ376" s="48"/>
      <c r="KC376" s="48"/>
      <c r="KF376" s="48"/>
      <c r="KI376" s="48"/>
      <c r="KL376" s="48"/>
      <c r="KO376" s="48"/>
      <c r="KR376" s="48"/>
      <c r="KS376" s="49"/>
    </row>
    <row r="377" spans="7:305" s="14" customFormat="1">
      <c r="G377" s="48"/>
      <c r="K377" s="48"/>
      <c r="N377" s="48"/>
      <c r="Q377" s="48"/>
      <c r="T377" s="48"/>
      <c r="W377" s="48"/>
      <c r="AA377" s="48"/>
      <c r="AD377" s="48"/>
      <c r="AG377" s="48"/>
      <c r="AK377" s="48"/>
      <c r="AN377" s="48"/>
      <c r="AQ377" s="48"/>
      <c r="AU377" s="48"/>
      <c r="AX377" s="48"/>
      <c r="BA377" s="48"/>
      <c r="BE377" s="48"/>
      <c r="BH377" s="48"/>
      <c r="BK377" s="48"/>
      <c r="BO377" s="48"/>
      <c r="BR377" s="48"/>
      <c r="BU377" s="48"/>
      <c r="BX377" s="48"/>
      <c r="CA377" s="48"/>
      <c r="CD377" s="48"/>
      <c r="CG377" s="48"/>
      <c r="CJ377" s="48"/>
      <c r="CM377" s="48"/>
      <c r="CQ377" s="48"/>
      <c r="CT377" s="48"/>
      <c r="CW377" s="48"/>
      <c r="DA377" s="48"/>
      <c r="DD377" s="48"/>
      <c r="DG377" s="48"/>
      <c r="DK377" s="48"/>
      <c r="DN377" s="48"/>
      <c r="DQ377" s="48"/>
      <c r="DU377" s="48"/>
      <c r="DX377" s="48"/>
      <c r="EA377" s="48"/>
      <c r="EE377" s="48"/>
      <c r="EH377" s="48"/>
      <c r="EK377" s="48"/>
      <c r="EN377" s="48"/>
      <c r="ER377" s="48"/>
      <c r="EU377" s="48"/>
      <c r="EX377" s="48"/>
      <c r="FB377" s="48"/>
      <c r="FE377" s="48"/>
      <c r="FH377" s="48"/>
      <c r="FL377" s="48"/>
      <c r="FO377" s="48"/>
      <c r="FR377" s="48"/>
      <c r="FV377" s="48"/>
      <c r="FY377" s="48"/>
      <c r="GB377" s="48"/>
      <c r="GF377" s="48"/>
      <c r="GI377" s="48"/>
      <c r="GL377" s="48"/>
      <c r="GP377" s="48"/>
      <c r="GS377" s="48"/>
      <c r="GV377" s="48"/>
      <c r="GZ377" s="48"/>
      <c r="HC377" s="48"/>
      <c r="HF377" s="48"/>
      <c r="HJ377" s="48"/>
      <c r="HM377" s="48"/>
      <c r="HP377" s="48"/>
      <c r="HT377" s="48"/>
      <c r="HW377" s="48"/>
      <c r="HZ377" s="48"/>
      <c r="ID377" s="48"/>
      <c r="IG377" s="48"/>
      <c r="IJ377" s="48"/>
      <c r="IN377" s="48"/>
      <c r="IQ377" s="48"/>
      <c r="IT377" s="48"/>
      <c r="IX377" s="48"/>
      <c r="JA377" s="48"/>
      <c r="JD377" s="48"/>
      <c r="JH377" s="48"/>
      <c r="JK377" s="48"/>
      <c r="JN377" s="48"/>
      <c r="JQ377" s="48"/>
      <c r="JT377" s="48"/>
      <c r="JW377" s="48"/>
      <c r="JZ377" s="48"/>
      <c r="KC377" s="48"/>
      <c r="KF377" s="48"/>
      <c r="KI377" s="48"/>
      <c r="KL377" s="48"/>
      <c r="KO377" s="48"/>
      <c r="KR377" s="48"/>
      <c r="KS377" s="49"/>
    </row>
    <row r="378" spans="7:305" s="14" customFormat="1" ht="18.75" customHeight="1">
      <c r="G378" s="48"/>
      <c r="K378" s="48"/>
      <c r="N378" s="48"/>
      <c r="Q378" s="48"/>
      <c r="T378" s="48"/>
      <c r="W378" s="48"/>
      <c r="AA378" s="48"/>
      <c r="AD378" s="48"/>
      <c r="AG378" s="48"/>
      <c r="AK378" s="48"/>
      <c r="AN378" s="48"/>
      <c r="AQ378" s="48"/>
      <c r="AU378" s="48"/>
      <c r="AX378" s="48"/>
      <c r="BA378" s="48"/>
      <c r="BE378" s="48"/>
      <c r="BH378" s="48"/>
      <c r="BK378" s="48"/>
      <c r="BO378" s="48"/>
      <c r="BR378" s="48"/>
      <c r="BU378" s="48"/>
      <c r="BX378" s="48"/>
      <c r="CA378" s="48"/>
      <c r="CD378" s="48"/>
      <c r="CG378" s="48"/>
      <c r="CJ378" s="48"/>
      <c r="CM378" s="48"/>
      <c r="CQ378" s="48"/>
      <c r="CT378" s="48"/>
      <c r="CW378" s="48"/>
      <c r="DA378" s="48"/>
      <c r="DD378" s="48"/>
      <c r="DG378" s="48"/>
      <c r="DK378" s="48"/>
      <c r="DN378" s="48"/>
      <c r="DQ378" s="48"/>
      <c r="DU378" s="48"/>
      <c r="DX378" s="48"/>
      <c r="EA378" s="48"/>
      <c r="EE378" s="48"/>
      <c r="EH378" s="48"/>
      <c r="EK378" s="48"/>
      <c r="EN378" s="48"/>
      <c r="ER378" s="48"/>
      <c r="EU378" s="48"/>
      <c r="EX378" s="48"/>
      <c r="FB378" s="48"/>
      <c r="FE378" s="48"/>
      <c r="FH378" s="48"/>
      <c r="FL378" s="48"/>
      <c r="FO378" s="48"/>
      <c r="FR378" s="48"/>
      <c r="FV378" s="48"/>
      <c r="FY378" s="48"/>
      <c r="GB378" s="48"/>
      <c r="GF378" s="48"/>
      <c r="GI378" s="48"/>
      <c r="GL378" s="48"/>
      <c r="GP378" s="48"/>
      <c r="GS378" s="48"/>
      <c r="GV378" s="48"/>
      <c r="GZ378" s="48"/>
      <c r="HC378" s="48"/>
      <c r="HF378" s="48"/>
      <c r="HJ378" s="48"/>
      <c r="HM378" s="48"/>
      <c r="HP378" s="48"/>
      <c r="HT378" s="48"/>
      <c r="HW378" s="48"/>
      <c r="HZ378" s="48"/>
      <c r="ID378" s="48"/>
      <c r="IG378" s="48"/>
      <c r="IJ378" s="48"/>
      <c r="IN378" s="48"/>
      <c r="IQ378" s="48"/>
      <c r="IT378" s="48"/>
      <c r="IX378" s="48"/>
      <c r="JA378" s="48"/>
      <c r="JD378" s="48"/>
      <c r="JH378" s="48"/>
      <c r="JK378" s="48"/>
      <c r="JN378" s="48"/>
      <c r="JQ378" s="48"/>
      <c r="JT378" s="48"/>
      <c r="JW378" s="48"/>
      <c r="JZ378" s="48"/>
      <c r="KC378" s="48"/>
      <c r="KF378" s="48"/>
      <c r="KI378" s="48"/>
      <c r="KL378" s="48"/>
      <c r="KO378" s="48"/>
      <c r="KR378" s="48"/>
      <c r="KS378" s="49"/>
    </row>
    <row r="379" spans="7:305" s="14" customFormat="1">
      <c r="G379" s="48"/>
      <c r="K379" s="48"/>
      <c r="N379" s="48"/>
      <c r="Q379" s="48"/>
      <c r="T379" s="48"/>
      <c r="W379" s="48"/>
      <c r="AA379" s="48"/>
      <c r="AD379" s="48"/>
      <c r="AG379" s="48"/>
      <c r="AK379" s="48"/>
      <c r="AN379" s="48"/>
      <c r="AQ379" s="48"/>
      <c r="AU379" s="48"/>
      <c r="AX379" s="48"/>
      <c r="BA379" s="48"/>
      <c r="BE379" s="48"/>
      <c r="BH379" s="48"/>
      <c r="BK379" s="48"/>
      <c r="BO379" s="48"/>
      <c r="BR379" s="48"/>
      <c r="BU379" s="48"/>
      <c r="BX379" s="48"/>
      <c r="CA379" s="48"/>
      <c r="CD379" s="48"/>
      <c r="CG379" s="48"/>
      <c r="CJ379" s="48"/>
      <c r="CM379" s="48"/>
      <c r="CQ379" s="48"/>
      <c r="CT379" s="48"/>
      <c r="CW379" s="48"/>
      <c r="DA379" s="48"/>
      <c r="DD379" s="48"/>
      <c r="DG379" s="48"/>
      <c r="DK379" s="48"/>
      <c r="DN379" s="48"/>
      <c r="DQ379" s="48"/>
      <c r="DU379" s="48"/>
      <c r="DX379" s="48"/>
      <c r="EA379" s="48"/>
      <c r="EE379" s="48"/>
      <c r="EH379" s="48"/>
      <c r="EK379" s="48"/>
      <c r="EN379" s="48"/>
      <c r="ER379" s="48"/>
      <c r="EU379" s="48"/>
      <c r="EX379" s="48"/>
      <c r="FB379" s="48"/>
      <c r="FE379" s="48"/>
      <c r="FH379" s="48"/>
      <c r="FL379" s="48"/>
      <c r="FO379" s="48"/>
      <c r="FR379" s="48"/>
      <c r="FV379" s="48"/>
      <c r="FY379" s="48"/>
      <c r="GB379" s="48"/>
      <c r="GF379" s="48"/>
      <c r="GI379" s="48"/>
      <c r="GL379" s="48"/>
      <c r="GP379" s="48"/>
      <c r="GS379" s="48"/>
      <c r="GV379" s="48"/>
      <c r="GZ379" s="48"/>
      <c r="HC379" s="48"/>
      <c r="HF379" s="48"/>
      <c r="HJ379" s="48"/>
      <c r="HM379" s="48"/>
      <c r="HP379" s="48"/>
      <c r="HT379" s="48"/>
      <c r="HW379" s="48"/>
      <c r="HZ379" s="48"/>
      <c r="ID379" s="48"/>
      <c r="IG379" s="48"/>
      <c r="IJ379" s="48"/>
      <c r="IN379" s="48"/>
      <c r="IQ379" s="48"/>
      <c r="IT379" s="48"/>
      <c r="IX379" s="48"/>
      <c r="JA379" s="48"/>
      <c r="JD379" s="48"/>
      <c r="JH379" s="48"/>
      <c r="JK379" s="48"/>
      <c r="JN379" s="48"/>
      <c r="JQ379" s="48"/>
      <c r="JT379" s="48"/>
      <c r="JW379" s="48"/>
      <c r="JZ379" s="48"/>
      <c r="KC379" s="48"/>
      <c r="KF379" s="48"/>
      <c r="KI379" s="48"/>
      <c r="KL379" s="48"/>
      <c r="KO379" s="48"/>
      <c r="KR379" s="48"/>
      <c r="KS379" s="49"/>
    </row>
    <row r="380" spans="7:305" s="14" customFormat="1" ht="18.75" customHeight="1">
      <c r="G380" s="48"/>
      <c r="K380" s="48"/>
      <c r="N380" s="48"/>
      <c r="Q380" s="48"/>
      <c r="T380" s="48"/>
      <c r="W380" s="48"/>
      <c r="AA380" s="48"/>
      <c r="AD380" s="48"/>
      <c r="AG380" s="48"/>
      <c r="AK380" s="48"/>
      <c r="AN380" s="48"/>
      <c r="AQ380" s="48"/>
      <c r="AU380" s="48"/>
      <c r="AX380" s="48"/>
      <c r="BA380" s="48"/>
      <c r="BE380" s="48"/>
      <c r="BH380" s="48"/>
      <c r="BK380" s="48"/>
      <c r="BO380" s="48"/>
      <c r="BR380" s="48"/>
      <c r="BU380" s="48"/>
      <c r="BX380" s="48"/>
      <c r="CA380" s="48"/>
      <c r="CD380" s="48"/>
      <c r="CG380" s="48"/>
      <c r="CJ380" s="48"/>
      <c r="CM380" s="48"/>
      <c r="CQ380" s="48"/>
      <c r="CT380" s="48"/>
      <c r="CW380" s="48"/>
      <c r="DA380" s="48"/>
      <c r="DD380" s="48"/>
      <c r="DG380" s="48"/>
      <c r="DK380" s="48"/>
      <c r="DN380" s="48"/>
      <c r="DQ380" s="48"/>
      <c r="DU380" s="48"/>
      <c r="DX380" s="48"/>
      <c r="EA380" s="48"/>
      <c r="EE380" s="48"/>
      <c r="EH380" s="48"/>
      <c r="EK380" s="48"/>
      <c r="EN380" s="48"/>
      <c r="ER380" s="48"/>
      <c r="EU380" s="48"/>
      <c r="EX380" s="48"/>
      <c r="FB380" s="48"/>
      <c r="FE380" s="48"/>
      <c r="FH380" s="48"/>
      <c r="FL380" s="48"/>
      <c r="FO380" s="48"/>
      <c r="FR380" s="48"/>
      <c r="FV380" s="48"/>
      <c r="FY380" s="48"/>
      <c r="GB380" s="48"/>
      <c r="GF380" s="48"/>
      <c r="GI380" s="48"/>
      <c r="GL380" s="48"/>
      <c r="GP380" s="48"/>
      <c r="GS380" s="48"/>
      <c r="GV380" s="48"/>
      <c r="GZ380" s="48"/>
      <c r="HC380" s="48"/>
      <c r="HF380" s="48"/>
      <c r="HJ380" s="48"/>
      <c r="HM380" s="48"/>
      <c r="HP380" s="48"/>
      <c r="HT380" s="48"/>
      <c r="HW380" s="48"/>
      <c r="HZ380" s="48"/>
      <c r="ID380" s="48"/>
      <c r="IG380" s="48"/>
      <c r="IJ380" s="48"/>
      <c r="IN380" s="48"/>
      <c r="IQ380" s="48"/>
      <c r="IT380" s="48"/>
      <c r="IX380" s="48"/>
      <c r="JA380" s="48"/>
      <c r="JD380" s="48"/>
      <c r="JH380" s="48"/>
      <c r="JK380" s="48"/>
      <c r="JN380" s="48"/>
      <c r="JQ380" s="48"/>
      <c r="JT380" s="48"/>
      <c r="JW380" s="48"/>
      <c r="JZ380" s="48"/>
      <c r="KC380" s="48"/>
      <c r="KF380" s="48"/>
      <c r="KI380" s="48"/>
      <c r="KL380" s="48"/>
      <c r="KO380" s="48"/>
      <c r="KR380" s="48"/>
      <c r="KS380" s="49"/>
    </row>
    <row r="381" spans="7:305" s="14" customFormat="1">
      <c r="G381" s="48"/>
      <c r="K381" s="48"/>
      <c r="N381" s="48"/>
      <c r="Q381" s="48"/>
      <c r="T381" s="48"/>
      <c r="W381" s="48"/>
      <c r="AA381" s="48"/>
      <c r="AD381" s="48"/>
      <c r="AG381" s="48"/>
      <c r="AK381" s="48"/>
      <c r="AN381" s="48"/>
      <c r="AQ381" s="48"/>
      <c r="AU381" s="48"/>
      <c r="AX381" s="48"/>
      <c r="BA381" s="48"/>
      <c r="BE381" s="48"/>
      <c r="BH381" s="48"/>
      <c r="BK381" s="48"/>
      <c r="BO381" s="48"/>
      <c r="BR381" s="48"/>
      <c r="BU381" s="48"/>
      <c r="BX381" s="48"/>
      <c r="CA381" s="48"/>
      <c r="CD381" s="48"/>
      <c r="CG381" s="48"/>
      <c r="CJ381" s="48"/>
      <c r="CM381" s="48"/>
      <c r="CQ381" s="48"/>
      <c r="CT381" s="48"/>
      <c r="CW381" s="48"/>
      <c r="DA381" s="48"/>
      <c r="DD381" s="48"/>
      <c r="DG381" s="48"/>
      <c r="DK381" s="48"/>
      <c r="DN381" s="48"/>
      <c r="DQ381" s="48"/>
      <c r="DU381" s="48"/>
      <c r="DX381" s="48"/>
      <c r="EA381" s="48"/>
      <c r="EE381" s="48"/>
      <c r="EH381" s="48"/>
      <c r="EK381" s="48"/>
      <c r="EN381" s="48"/>
      <c r="ER381" s="48"/>
      <c r="EU381" s="48"/>
      <c r="EX381" s="48"/>
      <c r="FB381" s="48"/>
      <c r="FE381" s="48"/>
      <c r="FH381" s="48"/>
      <c r="FL381" s="48"/>
      <c r="FO381" s="48"/>
      <c r="FR381" s="48"/>
      <c r="FV381" s="48"/>
      <c r="FY381" s="48"/>
      <c r="GB381" s="48"/>
      <c r="GF381" s="48"/>
      <c r="GI381" s="48"/>
      <c r="GL381" s="48"/>
      <c r="GP381" s="48"/>
      <c r="GS381" s="48"/>
      <c r="GV381" s="48"/>
      <c r="GZ381" s="48"/>
      <c r="HC381" s="48"/>
      <c r="HF381" s="48"/>
      <c r="HJ381" s="48"/>
      <c r="HM381" s="48"/>
      <c r="HP381" s="48"/>
      <c r="HT381" s="48"/>
      <c r="HW381" s="48"/>
      <c r="HZ381" s="48"/>
      <c r="ID381" s="48"/>
      <c r="IG381" s="48"/>
      <c r="IJ381" s="48"/>
      <c r="IN381" s="48"/>
      <c r="IQ381" s="48"/>
      <c r="IT381" s="48"/>
      <c r="IX381" s="48"/>
      <c r="JA381" s="48"/>
      <c r="JD381" s="48"/>
      <c r="JH381" s="48"/>
      <c r="JK381" s="48"/>
      <c r="JN381" s="48"/>
      <c r="JQ381" s="48"/>
      <c r="JT381" s="48"/>
      <c r="JW381" s="48"/>
      <c r="JZ381" s="48"/>
      <c r="KC381" s="48"/>
      <c r="KF381" s="48"/>
      <c r="KI381" s="48"/>
      <c r="KL381" s="48"/>
      <c r="KO381" s="48"/>
      <c r="KR381" s="48"/>
      <c r="KS381" s="49"/>
    </row>
    <row r="382" spans="7:305" s="14" customFormat="1" ht="18.75" customHeight="1">
      <c r="G382" s="48"/>
      <c r="K382" s="48"/>
      <c r="N382" s="48"/>
      <c r="Q382" s="48"/>
      <c r="T382" s="48"/>
      <c r="W382" s="48"/>
      <c r="AA382" s="48"/>
      <c r="AD382" s="48"/>
      <c r="AG382" s="48"/>
      <c r="AK382" s="48"/>
      <c r="AN382" s="48"/>
      <c r="AQ382" s="48"/>
      <c r="AU382" s="48"/>
      <c r="AX382" s="48"/>
      <c r="BA382" s="48"/>
      <c r="BE382" s="48"/>
      <c r="BH382" s="48"/>
      <c r="BK382" s="48"/>
      <c r="BO382" s="48"/>
      <c r="BR382" s="48"/>
      <c r="BU382" s="48"/>
      <c r="BX382" s="48"/>
      <c r="CA382" s="48"/>
      <c r="CD382" s="48"/>
      <c r="CG382" s="48"/>
      <c r="CJ382" s="48"/>
      <c r="CM382" s="48"/>
      <c r="CQ382" s="48"/>
      <c r="CT382" s="48"/>
      <c r="CW382" s="48"/>
      <c r="DA382" s="48"/>
      <c r="DD382" s="48"/>
      <c r="DG382" s="48"/>
      <c r="DK382" s="48"/>
      <c r="DN382" s="48"/>
      <c r="DQ382" s="48"/>
      <c r="DU382" s="48"/>
      <c r="DX382" s="48"/>
      <c r="EA382" s="48"/>
      <c r="EE382" s="48"/>
      <c r="EH382" s="48"/>
      <c r="EK382" s="48"/>
      <c r="EN382" s="48"/>
      <c r="ER382" s="48"/>
      <c r="EU382" s="48"/>
      <c r="EX382" s="48"/>
      <c r="FB382" s="48"/>
      <c r="FE382" s="48"/>
      <c r="FH382" s="48"/>
      <c r="FL382" s="48"/>
      <c r="FO382" s="48"/>
      <c r="FR382" s="48"/>
      <c r="FV382" s="48"/>
      <c r="FY382" s="48"/>
      <c r="GB382" s="48"/>
      <c r="GF382" s="48"/>
      <c r="GI382" s="48"/>
      <c r="GL382" s="48"/>
      <c r="GP382" s="48"/>
      <c r="GS382" s="48"/>
      <c r="GV382" s="48"/>
      <c r="GZ382" s="48"/>
      <c r="HC382" s="48"/>
      <c r="HF382" s="48"/>
      <c r="HJ382" s="48"/>
      <c r="HM382" s="48"/>
      <c r="HP382" s="48"/>
      <c r="HT382" s="48"/>
      <c r="HW382" s="48"/>
      <c r="HZ382" s="48"/>
      <c r="ID382" s="48"/>
      <c r="IG382" s="48"/>
      <c r="IJ382" s="48"/>
      <c r="IN382" s="48"/>
      <c r="IQ382" s="48"/>
      <c r="IT382" s="48"/>
      <c r="IX382" s="48"/>
      <c r="JA382" s="48"/>
      <c r="JD382" s="48"/>
      <c r="JH382" s="48"/>
      <c r="JK382" s="48"/>
      <c r="JN382" s="48"/>
      <c r="JQ382" s="48"/>
      <c r="JT382" s="48"/>
      <c r="JW382" s="48"/>
      <c r="JZ382" s="48"/>
      <c r="KC382" s="48"/>
      <c r="KF382" s="48"/>
      <c r="KI382" s="48"/>
      <c r="KL382" s="48"/>
      <c r="KO382" s="48"/>
      <c r="KR382" s="48"/>
      <c r="KS382" s="49"/>
    </row>
    <row r="383" spans="7:305" s="14" customFormat="1">
      <c r="G383" s="48"/>
      <c r="K383" s="48"/>
      <c r="N383" s="48"/>
      <c r="Q383" s="48"/>
      <c r="T383" s="48"/>
      <c r="W383" s="48"/>
      <c r="AA383" s="48"/>
      <c r="AD383" s="48"/>
      <c r="AG383" s="48"/>
      <c r="AK383" s="48"/>
      <c r="AN383" s="48"/>
      <c r="AQ383" s="48"/>
      <c r="AU383" s="48"/>
      <c r="AX383" s="48"/>
      <c r="BA383" s="48"/>
      <c r="BE383" s="48"/>
      <c r="BH383" s="48"/>
      <c r="BK383" s="48"/>
      <c r="BO383" s="48"/>
      <c r="BR383" s="48"/>
      <c r="BU383" s="48"/>
      <c r="BX383" s="48"/>
      <c r="CA383" s="48"/>
      <c r="CD383" s="48"/>
      <c r="CG383" s="48"/>
      <c r="CJ383" s="48"/>
      <c r="CM383" s="48"/>
      <c r="CQ383" s="48"/>
      <c r="CT383" s="48"/>
      <c r="CW383" s="48"/>
      <c r="DA383" s="48"/>
      <c r="DD383" s="48"/>
      <c r="DG383" s="48"/>
      <c r="DK383" s="48"/>
      <c r="DN383" s="48"/>
      <c r="DQ383" s="48"/>
      <c r="DU383" s="48"/>
      <c r="DX383" s="48"/>
      <c r="EA383" s="48"/>
      <c r="EE383" s="48"/>
      <c r="EH383" s="48"/>
      <c r="EK383" s="48"/>
      <c r="EN383" s="48"/>
      <c r="ER383" s="48"/>
      <c r="EU383" s="48"/>
      <c r="EX383" s="48"/>
      <c r="FB383" s="48"/>
      <c r="FE383" s="48"/>
      <c r="FH383" s="48"/>
      <c r="FL383" s="48"/>
      <c r="FO383" s="48"/>
      <c r="FR383" s="48"/>
      <c r="FV383" s="48"/>
      <c r="FY383" s="48"/>
      <c r="GB383" s="48"/>
      <c r="GF383" s="48"/>
      <c r="GI383" s="48"/>
      <c r="GL383" s="48"/>
      <c r="GP383" s="48"/>
      <c r="GS383" s="48"/>
      <c r="GV383" s="48"/>
      <c r="GZ383" s="48"/>
      <c r="HC383" s="48"/>
      <c r="HF383" s="48"/>
      <c r="HJ383" s="48"/>
      <c r="HM383" s="48"/>
      <c r="HP383" s="48"/>
      <c r="HT383" s="48"/>
      <c r="HW383" s="48"/>
      <c r="HZ383" s="48"/>
      <c r="ID383" s="48"/>
      <c r="IG383" s="48"/>
      <c r="IJ383" s="48"/>
      <c r="IN383" s="48"/>
      <c r="IQ383" s="48"/>
      <c r="IT383" s="48"/>
      <c r="IX383" s="48"/>
      <c r="JA383" s="48"/>
      <c r="JD383" s="48"/>
      <c r="JH383" s="48"/>
      <c r="JK383" s="48"/>
      <c r="JN383" s="48"/>
      <c r="JQ383" s="48"/>
      <c r="JT383" s="48"/>
      <c r="JW383" s="48"/>
      <c r="JZ383" s="48"/>
      <c r="KC383" s="48"/>
      <c r="KF383" s="48"/>
      <c r="KI383" s="48"/>
      <c r="KL383" s="48"/>
      <c r="KO383" s="48"/>
      <c r="KR383" s="48"/>
      <c r="KS383" s="49"/>
    </row>
    <row r="384" spans="7:305" s="14" customFormat="1" ht="18.75" customHeight="1">
      <c r="G384" s="48"/>
      <c r="K384" s="48"/>
      <c r="N384" s="48"/>
      <c r="Q384" s="48"/>
      <c r="T384" s="48"/>
      <c r="W384" s="48"/>
      <c r="AA384" s="48"/>
      <c r="AD384" s="48"/>
      <c r="AG384" s="48"/>
      <c r="AK384" s="48"/>
      <c r="AN384" s="48"/>
      <c r="AQ384" s="48"/>
      <c r="AU384" s="48"/>
      <c r="AX384" s="48"/>
      <c r="BA384" s="48"/>
      <c r="BE384" s="48"/>
      <c r="BH384" s="48"/>
      <c r="BK384" s="48"/>
      <c r="BO384" s="48"/>
      <c r="BR384" s="48"/>
      <c r="BU384" s="48"/>
      <c r="BX384" s="48"/>
      <c r="CA384" s="48"/>
      <c r="CD384" s="48"/>
      <c r="CG384" s="48"/>
      <c r="CJ384" s="48"/>
      <c r="CM384" s="48"/>
      <c r="CQ384" s="48"/>
      <c r="CT384" s="48"/>
      <c r="CW384" s="48"/>
      <c r="DA384" s="48"/>
      <c r="DD384" s="48"/>
      <c r="DG384" s="48"/>
      <c r="DK384" s="48"/>
      <c r="DN384" s="48"/>
      <c r="DQ384" s="48"/>
      <c r="DU384" s="48"/>
      <c r="DX384" s="48"/>
      <c r="EA384" s="48"/>
      <c r="EE384" s="48"/>
      <c r="EH384" s="48"/>
      <c r="EK384" s="48"/>
      <c r="EN384" s="48"/>
      <c r="ER384" s="48"/>
      <c r="EU384" s="48"/>
      <c r="EX384" s="48"/>
      <c r="FB384" s="48"/>
      <c r="FE384" s="48"/>
      <c r="FH384" s="48"/>
      <c r="FL384" s="48"/>
      <c r="FO384" s="48"/>
      <c r="FR384" s="48"/>
      <c r="FV384" s="48"/>
      <c r="FY384" s="48"/>
      <c r="GB384" s="48"/>
      <c r="GF384" s="48"/>
      <c r="GI384" s="48"/>
      <c r="GL384" s="48"/>
      <c r="GP384" s="48"/>
      <c r="GS384" s="48"/>
      <c r="GV384" s="48"/>
      <c r="GZ384" s="48"/>
      <c r="HC384" s="48"/>
      <c r="HF384" s="48"/>
      <c r="HJ384" s="48"/>
      <c r="HM384" s="48"/>
      <c r="HP384" s="48"/>
      <c r="HT384" s="48"/>
      <c r="HW384" s="48"/>
      <c r="HZ384" s="48"/>
      <c r="ID384" s="48"/>
      <c r="IG384" s="48"/>
      <c r="IJ384" s="48"/>
      <c r="IN384" s="48"/>
      <c r="IQ384" s="48"/>
      <c r="IT384" s="48"/>
      <c r="IX384" s="48"/>
      <c r="JA384" s="48"/>
      <c r="JD384" s="48"/>
      <c r="JH384" s="48"/>
      <c r="JK384" s="48"/>
      <c r="JN384" s="48"/>
      <c r="JQ384" s="48"/>
      <c r="JT384" s="48"/>
      <c r="JW384" s="48"/>
      <c r="JZ384" s="48"/>
      <c r="KC384" s="48"/>
      <c r="KF384" s="48"/>
      <c r="KI384" s="48"/>
      <c r="KL384" s="48"/>
      <c r="KO384" s="48"/>
      <c r="KR384" s="48"/>
      <c r="KS384" s="49"/>
    </row>
    <row r="385" spans="7:305" s="14" customFormat="1">
      <c r="G385" s="48"/>
      <c r="K385" s="48"/>
      <c r="N385" s="48"/>
      <c r="Q385" s="48"/>
      <c r="T385" s="48"/>
      <c r="W385" s="48"/>
      <c r="AA385" s="48"/>
      <c r="AD385" s="48"/>
      <c r="AG385" s="48"/>
      <c r="AK385" s="48"/>
      <c r="AN385" s="48"/>
      <c r="AQ385" s="48"/>
      <c r="AU385" s="48"/>
      <c r="AX385" s="48"/>
      <c r="BA385" s="48"/>
      <c r="BE385" s="48"/>
      <c r="BH385" s="48"/>
      <c r="BK385" s="48"/>
      <c r="BO385" s="48"/>
      <c r="BR385" s="48"/>
      <c r="BU385" s="48"/>
      <c r="BX385" s="48"/>
      <c r="CA385" s="48"/>
      <c r="CD385" s="48"/>
      <c r="CG385" s="48"/>
      <c r="CJ385" s="48"/>
      <c r="CM385" s="48"/>
      <c r="CQ385" s="48"/>
      <c r="CT385" s="48"/>
      <c r="CW385" s="48"/>
      <c r="DA385" s="48"/>
      <c r="DD385" s="48"/>
      <c r="DG385" s="48"/>
      <c r="DK385" s="48"/>
      <c r="DN385" s="48"/>
      <c r="DQ385" s="48"/>
      <c r="DU385" s="48"/>
      <c r="DX385" s="48"/>
      <c r="EA385" s="48"/>
      <c r="EE385" s="48"/>
      <c r="EH385" s="48"/>
      <c r="EK385" s="48"/>
      <c r="EN385" s="48"/>
      <c r="ER385" s="48"/>
      <c r="EU385" s="48"/>
      <c r="EX385" s="48"/>
      <c r="FB385" s="48"/>
      <c r="FE385" s="48"/>
      <c r="FH385" s="48"/>
      <c r="FL385" s="48"/>
      <c r="FO385" s="48"/>
      <c r="FR385" s="48"/>
      <c r="FV385" s="48"/>
      <c r="FY385" s="48"/>
      <c r="GB385" s="48"/>
      <c r="GF385" s="48"/>
      <c r="GI385" s="48"/>
      <c r="GL385" s="48"/>
      <c r="GP385" s="48"/>
      <c r="GS385" s="48"/>
      <c r="GV385" s="48"/>
      <c r="GZ385" s="48"/>
      <c r="HC385" s="48"/>
      <c r="HF385" s="48"/>
      <c r="HJ385" s="48"/>
      <c r="HM385" s="48"/>
      <c r="HP385" s="48"/>
      <c r="HT385" s="48"/>
      <c r="HW385" s="48"/>
      <c r="HZ385" s="48"/>
      <c r="ID385" s="48"/>
      <c r="IG385" s="48"/>
      <c r="IJ385" s="48"/>
      <c r="IN385" s="48"/>
      <c r="IQ385" s="48"/>
      <c r="IT385" s="48"/>
      <c r="IX385" s="48"/>
      <c r="JA385" s="48"/>
      <c r="JD385" s="48"/>
      <c r="JH385" s="48"/>
      <c r="JK385" s="48"/>
      <c r="JN385" s="48"/>
      <c r="JQ385" s="48"/>
      <c r="JT385" s="48"/>
      <c r="JW385" s="48"/>
      <c r="JZ385" s="48"/>
      <c r="KC385" s="48"/>
      <c r="KF385" s="48"/>
      <c r="KI385" s="48"/>
      <c r="KL385" s="48"/>
      <c r="KO385" s="48"/>
      <c r="KR385" s="48"/>
      <c r="KS385" s="49"/>
    </row>
    <row r="386" spans="7:305" s="14" customFormat="1" ht="18.75" customHeight="1">
      <c r="G386" s="48"/>
      <c r="K386" s="48"/>
      <c r="N386" s="48"/>
      <c r="Q386" s="48"/>
      <c r="T386" s="48"/>
      <c r="W386" s="48"/>
      <c r="AA386" s="48"/>
      <c r="AD386" s="48"/>
      <c r="AG386" s="48"/>
      <c r="AK386" s="48"/>
      <c r="AN386" s="48"/>
      <c r="AQ386" s="48"/>
      <c r="AU386" s="48"/>
      <c r="AX386" s="48"/>
      <c r="BA386" s="48"/>
      <c r="BE386" s="48"/>
      <c r="BH386" s="48"/>
      <c r="BK386" s="48"/>
      <c r="BO386" s="48"/>
      <c r="BR386" s="48"/>
      <c r="BU386" s="48"/>
      <c r="BX386" s="48"/>
      <c r="CA386" s="48"/>
      <c r="CD386" s="48"/>
      <c r="CG386" s="48"/>
      <c r="CJ386" s="48"/>
      <c r="CM386" s="48"/>
      <c r="CQ386" s="48"/>
      <c r="CT386" s="48"/>
      <c r="CW386" s="48"/>
      <c r="DA386" s="48"/>
      <c r="DD386" s="48"/>
      <c r="DG386" s="48"/>
      <c r="DK386" s="48"/>
      <c r="DN386" s="48"/>
      <c r="DQ386" s="48"/>
      <c r="DU386" s="48"/>
      <c r="DX386" s="48"/>
      <c r="EA386" s="48"/>
      <c r="EE386" s="48"/>
      <c r="EH386" s="48"/>
      <c r="EK386" s="48"/>
      <c r="EN386" s="48"/>
      <c r="ER386" s="48"/>
      <c r="EU386" s="48"/>
      <c r="EX386" s="48"/>
      <c r="FB386" s="48"/>
      <c r="FE386" s="48"/>
      <c r="FH386" s="48"/>
      <c r="FL386" s="48"/>
      <c r="FO386" s="48"/>
      <c r="FR386" s="48"/>
      <c r="FV386" s="48"/>
      <c r="FY386" s="48"/>
      <c r="GB386" s="48"/>
      <c r="GF386" s="48"/>
      <c r="GI386" s="48"/>
      <c r="GL386" s="48"/>
      <c r="GP386" s="48"/>
      <c r="GS386" s="48"/>
      <c r="GV386" s="48"/>
      <c r="GZ386" s="48"/>
      <c r="HC386" s="48"/>
      <c r="HF386" s="48"/>
      <c r="HJ386" s="48"/>
      <c r="HM386" s="48"/>
      <c r="HP386" s="48"/>
      <c r="HT386" s="48"/>
      <c r="HW386" s="48"/>
      <c r="HZ386" s="48"/>
      <c r="ID386" s="48"/>
      <c r="IG386" s="48"/>
      <c r="IJ386" s="48"/>
      <c r="IN386" s="48"/>
      <c r="IQ386" s="48"/>
      <c r="IT386" s="48"/>
      <c r="IX386" s="48"/>
      <c r="JA386" s="48"/>
      <c r="JD386" s="48"/>
      <c r="JH386" s="48"/>
      <c r="JK386" s="48"/>
      <c r="JN386" s="48"/>
      <c r="JQ386" s="48"/>
      <c r="JT386" s="48"/>
      <c r="JW386" s="48"/>
      <c r="JZ386" s="48"/>
      <c r="KC386" s="48"/>
      <c r="KF386" s="48"/>
      <c r="KI386" s="48"/>
      <c r="KL386" s="48"/>
      <c r="KO386" s="48"/>
      <c r="KR386" s="48"/>
      <c r="KS386" s="49"/>
    </row>
    <row r="387" spans="7:305" s="14" customFormat="1">
      <c r="G387" s="48"/>
      <c r="K387" s="48"/>
      <c r="N387" s="48"/>
      <c r="Q387" s="48"/>
      <c r="T387" s="48"/>
      <c r="W387" s="48"/>
      <c r="AA387" s="48"/>
      <c r="AD387" s="48"/>
      <c r="AG387" s="48"/>
      <c r="AK387" s="48"/>
      <c r="AN387" s="48"/>
      <c r="AQ387" s="48"/>
      <c r="AU387" s="48"/>
      <c r="AX387" s="48"/>
      <c r="BA387" s="48"/>
      <c r="BE387" s="48"/>
      <c r="BH387" s="48"/>
      <c r="BK387" s="48"/>
      <c r="BO387" s="48"/>
      <c r="BR387" s="48"/>
      <c r="BU387" s="48"/>
      <c r="BX387" s="48"/>
      <c r="CA387" s="48"/>
      <c r="CD387" s="48"/>
      <c r="CG387" s="48"/>
      <c r="CJ387" s="48"/>
      <c r="CM387" s="48"/>
      <c r="CQ387" s="48"/>
      <c r="CT387" s="48"/>
      <c r="CW387" s="48"/>
      <c r="DA387" s="48"/>
      <c r="DD387" s="48"/>
      <c r="DG387" s="48"/>
      <c r="DK387" s="48"/>
      <c r="DN387" s="48"/>
      <c r="DQ387" s="48"/>
      <c r="DU387" s="48"/>
      <c r="DX387" s="48"/>
      <c r="EA387" s="48"/>
      <c r="EE387" s="48"/>
      <c r="EH387" s="48"/>
      <c r="EK387" s="48"/>
      <c r="EN387" s="48"/>
      <c r="ER387" s="48"/>
      <c r="EU387" s="48"/>
      <c r="EX387" s="48"/>
      <c r="FB387" s="48"/>
      <c r="FE387" s="48"/>
      <c r="FH387" s="48"/>
      <c r="FL387" s="48"/>
      <c r="FO387" s="48"/>
      <c r="FR387" s="48"/>
      <c r="FV387" s="48"/>
      <c r="FY387" s="48"/>
      <c r="GB387" s="48"/>
      <c r="GF387" s="48"/>
      <c r="GI387" s="48"/>
      <c r="GL387" s="48"/>
      <c r="GP387" s="48"/>
      <c r="GS387" s="48"/>
      <c r="GV387" s="48"/>
      <c r="GZ387" s="48"/>
      <c r="HC387" s="48"/>
      <c r="HF387" s="48"/>
      <c r="HJ387" s="48"/>
      <c r="HM387" s="48"/>
      <c r="HP387" s="48"/>
      <c r="HT387" s="48"/>
      <c r="HW387" s="48"/>
      <c r="HZ387" s="48"/>
      <c r="ID387" s="48"/>
      <c r="IG387" s="48"/>
      <c r="IJ387" s="48"/>
      <c r="IN387" s="48"/>
      <c r="IQ387" s="48"/>
      <c r="IT387" s="48"/>
      <c r="IX387" s="48"/>
      <c r="JA387" s="48"/>
      <c r="JD387" s="48"/>
      <c r="JH387" s="48"/>
      <c r="JK387" s="48"/>
      <c r="JN387" s="48"/>
      <c r="JQ387" s="48"/>
      <c r="JT387" s="48"/>
      <c r="JW387" s="48"/>
      <c r="JZ387" s="48"/>
      <c r="KC387" s="48"/>
      <c r="KF387" s="48"/>
      <c r="KI387" s="48"/>
      <c r="KL387" s="48"/>
      <c r="KO387" s="48"/>
      <c r="KR387" s="48"/>
      <c r="KS387" s="49"/>
    </row>
    <row r="388" spans="7:305" s="14" customFormat="1" ht="18.75" customHeight="1">
      <c r="G388" s="48"/>
      <c r="K388" s="48"/>
      <c r="N388" s="48"/>
      <c r="Q388" s="48"/>
      <c r="T388" s="48"/>
      <c r="W388" s="48"/>
      <c r="AA388" s="48"/>
      <c r="AD388" s="48"/>
      <c r="AG388" s="48"/>
      <c r="AK388" s="48"/>
      <c r="AN388" s="48"/>
      <c r="AQ388" s="48"/>
      <c r="AU388" s="48"/>
      <c r="AX388" s="48"/>
      <c r="BA388" s="48"/>
      <c r="BE388" s="48"/>
      <c r="BH388" s="48"/>
      <c r="BK388" s="48"/>
      <c r="BO388" s="48"/>
      <c r="BR388" s="48"/>
      <c r="BU388" s="48"/>
      <c r="BX388" s="48"/>
      <c r="CA388" s="48"/>
      <c r="CD388" s="48"/>
      <c r="CG388" s="48"/>
      <c r="CJ388" s="48"/>
      <c r="CM388" s="48"/>
      <c r="CQ388" s="48"/>
      <c r="CT388" s="48"/>
      <c r="CW388" s="48"/>
      <c r="DA388" s="48"/>
      <c r="DD388" s="48"/>
      <c r="DG388" s="48"/>
      <c r="DK388" s="48"/>
      <c r="DN388" s="48"/>
      <c r="DQ388" s="48"/>
      <c r="DU388" s="48"/>
      <c r="DX388" s="48"/>
      <c r="EA388" s="48"/>
      <c r="EE388" s="48"/>
      <c r="EH388" s="48"/>
      <c r="EK388" s="48"/>
      <c r="EN388" s="48"/>
      <c r="ER388" s="48"/>
      <c r="EU388" s="48"/>
      <c r="EX388" s="48"/>
      <c r="FB388" s="48"/>
      <c r="FE388" s="48"/>
      <c r="FH388" s="48"/>
      <c r="FL388" s="48"/>
      <c r="FO388" s="48"/>
      <c r="FR388" s="48"/>
      <c r="FV388" s="48"/>
      <c r="FY388" s="48"/>
      <c r="GB388" s="48"/>
      <c r="GF388" s="48"/>
      <c r="GI388" s="48"/>
      <c r="GL388" s="48"/>
      <c r="GP388" s="48"/>
      <c r="GS388" s="48"/>
      <c r="GV388" s="48"/>
      <c r="GZ388" s="48"/>
      <c r="HC388" s="48"/>
      <c r="HF388" s="48"/>
      <c r="HJ388" s="48"/>
      <c r="HM388" s="48"/>
      <c r="HP388" s="48"/>
      <c r="HT388" s="48"/>
      <c r="HW388" s="48"/>
      <c r="HZ388" s="48"/>
      <c r="ID388" s="48"/>
      <c r="IG388" s="48"/>
      <c r="IJ388" s="48"/>
      <c r="IN388" s="48"/>
      <c r="IQ388" s="48"/>
      <c r="IT388" s="48"/>
      <c r="IX388" s="48"/>
      <c r="JA388" s="48"/>
      <c r="JD388" s="48"/>
      <c r="JH388" s="48"/>
      <c r="JK388" s="48"/>
      <c r="JN388" s="48"/>
      <c r="JQ388" s="48"/>
      <c r="JT388" s="48"/>
      <c r="JW388" s="48"/>
      <c r="JZ388" s="48"/>
      <c r="KC388" s="48"/>
      <c r="KF388" s="48"/>
      <c r="KI388" s="48"/>
      <c r="KL388" s="48"/>
      <c r="KO388" s="48"/>
      <c r="KR388" s="48"/>
      <c r="KS388" s="49"/>
    </row>
    <row r="389" spans="7:305" s="14" customFormat="1">
      <c r="G389" s="48"/>
      <c r="K389" s="48"/>
      <c r="N389" s="48"/>
      <c r="Q389" s="48"/>
      <c r="T389" s="48"/>
      <c r="W389" s="48"/>
      <c r="AA389" s="48"/>
      <c r="AD389" s="48"/>
      <c r="AG389" s="48"/>
      <c r="AK389" s="48"/>
      <c r="AN389" s="48"/>
      <c r="AQ389" s="48"/>
      <c r="AU389" s="48"/>
      <c r="AX389" s="48"/>
      <c r="BA389" s="48"/>
      <c r="BE389" s="48"/>
      <c r="BH389" s="48"/>
      <c r="BK389" s="48"/>
      <c r="BO389" s="48"/>
      <c r="BR389" s="48"/>
      <c r="BU389" s="48"/>
      <c r="BX389" s="48"/>
      <c r="CA389" s="48"/>
      <c r="CD389" s="48"/>
      <c r="CG389" s="48"/>
      <c r="CJ389" s="48"/>
      <c r="CM389" s="48"/>
      <c r="CQ389" s="48"/>
      <c r="CT389" s="48"/>
      <c r="CW389" s="48"/>
      <c r="DA389" s="48"/>
      <c r="DD389" s="48"/>
      <c r="DG389" s="48"/>
      <c r="DK389" s="48"/>
      <c r="DN389" s="48"/>
      <c r="DQ389" s="48"/>
      <c r="DU389" s="48"/>
      <c r="DX389" s="48"/>
      <c r="EA389" s="48"/>
      <c r="EE389" s="48"/>
      <c r="EH389" s="48"/>
      <c r="EK389" s="48"/>
      <c r="EN389" s="48"/>
      <c r="ER389" s="48"/>
      <c r="EU389" s="48"/>
      <c r="EX389" s="48"/>
      <c r="FB389" s="48"/>
      <c r="FE389" s="48"/>
      <c r="FH389" s="48"/>
      <c r="FL389" s="48"/>
      <c r="FO389" s="48"/>
      <c r="FR389" s="48"/>
      <c r="FV389" s="48"/>
      <c r="FY389" s="48"/>
      <c r="GB389" s="48"/>
      <c r="GF389" s="48"/>
      <c r="GI389" s="48"/>
      <c r="GL389" s="48"/>
      <c r="GP389" s="48"/>
      <c r="GS389" s="48"/>
      <c r="GV389" s="48"/>
      <c r="GZ389" s="48"/>
      <c r="HC389" s="48"/>
      <c r="HF389" s="48"/>
      <c r="HJ389" s="48"/>
      <c r="HM389" s="48"/>
      <c r="HP389" s="48"/>
      <c r="HT389" s="48"/>
      <c r="HW389" s="48"/>
      <c r="HZ389" s="48"/>
      <c r="ID389" s="48"/>
      <c r="IG389" s="48"/>
      <c r="IJ389" s="48"/>
      <c r="IN389" s="48"/>
      <c r="IQ389" s="48"/>
      <c r="IT389" s="48"/>
      <c r="IX389" s="48"/>
      <c r="JA389" s="48"/>
      <c r="JD389" s="48"/>
      <c r="JH389" s="48"/>
      <c r="JK389" s="48"/>
      <c r="JN389" s="48"/>
      <c r="JQ389" s="48"/>
      <c r="JT389" s="48"/>
      <c r="JW389" s="48"/>
      <c r="JZ389" s="48"/>
      <c r="KC389" s="48"/>
      <c r="KF389" s="48"/>
      <c r="KI389" s="48"/>
      <c r="KL389" s="48"/>
      <c r="KO389" s="48"/>
      <c r="KR389" s="48"/>
      <c r="KS389" s="49"/>
    </row>
    <row r="390" spans="7:305" s="14" customFormat="1" ht="18.75" customHeight="1">
      <c r="G390" s="48"/>
      <c r="K390" s="48"/>
      <c r="N390" s="48"/>
      <c r="Q390" s="48"/>
      <c r="T390" s="48"/>
      <c r="W390" s="48"/>
      <c r="AA390" s="48"/>
      <c r="AD390" s="48"/>
      <c r="AG390" s="48"/>
      <c r="AK390" s="48"/>
      <c r="AN390" s="48"/>
      <c r="AQ390" s="48"/>
      <c r="AU390" s="48"/>
      <c r="AX390" s="48"/>
      <c r="BA390" s="48"/>
      <c r="BE390" s="48"/>
      <c r="BH390" s="48"/>
      <c r="BK390" s="48"/>
      <c r="BO390" s="48"/>
      <c r="BR390" s="48"/>
      <c r="BU390" s="48"/>
      <c r="BX390" s="48"/>
      <c r="CA390" s="48"/>
      <c r="CD390" s="48"/>
      <c r="CG390" s="48"/>
      <c r="CJ390" s="48"/>
      <c r="CM390" s="48"/>
      <c r="CQ390" s="48"/>
      <c r="CT390" s="48"/>
      <c r="CW390" s="48"/>
      <c r="DA390" s="48"/>
      <c r="DD390" s="48"/>
      <c r="DG390" s="48"/>
      <c r="DK390" s="48"/>
      <c r="DN390" s="48"/>
      <c r="DQ390" s="48"/>
      <c r="DU390" s="48"/>
      <c r="DX390" s="48"/>
      <c r="EA390" s="48"/>
      <c r="EE390" s="48"/>
      <c r="EH390" s="48"/>
      <c r="EK390" s="48"/>
      <c r="EN390" s="48"/>
      <c r="ER390" s="48"/>
      <c r="EU390" s="48"/>
      <c r="EX390" s="48"/>
      <c r="FB390" s="48"/>
      <c r="FE390" s="48"/>
      <c r="FH390" s="48"/>
      <c r="FL390" s="48"/>
      <c r="FO390" s="48"/>
      <c r="FR390" s="48"/>
      <c r="FV390" s="48"/>
      <c r="FY390" s="48"/>
      <c r="GB390" s="48"/>
      <c r="GF390" s="48"/>
      <c r="GI390" s="48"/>
      <c r="GL390" s="48"/>
      <c r="GP390" s="48"/>
      <c r="GS390" s="48"/>
      <c r="GV390" s="48"/>
      <c r="GZ390" s="48"/>
      <c r="HC390" s="48"/>
      <c r="HF390" s="48"/>
      <c r="HJ390" s="48"/>
      <c r="HM390" s="48"/>
      <c r="HP390" s="48"/>
      <c r="HT390" s="48"/>
      <c r="HW390" s="48"/>
      <c r="HZ390" s="48"/>
      <c r="ID390" s="48"/>
      <c r="IG390" s="48"/>
      <c r="IJ390" s="48"/>
      <c r="IN390" s="48"/>
      <c r="IQ390" s="48"/>
      <c r="IT390" s="48"/>
      <c r="IX390" s="48"/>
      <c r="JA390" s="48"/>
      <c r="JD390" s="48"/>
      <c r="JH390" s="48"/>
      <c r="JK390" s="48"/>
      <c r="JN390" s="48"/>
      <c r="JQ390" s="48"/>
      <c r="JT390" s="48"/>
      <c r="JW390" s="48"/>
      <c r="JZ390" s="48"/>
      <c r="KC390" s="48"/>
      <c r="KF390" s="48"/>
      <c r="KI390" s="48"/>
      <c r="KL390" s="48"/>
      <c r="KO390" s="48"/>
      <c r="KR390" s="48"/>
      <c r="KS390" s="49"/>
    </row>
    <row r="391" spans="7:305" s="14" customFormat="1">
      <c r="G391" s="48"/>
      <c r="K391" s="48"/>
      <c r="N391" s="48"/>
      <c r="Q391" s="48"/>
      <c r="T391" s="48"/>
      <c r="W391" s="48"/>
      <c r="AA391" s="48"/>
      <c r="AD391" s="48"/>
      <c r="AG391" s="48"/>
      <c r="AK391" s="48"/>
      <c r="AN391" s="48"/>
      <c r="AQ391" s="48"/>
      <c r="AU391" s="48"/>
      <c r="AX391" s="48"/>
      <c r="BA391" s="48"/>
      <c r="BE391" s="48"/>
      <c r="BH391" s="48"/>
      <c r="BK391" s="48"/>
      <c r="BO391" s="48"/>
      <c r="BR391" s="48"/>
      <c r="BU391" s="48"/>
      <c r="BX391" s="48"/>
      <c r="CA391" s="48"/>
      <c r="CD391" s="48"/>
      <c r="CG391" s="48"/>
      <c r="CJ391" s="48"/>
      <c r="CM391" s="48"/>
      <c r="CQ391" s="48"/>
      <c r="CT391" s="48"/>
      <c r="CW391" s="48"/>
      <c r="DA391" s="48"/>
      <c r="DD391" s="48"/>
      <c r="DG391" s="48"/>
      <c r="DK391" s="48"/>
      <c r="DN391" s="48"/>
      <c r="DQ391" s="48"/>
      <c r="DU391" s="48"/>
      <c r="DX391" s="48"/>
      <c r="EA391" s="48"/>
      <c r="EE391" s="48"/>
      <c r="EH391" s="48"/>
      <c r="EK391" s="48"/>
      <c r="EN391" s="48"/>
      <c r="ER391" s="48"/>
      <c r="EU391" s="48"/>
      <c r="EX391" s="48"/>
      <c r="FB391" s="48"/>
      <c r="FE391" s="48"/>
      <c r="FH391" s="48"/>
      <c r="FL391" s="48"/>
      <c r="FO391" s="48"/>
      <c r="FR391" s="48"/>
      <c r="FV391" s="48"/>
      <c r="FY391" s="48"/>
      <c r="GB391" s="48"/>
      <c r="GF391" s="48"/>
      <c r="GI391" s="48"/>
      <c r="GL391" s="48"/>
      <c r="GP391" s="48"/>
      <c r="GS391" s="48"/>
      <c r="GV391" s="48"/>
      <c r="GZ391" s="48"/>
      <c r="HC391" s="48"/>
      <c r="HF391" s="48"/>
      <c r="HJ391" s="48"/>
      <c r="HM391" s="48"/>
      <c r="HP391" s="48"/>
      <c r="HT391" s="48"/>
      <c r="HW391" s="48"/>
      <c r="HZ391" s="48"/>
      <c r="ID391" s="48"/>
      <c r="IG391" s="48"/>
      <c r="IJ391" s="48"/>
      <c r="IN391" s="48"/>
      <c r="IQ391" s="48"/>
      <c r="IT391" s="48"/>
      <c r="IX391" s="48"/>
      <c r="JA391" s="48"/>
      <c r="JD391" s="48"/>
      <c r="JH391" s="48"/>
      <c r="JK391" s="48"/>
      <c r="JN391" s="48"/>
      <c r="JQ391" s="48"/>
      <c r="JT391" s="48"/>
      <c r="JW391" s="48"/>
      <c r="JZ391" s="48"/>
      <c r="KC391" s="48"/>
      <c r="KF391" s="48"/>
      <c r="KI391" s="48"/>
      <c r="KL391" s="48"/>
      <c r="KO391" s="48"/>
      <c r="KR391" s="48"/>
      <c r="KS391" s="49"/>
    </row>
    <row r="392" spans="7:305" s="14" customFormat="1" ht="18.75" customHeight="1">
      <c r="G392" s="48"/>
      <c r="K392" s="48"/>
      <c r="N392" s="48"/>
      <c r="Q392" s="48"/>
      <c r="T392" s="48"/>
      <c r="W392" s="48"/>
      <c r="AA392" s="48"/>
      <c r="AD392" s="48"/>
      <c r="AG392" s="48"/>
      <c r="AK392" s="48"/>
      <c r="AN392" s="48"/>
      <c r="AQ392" s="48"/>
      <c r="AU392" s="48"/>
      <c r="AX392" s="48"/>
      <c r="BA392" s="48"/>
      <c r="BE392" s="48"/>
      <c r="BH392" s="48"/>
      <c r="BK392" s="48"/>
      <c r="BO392" s="48"/>
      <c r="BR392" s="48"/>
      <c r="BU392" s="48"/>
      <c r="BX392" s="48"/>
      <c r="CA392" s="48"/>
      <c r="CD392" s="48"/>
      <c r="CG392" s="48"/>
      <c r="CJ392" s="48"/>
      <c r="CM392" s="48"/>
      <c r="CQ392" s="48"/>
      <c r="CT392" s="48"/>
      <c r="CW392" s="48"/>
      <c r="DA392" s="48"/>
      <c r="DD392" s="48"/>
      <c r="DG392" s="48"/>
      <c r="DK392" s="48"/>
      <c r="DN392" s="48"/>
      <c r="DQ392" s="48"/>
      <c r="DU392" s="48"/>
      <c r="DX392" s="48"/>
      <c r="EA392" s="48"/>
      <c r="EE392" s="48"/>
      <c r="EH392" s="48"/>
      <c r="EK392" s="48"/>
      <c r="EN392" s="48"/>
      <c r="ER392" s="48"/>
      <c r="EU392" s="48"/>
      <c r="EX392" s="48"/>
      <c r="FB392" s="48"/>
      <c r="FE392" s="48"/>
      <c r="FH392" s="48"/>
      <c r="FL392" s="48"/>
      <c r="FO392" s="48"/>
      <c r="FR392" s="48"/>
      <c r="FV392" s="48"/>
      <c r="FY392" s="48"/>
      <c r="GB392" s="48"/>
      <c r="GF392" s="48"/>
      <c r="GI392" s="48"/>
      <c r="GL392" s="48"/>
      <c r="GP392" s="48"/>
      <c r="GS392" s="48"/>
      <c r="GV392" s="48"/>
      <c r="GZ392" s="48"/>
      <c r="HC392" s="48"/>
      <c r="HF392" s="48"/>
      <c r="HJ392" s="48"/>
      <c r="HM392" s="48"/>
      <c r="HP392" s="48"/>
      <c r="HT392" s="48"/>
      <c r="HW392" s="48"/>
      <c r="HZ392" s="48"/>
      <c r="ID392" s="48"/>
      <c r="IG392" s="48"/>
      <c r="IJ392" s="48"/>
      <c r="IN392" s="48"/>
      <c r="IQ392" s="48"/>
      <c r="IT392" s="48"/>
      <c r="IX392" s="48"/>
      <c r="JA392" s="48"/>
      <c r="JD392" s="48"/>
      <c r="JH392" s="48"/>
      <c r="JK392" s="48"/>
      <c r="JN392" s="48"/>
      <c r="JQ392" s="48"/>
      <c r="JT392" s="48"/>
      <c r="JW392" s="48"/>
      <c r="JZ392" s="48"/>
      <c r="KC392" s="48"/>
      <c r="KF392" s="48"/>
      <c r="KI392" s="48"/>
      <c r="KL392" s="48"/>
      <c r="KO392" s="48"/>
      <c r="KR392" s="48"/>
      <c r="KS392" s="49"/>
    </row>
    <row r="393" spans="7:305" s="14" customFormat="1">
      <c r="G393" s="48"/>
      <c r="K393" s="48"/>
      <c r="N393" s="48"/>
      <c r="Q393" s="48"/>
      <c r="T393" s="48"/>
      <c r="W393" s="48"/>
      <c r="AA393" s="48"/>
      <c r="AD393" s="48"/>
      <c r="AG393" s="48"/>
      <c r="AK393" s="48"/>
      <c r="AN393" s="48"/>
      <c r="AQ393" s="48"/>
      <c r="AU393" s="48"/>
      <c r="AX393" s="48"/>
      <c r="BA393" s="48"/>
      <c r="BE393" s="48"/>
      <c r="BH393" s="48"/>
      <c r="BK393" s="48"/>
      <c r="BO393" s="48"/>
      <c r="BR393" s="48"/>
      <c r="BU393" s="48"/>
      <c r="BX393" s="48"/>
      <c r="CA393" s="48"/>
      <c r="CD393" s="48"/>
      <c r="CG393" s="48"/>
      <c r="CJ393" s="48"/>
      <c r="CM393" s="48"/>
      <c r="CQ393" s="48"/>
      <c r="CT393" s="48"/>
      <c r="CW393" s="48"/>
      <c r="DA393" s="48"/>
      <c r="DD393" s="48"/>
      <c r="DG393" s="48"/>
      <c r="DK393" s="48"/>
      <c r="DN393" s="48"/>
      <c r="DQ393" s="48"/>
      <c r="DU393" s="48"/>
      <c r="DX393" s="48"/>
      <c r="EA393" s="48"/>
      <c r="EE393" s="48"/>
      <c r="EH393" s="48"/>
      <c r="EK393" s="48"/>
      <c r="EN393" s="48"/>
      <c r="ER393" s="48"/>
      <c r="EU393" s="48"/>
      <c r="EX393" s="48"/>
      <c r="FB393" s="48"/>
      <c r="FE393" s="48"/>
      <c r="FH393" s="48"/>
      <c r="FL393" s="48"/>
      <c r="FO393" s="48"/>
      <c r="FR393" s="48"/>
      <c r="FV393" s="48"/>
      <c r="FY393" s="48"/>
      <c r="GB393" s="48"/>
      <c r="GF393" s="48"/>
      <c r="GI393" s="48"/>
      <c r="GL393" s="48"/>
      <c r="GP393" s="48"/>
      <c r="GS393" s="48"/>
      <c r="GV393" s="48"/>
      <c r="GZ393" s="48"/>
      <c r="HC393" s="48"/>
      <c r="HF393" s="48"/>
      <c r="HJ393" s="48"/>
      <c r="HM393" s="48"/>
      <c r="HP393" s="48"/>
      <c r="HT393" s="48"/>
      <c r="HW393" s="48"/>
      <c r="HZ393" s="48"/>
      <c r="ID393" s="48"/>
      <c r="IG393" s="48"/>
      <c r="IJ393" s="48"/>
      <c r="IN393" s="48"/>
      <c r="IQ393" s="48"/>
      <c r="IT393" s="48"/>
      <c r="IX393" s="48"/>
      <c r="JA393" s="48"/>
      <c r="JD393" s="48"/>
      <c r="JH393" s="48"/>
      <c r="JK393" s="48"/>
      <c r="JN393" s="48"/>
      <c r="JQ393" s="48"/>
      <c r="JT393" s="48"/>
      <c r="JW393" s="48"/>
      <c r="JZ393" s="48"/>
      <c r="KC393" s="48"/>
      <c r="KF393" s="48"/>
      <c r="KI393" s="48"/>
      <c r="KL393" s="48"/>
      <c r="KO393" s="48"/>
      <c r="KR393" s="48"/>
      <c r="KS393" s="49"/>
    </row>
    <row r="394" spans="7:305" s="14" customFormat="1" ht="18.75" customHeight="1">
      <c r="G394" s="48"/>
      <c r="K394" s="48"/>
      <c r="N394" s="48"/>
      <c r="Q394" s="48"/>
      <c r="T394" s="48"/>
      <c r="W394" s="48"/>
      <c r="AA394" s="48"/>
      <c r="AD394" s="48"/>
      <c r="AG394" s="48"/>
      <c r="AK394" s="48"/>
      <c r="AN394" s="48"/>
      <c r="AQ394" s="48"/>
      <c r="AU394" s="48"/>
      <c r="AX394" s="48"/>
      <c r="BA394" s="48"/>
      <c r="BE394" s="48"/>
      <c r="BH394" s="48"/>
      <c r="BK394" s="48"/>
      <c r="BO394" s="48"/>
      <c r="BR394" s="48"/>
      <c r="BU394" s="48"/>
      <c r="BX394" s="48"/>
      <c r="CA394" s="48"/>
      <c r="CD394" s="48"/>
      <c r="CG394" s="48"/>
      <c r="CJ394" s="48"/>
      <c r="CM394" s="48"/>
      <c r="CQ394" s="48"/>
      <c r="CT394" s="48"/>
      <c r="CW394" s="48"/>
      <c r="DA394" s="48"/>
      <c r="DD394" s="48"/>
      <c r="DG394" s="48"/>
      <c r="DK394" s="48"/>
      <c r="DN394" s="48"/>
      <c r="DQ394" s="48"/>
      <c r="DU394" s="48"/>
      <c r="DX394" s="48"/>
      <c r="EA394" s="48"/>
      <c r="EE394" s="48"/>
      <c r="EH394" s="48"/>
      <c r="EK394" s="48"/>
      <c r="EN394" s="48"/>
      <c r="ER394" s="48"/>
      <c r="EU394" s="48"/>
      <c r="EX394" s="48"/>
      <c r="FB394" s="48"/>
      <c r="FE394" s="48"/>
      <c r="FH394" s="48"/>
      <c r="FL394" s="48"/>
      <c r="FO394" s="48"/>
      <c r="FR394" s="48"/>
      <c r="FV394" s="48"/>
      <c r="FY394" s="48"/>
      <c r="GB394" s="48"/>
      <c r="GF394" s="48"/>
      <c r="GI394" s="48"/>
      <c r="GL394" s="48"/>
      <c r="GP394" s="48"/>
      <c r="GS394" s="48"/>
      <c r="GV394" s="48"/>
      <c r="GZ394" s="48"/>
      <c r="HC394" s="48"/>
      <c r="HF394" s="48"/>
      <c r="HJ394" s="48"/>
      <c r="HM394" s="48"/>
      <c r="HP394" s="48"/>
      <c r="HT394" s="48"/>
      <c r="HW394" s="48"/>
      <c r="HZ394" s="48"/>
      <c r="ID394" s="48"/>
      <c r="IG394" s="48"/>
      <c r="IJ394" s="48"/>
      <c r="IN394" s="48"/>
      <c r="IQ394" s="48"/>
      <c r="IT394" s="48"/>
      <c r="IX394" s="48"/>
      <c r="JA394" s="48"/>
      <c r="JD394" s="48"/>
      <c r="JH394" s="48"/>
      <c r="JK394" s="48"/>
      <c r="JN394" s="48"/>
      <c r="JQ394" s="48"/>
      <c r="JT394" s="48"/>
      <c r="JW394" s="48"/>
      <c r="JZ394" s="48"/>
      <c r="KC394" s="48"/>
      <c r="KF394" s="48"/>
      <c r="KI394" s="48"/>
      <c r="KL394" s="48"/>
      <c r="KO394" s="48"/>
      <c r="KR394" s="48"/>
      <c r="KS394" s="49"/>
    </row>
    <row r="395" spans="7:305" s="14" customFormat="1">
      <c r="G395" s="48"/>
      <c r="K395" s="48"/>
      <c r="N395" s="48"/>
      <c r="Q395" s="48"/>
      <c r="T395" s="48"/>
      <c r="W395" s="48"/>
      <c r="AA395" s="48"/>
      <c r="AD395" s="48"/>
      <c r="AG395" s="48"/>
      <c r="AK395" s="48"/>
      <c r="AN395" s="48"/>
      <c r="AQ395" s="48"/>
      <c r="AU395" s="48"/>
      <c r="AX395" s="48"/>
      <c r="BA395" s="48"/>
      <c r="BE395" s="48"/>
      <c r="BH395" s="48"/>
      <c r="BK395" s="48"/>
      <c r="BO395" s="48"/>
      <c r="BR395" s="48"/>
      <c r="BU395" s="48"/>
      <c r="BX395" s="48"/>
      <c r="CA395" s="48"/>
      <c r="CD395" s="48"/>
      <c r="CG395" s="48"/>
      <c r="CJ395" s="48"/>
      <c r="CM395" s="48"/>
      <c r="CQ395" s="48"/>
      <c r="CT395" s="48"/>
      <c r="CW395" s="48"/>
      <c r="DA395" s="48"/>
      <c r="DD395" s="48"/>
      <c r="DG395" s="48"/>
      <c r="DK395" s="48"/>
      <c r="DN395" s="48"/>
      <c r="DQ395" s="48"/>
      <c r="DU395" s="48"/>
      <c r="DX395" s="48"/>
      <c r="EA395" s="48"/>
      <c r="EE395" s="48"/>
      <c r="EH395" s="48"/>
      <c r="EK395" s="48"/>
      <c r="EN395" s="48"/>
      <c r="ER395" s="48"/>
      <c r="EU395" s="48"/>
      <c r="EX395" s="48"/>
      <c r="FB395" s="48"/>
      <c r="FE395" s="48"/>
      <c r="FH395" s="48"/>
      <c r="FL395" s="48"/>
      <c r="FO395" s="48"/>
      <c r="FR395" s="48"/>
      <c r="FV395" s="48"/>
      <c r="FY395" s="48"/>
      <c r="GB395" s="48"/>
      <c r="GF395" s="48"/>
      <c r="GI395" s="48"/>
      <c r="GL395" s="48"/>
      <c r="GP395" s="48"/>
      <c r="GS395" s="48"/>
      <c r="GV395" s="48"/>
      <c r="GZ395" s="48"/>
      <c r="HC395" s="48"/>
      <c r="HF395" s="48"/>
      <c r="HJ395" s="48"/>
      <c r="HM395" s="48"/>
      <c r="HP395" s="48"/>
      <c r="HT395" s="48"/>
      <c r="HW395" s="48"/>
      <c r="HZ395" s="48"/>
      <c r="ID395" s="48"/>
      <c r="IG395" s="48"/>
      <c r="IJ395" s="48"/>
      <c r="IN395" s="48"/>
      <c r="IQ395" s="48"/>
      <c r="IT395" s="48"/>
      <c r="IX395" s="48"/>
      <c r="JA395" s="48"/>
      <c r="JD395" s="48"/>
      <c r="JH395" s="48"/>
      <c r="JK395" s="48"/>
      <c r="JN395" s="48"/>
      <c r="JQ395" s="48"/>
      <c r="JT395" s="48"/>
      <c r="JW395" s="48"/>
      <c r="JZ395" s="48"/>
      <c r="KC395" s="48"/>
      <c r="KF395" s="48"/>
      <c r="KI395" s="48"/>
      <c r="KL395" s="48"/>
      <c r="KO395" s="48"/>
      <c r="KR395" s="48"/>
      <c r="KS395" s="49"/>
    </row>
    <row r="396" spans="7:305" s="14" customFormat="1" ht="18.75" customHeight="1">
      <c r="G396" s="48"/>
      <c r="K396" s="48"/>
      <c r="N396" s="48"/>
      <c r="Q396" s="48"/>
      <c r="T396" s="48"/>
      <c r="W396" s="48"/>
      <c r="AA396" s="48"/>
      <c r="AD396" s="48"/>
      <c r="AG396" s="48"/>
      <c r="AK396" s="48"/>
      <c r="AN396" s="48"/>
      <c r="AQ396" s="48"/>
      <c r="AU396" s="48"/>
      <c r="AX396" s="48"/>
      <c r="BA396" s="48"/>
      <c r="BE396" s="48"/>
      <c r="BH396" s="48"/>
      <c r="BK396" s="48"/>
      <c r="BO396" s="48"/>
      <c r="BR396" s="48"/>
      <c r="BU396" s="48"/>
      <c r="BX396" s="48"/>
      <c r="CA396" s="48"/>
      <c r="CD396" s="48"/>
      <c r="CG396" s="48"/>
      <c r="CJ396" s="48"/>
      <c r="CM396" s="48"/>
      <c r="CQ396" s="48"/>
      <c r="CT396" s="48"/>
      <c r="CW396" s="48"/>
      <c r="DA396" s="48"/>
      <c r="DD396" s="48"/>
      <c r="DG396" s="48"/>
      <c r="DK396" s="48"/>
      <c r="DN396" s="48"/>
      <c r="DQ396" s="48"/>
      <c r="DU396" s="48"/>
      <c r="DX396" s="48"/>
      <c r="EA396" s="48"/>
      <c r="EE396" s="48"/>
      <c r="EH396" s="48"/>
      <c r="EK396" s="48"/>
      <c r="EN396" s="48"/>
      <c r="ER396" s="48"/>
      <c r="EU396" s="48"/>
      <c r="EX396" s="48"/>
      <c r="FB396" s="48"/>
      <c r="FE396" s="48"/>
      <c r="FH396" s="48"/>
      <c r="FL396" s="48"/>
      <c r="FO396" s="48"/>
      <c r="FR396" s="48"/>
      <c r="FV396" s="48"/>
      <c r="FY396" s="48"/>
      <c r="GB396" s="48"/>
      <c r="GF396" s="48"/>
      <c r="GI396" s="48"/>
      <c r="GL396" s="48"/>
      <c r="GP396" s="48"/>
      <c r="GS396" s="48"/>
      <c r="GV396" s="48"/>
      <c r="GZ396" s="48"/>
      <c r="HC396" s="48"/>
      <c r="HF396" s="48"/>
      <c r="HJ396" s="48"/>
      <c r="HM396" s="48"/>
      <c r="HP396" s="48"/>
      <c r="HT396" s="48"/>
      <c r="HW396" s="48"/>
      <c r="HZ396" s="48"/>
      <c r="ID396" s="48"/>
      <c r="IG396" s="48"/>
      <c r="IJ396" s="48"/>
      <c r="IN396" s="48"/>
      <c r="IQ396" s="48"/>
      <c r="IT396" s="48"/>
      <c r="IX396" s="48"/>
      <c r="JA396" s="48"/>
      <c r="JD396" s="48"/>
      <c r="JH396" s="48"/>
      <c r="JK396" s="48"/>
      <c r="JN396" s="48"/>
      <c r="JQ396" s="48"/>
      <c r="JT396" s="48"/>
      <c r="JW396" s="48"/>
      <c r="JZ396" s="48"/>
      <c r="KC396" s="48"/>
      <c r="KF396" s="48"/>
      <c r="KI396" s="48"/>
      <c r="KL396" s="48"/>
      <c r="KO396" s="48"/>
      <c r="KR396" s="48"/>
      <c r="KS396" s="49"/>
    </row>
    <row r="397" spans="7:305" s="14" customFormat="1">
      <c r="G397" s="48"/>
      <c r="K397" s="48"/>
      <c r="N397" s="48"/>
      <c r="Q397" s="48"/>
      <c r="T397" s="48"/>
      <c r="W397" s="48"/>
      <c r="AA397" s="48"/>
      <c r="AD397" s="48"/>
      <c r="AG397" s="48"/>
      <c r="AK397" s="48"/>
      <c r="AN397" s="48"/>
      <c r="AQ397" s="48"/>
      <c r="AU397" s="48"/>
      <c r="AX397" s="48"/>
      <c r="BA397" s="48"/>
      <c r="BE397" s="48"/>
      <c r="BH397" s="48"/>
      <c r="BK397" s="48"/>
      <c r="BO397" s="48"/>
      <c r="BR397" s="48"/>
      <c r="BU397" s="48"/>
      <c r="BX397" s="48"/>
      <c r="CA397" s="48"/>
      <c r="CD397" s="48"/>
      <c r="CG397" s="48"/>
      <c r="CJ397" s="48"/>
      <c r="CM397" s="48"/>
      <c r="CQ397" s="48"/>
      <c r="CT397" s="48"/>
      <c r="CW397" s="48"/>
      <c r="DA397" s="48"/>
      <c r="DD397" s="48"/>
      <c r="DG397" s="48"/>
      <c r="DK397" s="48"/>
      <c r="DN397" s="48"/>
      <c r="DQ397" s="48"/>
      <c r="DU397" s="48"/>
      <c r="DX397" s="48"/>
      <c r="EA397" s="48"/>
      <c r="EE397" s="48"/>
      <c r="EH397" s="48"/>
      <c r="EK397" s="48"/>
      <c r="EN397" s="48"/>
      <c r="ER397" s="48"/>
      <c r="EU397" s="48"/>
      <c r="EX397" s="48"/>
      <c r="FB397" s="48"/>
      <c r="FE397" s="48"/>
      <c r="FH397" s="48"/>
      <c r="FL397" s="48"/>
      <c r="FO397" s="48"/>
      <c r="FR397" s="48"/>
      <c r="FV397" s="48"/>
      <c r="FY397" s="48"/>
      <c r="GB397" s="48"/>
      <c r="GF397" s="48"/>
      <c r="GI397" s="48"/>
      <c r="GL397" s="48"/>
      <c r="GP397" s="48"/>
      <c r="GS397" s="48"/>
      <c r="GV397" s="48"/>
      <c r="GZ397" s="48"/>
      <c r="HC397" s="48"/>
      <c r="HF397" s="48"/>
      <c r="HJ397" s="48"/>
      <c r="HM397" s="48"/>
      <c r="HP397" s="48"/>
      <c r="HT397" s="48"/>
      <c r="HW397" s="48"/>
      <c r="HZ397" s="48"/>
      <c r="ID397" s="48"/>
      <c r="IG397" s="48"/>
      <c r="IJ397" s="48"/>
      <c r="IN397" s="48"/>
      <c r="IQ397" s="48"/>
      <c r="IT397" s="48"/>
      <c r="IX397" s="48"/>
      <c r="JA397" s="48"/>
      <c r="JD397" s="48"/>
      <c r="JH397" s="48"/>
      <c r="JK397" s="48"/>
      <c r="JN397" s="48"/>
      <c r="JQ397" s="48"/>
      <c r="JT397" s="48"/>
      <c r="JW397" s="48"/>
      <c r="JZ397" s="48"/>
      <c r="KC397" s="48"/>
      <c r="KF397" s="48"/>
      <c r="KI397" s="48"/>
      <c r="KL397" s="48"/>
      <c r="KO397" s="48"/>
      <c r="KR397" s="48"/>
      <c r="KS397" s="49"/>
    </row>
    <row r="398" spans="7:305" s="14" customFormat="1" ht="18.75" customHeight="1">
      <c r="G398" s="48"/>
      <c r="K398" s="48"/>
      <c r="N398" s="48"/>
      <c r="Q398" s="48"/>
      <c r="T398" s="48"/>
      <c r="W398" s="48"/>
      <c r="AA398" s="48"/>
      <c r="AD398" s="48"/>
      <c r="AG398" s="48"/>
      <c r="AK398" s="48"/>
      <c r="AN398" s="48"/>
      <c r="AQ398" s="48"/>
      <c r="AU398" s="48"/>
      <c r="AX398" s="48"/>
      <c r="BA398" s="48"/>
      <c r="BE398" s="48"/>
      <c r="BH398" s="48"/>
      <c r="BK398" s="48"/>
      <c r="BO398" s="48"/>
      <c r="BR398" s="48"/>
      <c r="BU398" s="48"/>
      <c r="BX398" s="48"/>
      <c r="CA398" s="48"/>
      <c r="CD398" s="48"/>
      <c r="CG398" s="48"/>
      <c r="CJ398" s="48"/>
      <c r="CM398" s="48"/>
      <c r="CQ398" s="48"/>
      <c r="CT398" s="48"/>
      <c r="CW398" s="48"/>
      <c r="DA398" s="48"/>
      <c r="DD398" s="48"/>
      <c r="DG398" s="48"/>
      <c r="DK398" s="48"/>
      <c r="DN398" s="48"/>
      <c r="DQ398" s="48"/>
      <c r="DU398" s="48"/>
      <c r="DX398" s="48"/>
      <c r="EA398" s="48"/>
      <c r="EE398" s="48"/>
      <c r="EH398" s="48"/>
      <c r="EK398" s="48"/>
      <c r="EN398" s="48"/>
      <c r="ER398" s="48"/>
      <c r="EU398" s="48"/>
      <c r="EX398" s="48"/>
      <c r="FB398" s="48"/>
      <c r="FE398" s="48"/>
      <c r="FH398" s="48"/>
      <c r="FL398" s="48"/>
      <c r="FO398" s="48"/>
      <c r="FR398" s="48"/>
      <c r="FV398" s="48"/>
      <c r="FY398" s="48"/>
      <c r="GB398" s="48"/>
      <c r="GF398" s="48"/>
      <c r="GI398" s="48"/>
      <c r="GL398" s="48"/>
      <c r="GP398" s="48"/>
      <c r="GS398" s="48"/>
      <c r="GV398" s="48"/>
      <c r="GZ398" s="48"/>
      <c r="HC398" s="48"/>
      <c r="HF398" s="48"/>
      <c r="HJ398" s="48"/>
      <c r="HM398" s="48"/>
      <c r="HP398" s="48"/>
      <c r="HT398" s="48"/>
      <c r="HW398" s="48"/>
      <c r="HZ398" s="48"/>
      <c r="ID398" s="48"/>
      <c r="IG398" s="48"/>
      <c r="IJ398" s="48"/>
      <c r="IN398" s="48"/>
      <c r="IQ398" s="48"/>
      <c r="IT398" s="48"/>
      <c r="IX398" s="48"/>
      <c r="JA398" s="48"/>
      <c r="JD398" s="48"/>
      <c r="JH398" s="48"/>
      <c r="JK398" s="48"/>
      <c r="JN398" s="48"/>
      <c r="JQ398" s="48"/>
      <c r="JT398" s="48"/>
      <c r="JW398" s="48"/>
      <c r="JZ398" s="48"/>
      <c r="KC398" s="48"/>
      <c r="KF398" s="48"/>
      <c r="KI398" s="48"/>
      <c r="KL398" s="48"/>
      <c r="KO398" s="48"/>
      <c r="KR398" s="48"/>
      <c r="KS398" s="49"/>
    </row>
    <row r="399" spans="7:305" s="14" customFormat="1">
      <c r="G399" s="48"/>
      <c r="K399" s="48"/>
      <c r="N399" s="48"/>
      <c r="Q399" s="48"/>
      <c r="T399" s="48"/>
      <c r="W399" s="48"/>
      <c r="AA399" s="48"/>
      <c r="AD399" s="48"/>
      <c r="AG399" s="48"/>
      <c r="AK399" s="48"/>
      <c r="AN399" s="48"/>
      <c r="AQ399" s="48"/>
      <c r="AU399" s="48"/>
      <c r="AX399" s="48"/>
      <c r="BA399" s="48"/>
      <c r="BE399" s="48"/>
      <c r="BH399" s="48"/>
      <c r="BK399" s="48"/>
      <c r="BO399" s="48"/>
      <c r="BR399" s="48"/>
      <c r="BU399" s="48"/>
      <c r="BX399" s="48"/>
      <c r="CA399" s="48"/>
      <c r="CD399" s="48"/>
      <c r="CG399" s="48"/>
      <c r="CJ399" s="48"/>
      <c r="CM399" s="48"/>
      <c r="CQ399" s="48"/>
      <c r="CT399" s="48"/>
      <c r="CW399" s="48"/>
      <c r="DA399" s="48"/>
      <c r="DD399" s="48"/>
      <c r="DG399" s="48"/>
      <c r="DK399" s="48"/>
      <c r="DN399" s="48"/>
      <c r="DQ399" s="48"/>
      <c r="DU399" s="48"/>
      <c r="DX399" s="48"/>
      <c r="EA399" s="48"/>
      <c r="EE399" s="48"/>
      <c r="EH399" s="48"/>
      <c r="EK399" s="48"/>
      <c r="EN399" s="48"/>
      <c r="ER399" s="48"/>
      <c r="EU399" s="48"/>
      <c r="EX399" s="48"/>
      <c r="FB399" s="48"/>
      <c r="FE399" s="48"/>
      <c r="FH399" s="48"/>
      <c r="FL399" s="48"/>
      <c r="FO399" s="48"/>
      <c r="FR399" s="48"/>
      <c r="FV399" s="48"/>
      <c r="FY399" s="48"/>
      <c r="GB399" s="48"/>
      <c r="GF399" s="48"/>
      <c r="GI399" s="48"/>
      <c r="GL399" s="48"/>
      <c r="GP399" s="48"/>
      <c r="GS399" s="48"/>
      <c r="GV399" s="48"/>
      <c r="GZ399" s="48"/>
      <c r="HC399" s="48"/>
      <c r="HF399" s="48"/>
      <c r="HJ399" s="48"/>
      <c r="HM399" s="48"/>
      <c r="HP399" s="48"/>
      <c r="HT399" s="48"/>
      <c r="HW399" s="48"/>
      <c r="HZ399" s="48"/>
      <c r="ID399" s="48"/>
      <c r="IG399" s="48"/>
      <c r="IJ399" s="48"/>
      <c r="IN399" s="48"/>
      <c r="IQ399" s="48"/>
      <c r="IT399" s="48"/>
      <c r="IX399" s="48"/>
      <c r="JA399" s="48"/>
      <c r="JD399" s="48"/>
      <c r="JH399" s="48"/>
      <c r="JK399" s="48"/>
      <c r="JN399" s="48"/>
      <c r="JQ399" s="48"/>
      <c r="JT399" s="48"/>
      <c r="JW399" s="48"/>
      <c r="JZ399" s="48"/>
      <c r="KC399" s="48"/>
      <c r="KF399" s="48"/>
      <c r="KI399" s="48"/>
      <c r="KL399" s="48"/>
      <c r="KO399" s="48"/>
      <c r="KR399" s="48"/>
      <c r="KS399" s="49"/>
    </row>
    <row r="400" spans="7:305" s="14" customFormat="1" ht="18.75" customHeight="1">
      <c r="G400" s="48"/>
      <c r="K400" s="48"/>
      <c r="N400" s="48"/>
      <c r="Q400" s="48"/>
      <c r="T400" s="48"/>
      <c r="W400" s="48"/>
      <c r="AA400" s="48"/>
      <c r="AD400" s="48"/>
      <c r="AG400" s="48"/>
      <c r="AK400" s="48"/>
      <c r="AN400" s="48"/>
      <c r="AQ400" s="48"/>
      <c r="AU400" s="48"/>
      <c r="AX400" s="48"/>
      <c r="BA400" s="48"/>
      <c r="BE400" s="48"/>
      <c r="BH400" s="48"/>
      <c r="BK400" s="48"/>
      <c r="BO400" s="48"/>
      <c r="BR400" s="48"/>
      <c r="BU400" s="48"/>
      <c r="BX400" s="48"/>
      <c r="CA400" s="48"/>
      <c r="CD400" s="48"/>
      <c r="CG400" s="48"/>
      <c r="CJ400" s="48"/>
      <c r="CM400" s="48"/>
      <c r="CQ400" s="48"/>
      <c r="CT400" s="48"/>
      <c r="CW400" s="48"/>
      <c r="DA400" s="48"/>
      <c r="DD400" s="48"/>
      <c r="DG400" s="48"/>
      <c r="DK400" s="48"/>
      <c r="DN400" s="48"/>
      <c r="DQ400" s="48"/>
      <c r="DU400" s="48"/>
      <c r="DX400" s="48"/>
      <c r="EA400" s="48"/>
      <c r="EE400" s="48"/>
      <c r="EH400" s="48"/>
      <c r="EK400" s="48"/>
      <c r="EN400" s="48"/>
      <c r="ER400" s="48"/>
      <c r="EU400" s="48"/>
      <c r="EX400" s="48"/>
      <c r="FB400" s="48"/>
      <c r="FE400" s="48"/>
      <c r="FH400" s="48"/>
      <c r="FL400" s="48"/>
      <c r="FO400" s="48"/>
      <c r="FR400" s="48"/>
      <c r="FV400" s="48"/>
      <c r="FY400" s="48"/>
      <c r="GB400" s="48"/>
      <c r="GF400" s="48"/>
      <c r="GI400" s="48"/>
      <c r="GL400" s="48"/>
      <c r="GP400" s="48"/>
      <c r="GS400" s="48"/>
      <c r="GV400" s="48"/>
      <c r="GZ400" s="48"/>
      <c r="HC400" s="48"/>
      <c r="HF400" s="48"/>
      <c r="HJ400" s="48"/>
      <c r="HM400" s="48"/>
      <c r="HP400" s="48"/>
      <c r="HT400" s="48"/>
      <c r="HW400" s="48"/>
      <c r="HZ400" s="48"/>
      <c r="ID400" s="48"/>
      <c r="IG400" s="48"/>
      <c r="IJ400" s="48"/>
      <c r="IN400" s="48"/>
      <c r="IQ400" s="48"/>
      <c r="IT400" s="48"/>
      <c r="IX400" s="48"/>
      <c r="JA400" s="48"/>
      <c r="JD400" s="48"/>
      <c r="JH400" s="48"/>
      <c r="JK400" s="48"/>
      <c r="JN400" s="48"/>
      <c r="JQ400" s="48"/>
      <c r="JT400" s="48"/>
      <c r="JW400" s="48"/>
      <c r="JZ400" s="48"/>
      <c r="KC400" s="48"/>
      <c r="KF400" s="48"/>
      <c r="KI400" s="48"/>
      <c r="KL400" s="48"/>
      <c r="KO400" s="48"/>
      <c r="KR400" s="48"/>
      <c r="KS400" s="49"/>
    </row>
    <row r="401" spans="7:305" s="14" customFormat="1">
      <c r="G401" s="48"/>
      <c r="K401" s="48"/>
      <c r="N401" s="48"/>
      <c r="Q401" s="48"/>
      <c r="T401" s="48"/>
      <c r="W401" s="48"/>
      <c r="AA401" s="48"/>
      <c r="AD401" s="48"/>
      <c r="AG401" s="48"/>
      <c r="AK401" s="48"/>
      <c r="AN401" s="48"/>
      <c r="AQ401" s="48"/>
      <c r="AU401" s="48"/>
      <c r="AX401" s="48"/>
      <c r="BA401" s="48"/>
      <c r="BE401" s="48"/>
      <c r="BH401" s="48"/>
      <c r="BK401" s="48"/>
      <c r="BO401" s="48"/>
      <c r="BR401" s="48"/>
      <c r="BU401" s="48"/>
      <c r="BX401" s="48"/>
      <c r="CA401" s="48"/>
      <c r="CD401" s="48"/>
      <c r="CG401" s="48"/>
      <c r="CJ401" s="48"/>
      <c r="CM401" s="48"/>
      <c r="CQ401" s="48"/>
      <c r="CT401" s="48"/>
      <c r="CW401" s="48"/>
      <c r="DA401" s="48"/>
      <c r="DD401" s="48"/>
      <c r="DG401" s="48"/>
      <c r="DK401" s="48"/>
      <c r="DN401" s="48"/>
      <c r="DQ401" s="48"/>
      <c r="DU401" s="48"/>
      <c r="DX401" s="48"/>
      <c r="EA401" s="48"/>
      <c r="EE401" s="48"/>
      <c r="EH401" s="48"/>
      <c r="EK401" s="48"/>
      <c r="EN401" s="48"/>
      <c r="ER401" s="48"/>
      <c r="EU401" s="48"/>
      <c r="EX401" s="48"/>
      <c r="FB401" s="48"/>
      <c r="FE401" s="48"/>
      <c r="FH401" s="48"/>
      <c r="FL401" s="48"/>
      <c r="FO401" s="48"/>
      <c r="FR401" s="48"/>
      <c r="FV401" s="48"/>
      <c r="FY401" s="48"/>
      <c r="GB401" s="48"/>
      <c r="GF401" s="48"/>
      <c r="GI401" s="48"/>
      <c r="GL401" s="48"/>
      <c r="GP401" s="48"/>
      <c r="GS401" s="48"/>
      <c r="GV401" s="48"/>
      <c r="GZ401" s="48"/>
      <c r="HC401" s="48"/>
      <c r="HF401" s="48"/>
      <c r="HJ401" s="48"/>
      <c r="HM401" s="48"/>
      <c r="HP401" s="48"/>
      <c r="HT401" s="48"/>
      <c r="HW401" s="48"/>
      <c r="HZ401" s="48"/>
      <c r="ID401" s="48"/>
      <c r="IG401" s="48"/>
      <c r="IJ401" s="48"/>
      <c r="IN401" s="48"/>
      <c r="IQ401" s="48"/>
      <c r="IT401" s="48"/>
      <c r="IX401" s="48"/>
      <c r="JA401" s="48"/>
      <c r="JD401" s="48"/>
      <c r="JH401" s="48"/>
      <c r="JK401" s="48"/>
      <c r="JN401" s="48"/>
      <c r="JQ401" s="48"/>
      <c r="JT401" s="48"/>
      <c r="JW401" s="48"/>
      <c r="JZ401" s="48"/>
      <c r="KC401" s="48"/>
      <c r="KF401" s="48"/>
      <c r="KI401" s="48"/>
      <c r="KL401" s="48"/>
      <c r="KO401" s="48"/>
      <c r="KR401" s="48"/>
      <c r="KS401" s="49"/>
    </row>
    <row r="402" spans="7:305" s="14" customFormat="1" ht="18.75" customHeight="1">
      <c r="G402" s="48"/>
      <c r="K402" s="48"/>
      <c r="N402" s="48"/>
      <c r="Q402" s="48"/>
      <c r="T402" s="48"/>
      <c r="W402" s="48"/>
      <c r="AA402" s="48"/>
      <c r="AD402" s="48"/>
      <c r="AG402" s="48"/>
      <c r="AK402" s="48"/>
      <c r="AN402" s="48"/>
      <c r="AQ402" s="48"/>
      <c r="AU402" s="48"/>
      <c r="AX402" s="48"/>
      <c r="BA402" s="48"/>
      <c r="BE402" s="48"/>
      <c r="BH402" s="48"/>
      <c r="BK402" s="48"/>
      <c r="BO402" s="48"/>
      <c r="BR402" s="48"/>
      <c r="BU402" s="48"/>
      <c r="BX402" s="48"/>
      <c r="CA402" s="48"/>
      <c r="CD402" s="48"/>
      <c r="CG402" s="48"/>
      <c r="CJ402" s="48"/>
      <c r="CM402" s="48"/>
      <c r="CQ402" s="48"/>
      <c r="CT402" s="48"/>
      <c r="CW402" s="48"/>
      <c r="DA402" s="48"/>
      <c r="DD402" s="48"/>
      <c r="DG402" s="48"/>
      <c r="DK402" s="48"/>
      <c r="DN402" s="48"/>
      <c r="DQ402" s="48"/>
      <c r="DU402" s="48"/>
      <c r="DX402" s="48"/>
      <c r="EA402" s="48"/>
      <c r="EE402" s="48"/>
      <c r="EH402" s="48"/>
      <c r="EK402" s="48"/>
      <c r="EN402" s="48"/>
      <c r="ER402" s="48"/>
      <c r="EU402" s="48"/>
      <c r="EX402" s="48"/>
      <c r="FB402" s="48"/>
      <c r="FE402" s="48"/>
      <c r="FH402" s="48"/>
      <c r="FL402" s="48"/>
      <c r="FO402" s="48"/>
      <c r="FR402" s="48"/>
      <c r="FV402" s="48"/>
      <c r="FY402" s="48"/>
      <c r="GB402" s="48"/>
      <c r="GF402" s="48"/>
      <c r="GI402" s="48"/>
      <c r="GL402" s="48"/>
      <c r="GP402" s="48"/>
      <c r="GS402" s="48"/>
      <c r="GV402" s="48"/>
      <c r="GZ402" s="48"/>
      <c r="HC402" s="48"/>
      <c r="HF402" s="48"/>
      <c r="HJ402" s="48"/>
      <c r="HM402" s="48"/>
      <c r="HP402" s="48"/>
      <c r="HT402" s="48"/>
      <c r="HW402" s="48"/>
      <c r="HZ402" s="48"/>
      <c r="ID402" s="48"/>
      <c r="IG402" s="48"/>
      <c r="IJ402" s="48"/>
      <c r="IN402" s="48"/>
      <c r="IQ402" s="48"/>
      <c r="IT402" s="48"/>
      <c r="IX402" s="48"/>
      <c r="JA402" s="48"/>
      <c r="JD402" s="48"/>
      <c r="JH402" s="48"/>
      <c r="JK402" s="48"/>
      <c r="JN402" s="48"/>
      <c r="JQ402" s="48"/>
      <c r="JT402" s="48"/>
      <c r="JW402" s="48"/>
      <c r="JZ402" s="48"/>
      <c r="KC402" s="48"/>
      <c r="KF402" s="48"/>
      <c r="KI402" s="48"/>
      <c r="KL402" s="48"/>
      <c r="KO402" s="48"/>
      <c r="KR402" s="48"/>
      <c r="KS402" s="49"/>
    </row>
    <row r="403" spans="7:305" s="14" customFormat="1">
      <c r="G403" s="48"/>
      <c r="K403" s="48"/>
      <c r="N403" s="48"/>
      <c r="Q403" s="48"/>
      <c r="T403" s="48"/>
      <c r="W403" s="48"/>
      <c r="AA403" s="48"/>
      <c r="AD403" s="48"/>
      <c r="AG403" s="48"/>
      <c r="AK403" s="48"/>
      <c r="AN403" s="48"/>
      <c r="AQ403" s="48"/>
      <c r="AU403" s="48"/>
      <c r="AX403" s="48"/>
      <c r="BA403" s="48"/>
      <c r="BE403" s="48"/>
      <c r="BH403" s="48"/>
      <c r="BK403" s="48"/>
      <c r="BO403" s="48"/>
      <c r="BR403" s="48"/>
      <c r="BU403" s="48"/>
      <c r="BX403" s="48"/>
      <c r="CA403" s="48"/>
      <c r="CD403" s="48"/>
      <c r="CG403" s="48"/>
      <c r="CJ403" s="48"/>
      <c r="CM403" s="48"/>
      <c r="CQ403" s="48"/>
      <c r="CT403" s="48"/>
      <c r="CW403" s="48"/>
      <c r="DA403" s="48"/>
      <c r="DD403" s="48"/>
      <c r="DG403" s="48"/>
      <c r="DK403" s="48"/>
      <c r="DN403" s="48"/>
      <c r="DQ403" s="48"/>
      <c r="DU403" s="48"/>
      <c r="DX403" s="48"/>
      <c r="EA403" s="48"/>
      <c r="EE403" s="48"/>
      <c r="EH403" s="48"/>
      <c r="EK403" s="48"/>
      <c r="EN403" s="48"/>
      <c r="ER403" s="48"/>
      <c r="EU403" s="48"/>
      <c r="EX403" s="48"/>
      <c r="FB403" s="48"/>
      <c r="FE403" s="48"/>
      <c r="FH403" s="48"/>
      <c r="FL403" s="48"/>
      <c r="FO403" s="48"/>
      <c r="FR403" s="48"/>
      <c r="FV403" s="48"/>
      <c r="FY403" s="48"/>
      <c r="GB403" s="48"/>
      <c r="GF403" s="48"/>
      <c r="GI403" s="48"/>
      <c r="GL403" s="48"/>
      <c r="GP403" s="48"/>
      <c r="GS403" s="48"/>
      <c r="GV403" s="48"/>
      <c r="GZ403" s="48"/>
      <c r="HC403" s="48"/>
      <c r="HF403" s="48"/>
      <c r="HJ403" s="48"/>
      <c r="HM403" s="48"/>
      <c r="HP403" s="48"/>
      <c r="HT403" s="48"/>
      <c r="HW403" s="48"/>
      <c r="HZ403" s="48"/>
      <c r="ID403" s="48"/>
      <c r="IG403" s="48"/>
      <c r="IJ403" s="48"/>
      <c r="IN403" s="48"/>
      <c r="IQ403" s="48"/>
      <c r="IT403" s="48"/>
      <c r="IX403" s="48"/>
      <c r="JA403" s="48"/>
      <c r="JD403" s="48"/>
      <c r="JH403" s="48"/>
      <c r="JK403" s="48"/>
      <c r="JN403" s="48"/>
      <c r="JQ403" s="48"/>
      <c r="JT403" s="48"/>
      <c r="JW403" s="48"/>
      <c r="JZ403" s="48"/>
      <c r="KC403" s="48"/>
      <c r="KF403" s="48"/>
      <c r="KI403" s="48"/>
      <c r="KL403" s="48"/>
      <c r="KO403" s="48"/>
      <c r="KR403" s="48"/>
      <c r="KS403" s="49"/>
    </row>
    <row r="404" spans="7:305" s="14" customFormat="1" ht="18.75" customHeight="1">
      <c r="G404" s="48"/>
      <c r="K404" s="48"/>
      <c r="N404" s="48"/>
      <c r="Q404" s="48"/>
      <c r="T404" s="48"/>
      <c r="W404" s="48"/>
      <c r="AA404" s="48"/>
      <c r="AD404" s="48"/>
      <c r="AG404" s="48"/>
      <c r="AK404" s="48"/>
      <c r="AN404" s="48"/>
      <c r="AQ404" s="48"/>
      <c r="AU404" s="48"/>
      <c r="AX404" s="48"/>
      <c r="BA404" s="48"/>
      <c r="BE404" s="48"/>
      <c r="BH404" s="48"/>
      <c r="BK404" s="48"/>
      <c r="BO404" s="48"/>
      <c r="BR404" s="48"/>
      <c r="BU404" s="48"/>
      <c r="BX404" s="48"/>
      <c r="CA404" s="48"/>
      <c r="CD404" s="48"/>
      <c r="CG404" s="48"/>
      <c r="CJ404" s="48"/>
      <c r="CM404" s="48"/>
      <c r="CQ404" s="48"/>
      <c r="CT404" s="48"/>
      <c r="CW404" s="48"/>
      <c r="DA404" s="48"/>
      <c r="DD404" s="48"/>
      <c r="DG404" s="48"/>
      <c r="DK404" s="48"/>
      <c r="DN404" s="48"/>
      <c r="DQ404" s="48"/>
      <c r="DU404" s="48"/>
      <c r="DX404" s="48"/>
      <c r="EA404" s="48"/>
      <c r="EE404" s="48"/>
      <c r="EH404" s="48"/>
      <c r="EK404" s="48"/>
      <c r="EN404" s="48"/>
      <c r="ER404" s="48"/>
      <c r="EU404" s="48"/>
      <c r="EX404" s="48"/>
      <c r="FB404" s="48"/>
      <c r="FE404" s="48"/>
      <c r="FH404" s="48"/>
      <c r="FL404" s="48"/>
      <c r="FO404" s="48"/>
      <c r="FR404" s="48"/>
      <c r="FV404" s="48"/>
      <c r="FY404" s="48"/>
      <c r="GB404" s="48"/>
      <c r="GF404" s="48"/>
      <c r="GI404" s="48"/>
      <c r="GL404" s="48"/>
      <c r="GP404" s="48"/>
      <c r="GS404" s="48"/>
      <c r="GV404" s="48"/>
      <c r="GZ404" s="48"/>
      <c r="HC404" s="48"/>
      <c r="HF404" s="48"/>
      <c r="HJ404" s="48"/>
      <c r="HM404" s="48"/>
      <c r="HP404" s="48"/>
      <c r="HT404" s="48"/>
      <c r="HW404" s="48"/>
      <c r="HZ404" s="48"/>
      <c r="ID404" s="48"/>
      <c r="IG404" s="48"/>
      <c r="IJ404" s="48"/>
      <c r="IN404" s="48"/>
      <c r="IQ404" s="48"/>
      <c r="IT404" s="48"/>
      <c r="IX404" s="48"/>
      <c r="JA404" s="48"/>
      <c r="JD404" s="48"/>
      <c r="JH404" s="48"/>
      <c r="JK404" s="48"/>
      <c r="JN404" s="48"/>
      <c r="JQ404" s="48"/>
      <c r="JT404" s="48"/>
      <c r="JW404" s="48"/>
      <c r="JZ404" s="48"/>
      <c r="KC404" s="48"/>
      <c r="KF404" s="48"/>
      <c r="KI404" s="48"/>
      <c r="KL404" s="48"/>
      <c r="KO404" s="48"/>
      <c r="KR404" s="48"/>
      <c r="KS404" s="49"/>
    </row>
    <row r="405" spans="7:305" s="14" customFormat="1">
      <c r="G405" s="48"/>
      <c r="K405" s="48"/>
      <c r="N405" s="48"/>
      <c r="Q405" s="48"/>
      <c r="T405" s="48"/>
      <c r="W405" s="48"/>
      <c r="AA405" s="48"/>
      <c r="AD405" s="48"/>
      <c r="AG405" s="48"/>
      <c r="AK405" s="48"/>
      <c r="AN405" s="48"/>
      <c r="AQ405" s="48"/>
      <c r="AU405" s="48"/>
      <c r="AX405" s="48"/>
      <c r="BA405" s="48"/>
      <c r="BE405" s="48"/>
      <c r="BH405" s="48"/>
      <c r="BK405" s="48"/>
      <c r="BO405" s="48"/>
      <c r="BR405" s="48"/>
      <c r="BU405" s="48"/>
      <c r="BX405" s="48"/>
      <c r="CA405" s="48"/>
      <c r="CD405" s="48"/>
      <c r="CG405" s="48"/>
      <c r="CJ405" s="48"/>
      <c r="CM405" s="48"/>
      <c r="CQ405" s="48"/>
      <c r="CT405" s="48"/>
      <c r="CW405" s="48"/>
      <c r="DA405" s="48"/>
      <c r="DD405" s="48"/>
      <c r="DG405" s="48"/>
      <c r="DK405" s="48"/>
      <c r="DN405" s="48"/>
      <c r="DQ405" s="48"/>
      <c r="DU405" s="48"/>
      <c r="DX405" s="48"/>
      <c r="EA405" s="48"/>
      <c r="EE405" s="48"/>
      <c r="EH405" s="48"/>
      <c r="EK405" s="48"/>
      <c r="EN405" s="48"/>
      <c r="ER405" s="48"/>
      <c r="EU405" s="48"/>
      <c r="EX405" s="48"/>
      <c r="FB405" s="48"/>
      <c r="FE405" s="48"/>
      <c r="FH405" s="48"/>
      <c r="FL405" s="48"/>
      <c r="FO405" s="48"/>
      <c r="FR405" s="48"/>
      <c r="FV405" s="48"/>
      <c r="FY405" s="48"/>
      <c r="GB405" s="48"/>
      <c r="GF405" s="48"/>
      <c r="GI405" s="48"/>
      <c r="GL405" s="48"/>
      <c r="GP405" s="48"/>
      <c r="GS405" s="48"/>
      <c r="GV405" s="48"/>
      <c r="GZ405" s="48"/>
      <c r="HC405" s="48"/>
      <c r="HF405" s="48"/>
      <c r="HJ405" s="48"/>
      <c r="HM405" s="48"/>
      <c r="HP405" s="48"/>
      <c r="HT405" s="48"/>
      <c r="HW405" s="48"/>
      <c r="HZ405" s="48"/>
      <c r="ID405" s="48"/>
      <c r="IG405" s="48"/>
      <c r="IJ405" s="48"/>
      <c r="IN405" s="48"/>
      <c r="IQ405" s="48"/>
      <c r="IT405" s="48"/>
      <c r="IX405" s="48"/>
      <c r="JA405" s="48"/>
      <c r="JD405" s="48"/>
      <c r="JH405" s="48"/>
      <c r="JK405" s="48"/>
      <c r="JN405" s="48"/>
      <c r="JQ405" s="48"/>
      <c r="JT405" s="48"/>
      <c r="JW405" s="48"/>
      <c r="JZ405" s="48"/>
      <c r="KC405" s="48"/>
      <c r="KF405" s="48"/>
      <c r="KI405" s="48"/>
      <c r="KL405" s="48"/>
      <c r="KO405" s="48"/>
      <c r="KR405" s="48"/>
      <c r="KS405" s="49"/>
    </row>
    <row r="406" spans="7:305" s="14" customFormat="1" ht="18.75" customHeight="1">
      <c r="G406" s="48"/>
      <c r="K406" s="48"/>
      <c r="N406" s="48"/>
      <c r="Q406" s="48"/>
      <c r="T406" s="48"/>
      <c r="W406" s="48"/>
      <c r="AA406" s="48"/>
      <c r="AD406" s="48"/>
      <c r="AG406" s="48"/>
      <c r="AK406" s="48"/>
      <c r="AN406" s="48"/>
      <c r="AQ406" s="48"/>
      <c r="AU406" s="48"/>
      <c r="AX406" s="48"/>
      <c r="BA406" s="48"/>
      <c r="BE406" s="48"/>
      <c r="BH406" s="48"/>
      <c r="BK406" s="48"/>
      <c r="BO406" s="48"/>
      <c r="BR406" s="48"/>
      <c r="BU406" s="48"/>
      <c r="BX406" s="48"/>
      <c r="CA406" s="48"/>
      <c r="CD406" s="48"/>
      <c r="CG406" s="48"/>
      <c r="CJ406" s="48"/>
      <c r="CM406" s="48"/>
      <c r="CQ406" s="48"/>
      <c r="CT406" s="48"/>
      <c r="CW406" s="48"/>
      <c r="DA406" s="48"/>
      <c r="DD406" s="48"/>
      <c r="DG406" s="48"/>
      <c r="DK406" s="48"/>
      <c r="DN406" s="48"/>
      <c r="DQ406" s="48"/>
      <c r="DU406" s="48"/>
      <c r="DX406" s="48"/>
      <c r="EA406" s="48"/>
      <c r="EE406" s="48"/>
      <c r="EH406" s="48"/>
      <c r="EK406" s="48"/>
      <c r="EN406" s="48"/>
      <c r="ER406" s="48"/>
      <c r="EU406" s="48"/>
      <c r="EX406" s="48"/>
      <c r="FB406" s="48"/>
      <c r="FE406" s="48"/>
      <c r="FH406" s="48"/>
      <c r="FL406" s="48"/>
      <c r="FO406" s="48"/>
      <c r="FR406" s="48"/>
      <c r="FV406" s="48"/>
      <c r="FY406" s="48"/>
      <c r="GB406" s="48"/>
      <c r="GF406" s="48"/>
      <c r="GI406" s="48"/>
      <c r="GL406" s="48"/>
      <c r="GP406" s="48"/>
      <c r="GS406" s="48"/>
      <c r="GV406" s="48"/>
      <c r="GZ406" s="48"/>
      <c r="HC406" s="48"/>
      <c r="HF406" s="48"/>
      <c r="HJ406" s="48"/>
      <c r="HM406" s="48"/>
      <c r="HP406" s="48"/>
      <c r="HT406" s="48"/>
      <c r="HW406" s="48"/>
      <c r="HZ406" s="48"/>
      <c r="ID406" s="48"/>
      <c r="IG406" s="48"/>
      <c r="IJ406" s="48"/>
      <c r="IN406" s="48"/>
      <c r="IQ406" s="48"/>
      <c r="IT406" s="48"/>
      <c r="IX406" s="48"/>
      <c r="JA406" s="48"/>
      <c r="JD406" s="48"/>
      <c r="JH406" s="48"/>
      <c r="JK406" s="48"/>
      <c r="JN406" s="48"/>
      <c r="JQ406" s="48"/>
      <c r="JT406" s="48"/>
      <c r="JW406" s="48"/>
      <c r="JZ406" s="48"/>
      <c r="KC406" s="48"/>
      <c r="KF406" s="48"/>
      <c r="KI406" s="48"/>
      <c r="KL406" s="48"/>
      <c r="KO406" s="48"/>
      <c r="KR406" s="48"/>
      <c r="KS406" s="49"/>
    </row>
    <row r="407" spans="7:305" s="14" customFormat="1">
      <c r="G407" s="48"/>
      <c r="K407" s="48"/>
      <c r="N407" s="48"/>
      <c r="Q407" s="48"/>
      <c r="T407" s="48"/>
      <c r="W407" s="48"/>
      <c r="AA407" s="48"/>
      <c r="AD407" s="48"/>
      <c r="AG407" s="48"/>
      <c r="AK407" s="48"/>
      <c r="AN407" s="48"/>
      <c r="AQ407" s="48"/>
      <c r="AU407" s="48"/>
      <c r="AX407" s="48"/>
      <c r="BA407" s="48"/>
      <c r="BE407" s="48"/>
      <c r="BH407" s="48"/>
      <c r="BK407" s="48"/>
      <c r="BO407" s="48"/>
      <c r="BR407" s="48"/>
      <c r="BU407" s="48"/>
      <c r="BX407" s="48"/>
      <c r="CA407" s="48"/>
      <c r="CD407" s="48"/>
      <c r="CG407" s="48"/>
      <c r="CJ407" s="48"/>
      <c r="CM407" s="48"/>
      <c r="CQ407" s="48"/>
      <c r="CT407" s="48"/>
      <c r="CW407" s="48"/>
      <c r="DA407" s="48"/>
      <c r="DD407" s="48"/>
      <c r="DG407" s="48"/>
      <c r="DK407" s="48"/>
      <c r="DN407" s="48"/>
      <c r="DQ407" s="48"/>
      <c r="DU407" s="48"/>
      <c r="DX407" s="48"/>
      <c r="EA407" s="48"/>
      <c r="EE407" s="48"/>
      <c r="EH407" s="48"/>
      <c r="EK407" s="48"/>
      <c r="EN407" s="48"/>
      <c r="ER407" s="48"/>
      <c r="EU407" s="48"/>
      <c r="EX407" s="48"/>
      <c r="FB407" s="48"/>
      <c r="FE407" s="48"/>
      <c r="FH407" s="48"/>
      <c r="FL407" s="48"/>
      <c r="FO407" s="48"/>
      <c r="FR407" s="48"/>
      <c r="FV407" s="48"/>
      <c r="FY407" s="48"/>
      <c r="GB407" s="48"/>
      <c r="GF407" s="48"/>
      <c r="GI407" s="48"/>
      <c r="GL407" s="48"/>
      <c r="GP407" s="48"/>
      <c r="GS407" s="48"/>
      <c r="GV407" s="48"/>
      <c r="GZ407" s="48"/>
      <c r="HC407" s="48"/>
      <c r="HF407" s="48"/>
      <c r="HJ407" s="48"/>
      <c r="HM407" s="48"/>
      <c r="HP407" s="48"/>
      <c r="HT407" s="48"/>
      <c r="HW407" s="48"/>
      <c r="HZ407" s="48"/>
      <c r="ID407" s="48"/>
      <c r="IG407" s="48"/>
      <c r="IJ407" s="48"/>
      <c r="IN407" s="48"/>
      <c r="IQ407" s="48"/>
      <c r="IT407" s="48"/>
      <c r="IX407" s="48"/>
      <c r="JA407" s="48"/>
      <c r="JD407" s="48"/>
      <c r="JH407" s="48"/>
      <c r="JK407" s="48"/>
      <c r="JN407" s="48"/>
      <c r="JQ407" s="48"/>
      <c r="JT407" s="48"/>
      <c r="JW407" s="48"/>
      <c r="JZ407" s="48"/>
      <c r="KC407" s="48"/>
      <c r="KF407" s="48"/>
      <c r="KI407" s="48"/>
      <c r="KL407" s="48"/>
      <c r="KO407" s="48"/>
      <c r="KR407" s="48"/>
      <c r="KS407" s="49"/>
    </row>
    <row r="408" spans="7:305" s="14" customFormat="1" ht="18.75" customHeight="1">
      <c r="G408" s="48"/>
      <c r="K408" s="48"/>
      <c r="N408" s="48"/>
      <c r="Q408" s="48"/>
      <c r="T408" s="48"/>
      <c r="W408" s="48"/>
      <c r="AA408" s="48"/>
      <c r="AD408" s="48"/>
      <c r="AG408" s="48"/>
      <c r="AK408" s="48"/>
      <c r="AN408" s="48"/>
      <c r="AQ408" s="48"/>
      <c r="AU408" s="48"/>
      <c r="AX408" s="48"/>
      <c r="BA408" s="48"/>
      <c r="BE408" s="48"/>
      <c r="BH408" s="48"/>
      <c r="BK408" s="48"/>
      <c r="BO408" s="48"/>
      <c r="BR408" s="48"/>
      <c r="BU408" s="48"/>
      <c r="BX408" s="48"/>
      <c r="CA408" s="48"/>
      <c r="CD408" s="48"/>
      <c r="CG408" s="48"/>
      <c r="CJ408" s="48"/>
      <c r="CM408" s="48"/>
      <c r="CQ408" s="48"/>
      <c r="CT408" s="48"/>
      <c r="CW408" s="48"/>
      <c r="DA408" s="48"/>
      <c r="DD408" s="48"/>
      <c r="DG408" s="48"/>
      <c r="DK408" s="48"/>
      <c r="DN408" s="48"/>
      <c r="DQ408" s="48"/>
      <c r="DU408" s="48"/>
      <c r="DX408" s="48"/>
      <c r="EA408" s="48"/>
      <c r="EE408" s="48"/>
      <c r="EH408" s="48"/>
      <c r="EK408" s="48"/>
      <c r="EN408" s="48"/>
      <c r="ER408" s="48"/>
      <c r="EU408" s="48"/>
      <c r="EX408" s="48"/>
      <c r="FB408" s="48"/>
      <c r="FE408" s="48"/>
      <c r="FH408" s="48"/>
      <c r="FL408" s="48"/>
      <c r="FO408" s="48"/>
      <c r="FR408" s="48"/>
      <c r="FV408" s="48"/>
      <c r="FY408" s="48"/>
      <c r="GB408" s="48"/>
      <c r="GF408" s="48"/>
      <c r="GI408" s="48"/>
      <c r="GL408" s="48"/>
      <c r="GP408" s="48"/>
      <c r="GS408" s="48"/>
      <c r="GV408" s="48"/>
      <c r="GZ408" s="48"/>
      <c r="HC408" s="48"/>
      <c r="HF408" s="48"/>
      <c r="HJ408" s="48"/>
      <c r="HM408" s="48"/>
      <c r="HP408" s="48"/>
      <c r="HT408" s="48"/>
      <c r="HW408" s="48"/>
      <c r="HZ408" s="48"/>
      <c r="ID408" s="48"/>
      <c r="IG408" s="48"/>
      <c r="IJ408" s="48"/>
      <c r="IN408" s="48"/>
      <c r="IQ408" s="48"/>
      <c r="IT408" s="48"/>
      <c r="IX408" s="48"/>
      <c r="JA408" s="48"/>
      <c r="JD408" s="48"/>
      <c r="JH408" s="48"/>
      <c r="JK408" s="48"/>
      <c r="JN408" s="48"/>
      <c r="JQ408" s="48"/>
      <c r="JT408" s="48"/>
      <c r="JW408" s="48"/>
      <c r="JZ408" s="48"/>
      <c r="KC408" s="48"/>
      <c r="KF408" s="48"/>
      <c r="KI408" s="48"/>
      <c r="KL408" s="48"/>
      <c r="KO408" s="48"/>
      <c r="KR408" s="48"/>
      <c r="KS408" s="49"/>
    </row>
    <row r="409" spans="7:305" s="14" customFormat="1">
      <c r="G409" s="48"/>
      <c r="K409" s="48"/>
      <c r="N409" s="48"/>
      <c r="Q409" s="48"/>
      <c r="T409" s="48"/>
      <c r="W409" s="48"/>
      <c r="AA409" s="48"/>
      <c r="AD409" s="48"/>
      <c r="AG409" s="48"/>
      <c r="AK409" s="48"/>
      <c r="AN409" s="48"/>
      <c r="AQ409" s="48"/>
      <c r="AU409" s="48"/>
      <c r="AX409" s="48"/>
      <c r="BA409" s="48"/>
      <c r="BE409" s="48"/>
      <c r="BH409" s="48"/>
      <c r="BK409" s="48"/>
      <c r="BO409" s="48"/>
      <c r="BR409" s="48"/>
      <c r="BU409" s="48"/>
      <c r="BX409" s="48"/>
      <c r="CA409" s="48"/>
      <c r="CD409" s="48"/>
      <c r="CG409" s="48"/>
      <c r="CJ409" s="48"/>
      <c r="CM409" s="48"/>
      <c r="CQ409" s="48"/>
      <c r="CT409" s="48"/>
      <c r="CW409" s="48"/>
      <c r="DA409" s="48"/>
      <c r="DD409" s="48"/>
      <c r="DG409" s="48"/>
      <c r="DK409" s="48"/>
      <c r="DN409" s="48"/>
      <c r="DQ409" s="48"/>
      <c r="DU409" s="48"/>
      <c r="DX409" s="48"/>
      <c r="EA409" s="48"/>
      <c r="EE409" s="48"/>
      <c r="EH409" s="48"/>
      <c r="EK409" s="48"/>
      <c r="EN409" s="48"/>
      <c r="ER409" s="48"/>
      <c r="EU409" s="48"/>
      <c r="EX409" s="48"/>
      <c r="FB409" s="48"/>
      <c r="FE409" s="48"/>
      <c r="FH409" s="48"/>
      <c r="FL409" s="48"/>
      <c r="FO409" s="48"/>
      <c r="FR409" s="48"/>
      <c r="FV409" s="48"/>
      <c r="FY409" s="48"/>
      <c r="GB409" s="48"/>
      <c r="GF409" s="48"/>
      <c r="GI409" s="48"/>
      <c r="GL409" s="48"/>
      <c r="GP409" s="48"/>
      <c r="GS409" s="48"/>
      <c r="GV409" s="48"/>
      <c r="GZ409" s="48"/>
      <c r="HC409" s="48"/>
      <c r="HF409" s="48"/>
      <c r="HJ409" s="48"/>
      <c r="HM409" s="48"/>
      <c r="HP409" s="48"/>
      <c r="HT409" s="48"/>
      <c r="HW409" s="48"/>
      <c r="HZ409" s="48"/>
      <c r="ID409" s="48"/>
      <c r="IG409" s="48"/>
      <c r="IJ409" s="48"/>
      <c r="IN409" s="48"/>
      <c r="IQ409" s="48"/>
      <c r="IT409" s="48"/>
      <c r="IX409" s="48"/>
      <c r="JA409" s="48"/>
      <c r="JD409" s="48"/>
      <c r="JH409" s="48"/>
      <c r="JK409" s="48"/>
      <c r="JN409" s="48"/>
      <c r="JQ409" s="48"/>
      <c r="JT409" s="48"/>
      <c r="JW409" s="48"/>
      <c r="JZ409" s="48"/>
      <c r="KC409" s="48"/>
      <c r="KF409" s="48"/>
      <c r="KI409" s="48"/>
      <c r="KL409" s="48"/>
      <c r="KO409" s="48"/>
      <c r="KR409" s="48"/>
      <c r="KS409" s="49"/>
    </row>
    <row r="410" spans="7:305" s="14" customFormat="1" ht="18.75" customHeight="1">
      <c r="G410" s="48"/>
      <c r="K410" s="48"/>
      <c r="N410" s="48"/>
      <c r="Q410" s="48"/>
      <c r="T410" s="48"/>
      <c r="W410" s="48"/>
      <c r="AA410" s="48"/>
      <c r="AD410" s="48"/>
      <c r="AG410" s="48"/>
      <c r="AK410" s="48"/>
      <c r="AN410" s="48"/>
      <c r="AQ410" s="48"/>
      <c r="AU410" s="48"/>
      <c r="AX410" s="48"/>
      <c r="BA410" s="48"/>
      <c r="BE410" s="48"/>
      <c r="BH410" s="48"/>
      <c r="BK410" s="48"/>
      <c r="BO410" s="48"/>
      <c r="BR410" s="48"/>
      <c r="BU410" s="48"/>
      <c r="BX410" s="48"/>
      <c r="CA410" s="48"/>
      <c r="CD410" s="48"/>
      <c r="CG410" s="48"/>
      <c r="CJ410" s="48"/>
      <c r="CM410" s="48"/>
      <c r="CQ410" s="48"/>
      <c r="CT410" s="48"/>
      <c r="CW410" s="48"/>
      <c r="DA410" s="48"/>
      <c r="DD410" s="48"/>
      <c r="DG410" s="48"/>
      <c r="DK410" s="48"/>
      <c r="DN410" s="48"/>
      <c r="DQ410" s="48"/>
      <c r="DU410" s="48"/>
      <c r="DX410" s="48"/>
      <c r="EA410" s="48"/>
      <c r="EE410" s="48"/>
      <c r="EH410" s="48"/>
      <c r="EK410" s="48"/>
      <c r="EN410" s="48"/>
      <c r="ER410" s="48"/>
      <c r="EU410" s="48"/>
      <c r="EX410" s="48"/>
      <c r="FB410" s="48"/>
      <c r="FE410" s="48"/>
      <c r="FH410" s="48"/>
      <c r="FL410" s="48"/>
      <c r="FO410" s="48"/>
      <c r="FR410" s="48"/>
      <c r="FV410" s="48"/>
      <c r="FY410" s="48"/>
      <c r="GB410" s="48"/>
      <c r="GF410" s="48"/>
      <c r="GI410" s="48"/>
      <c r="GL410" s="48"/>
      <c r="GP410" s="48"/>
      <c r="GS410" s="48"/>
      <c r="GV410" s="48"/>
      <c r="GZ410" s="48"/>
      <c r="HC410" s="48"/>
      <c r="HF410" s="48"/>
      <c r="HJ410" s="48"/>
      <c r="HM410" s="48"/>
      <c r="HP410" s="48"/>
      <c r="HT410" s="48"/>
      <c r="HW410" s="48"/>
      <c r="HZ410" s="48"/>
      <c r="ID410" s="48"/>
      <c r="IG410" s="48"/>
      <c r="IJ410" s="48"/>
      <c r="IN410" s="48"/>
      <c r="IQ410" s="48"/>
      <c r="IT410" s="48"/>
      <c r="IX410" s="48"/>
      <c r="JA410" s="48"/>
      <c r="JD410" s="48"/>
      <c r="JH410" s="48"/>
      <c r="JK410" s="48"/>
      <c r="JN410" s="48"/>
      <c r="JQ410" s="48"/>
      <c r="JT410" s="48"/>
      <c r="JW410" s="48"/>
      <c r="JZ410" s="48"/>
      <c r="KC410" s="48"/>
      <c r="KF410" s="48"/>
      <c r="KI410" s="48"/>
      <c r="KL410" s="48"/>
      <c r="KO410" s="48"/>
      <c r="KR410" s="48"/>
      <c r="KS410" s="49"/>
    </row>
    <row r="411" spans="7:305" s="14" customFormat="1">
      <c r="G411" s="48"/>
      <c r="K411" s="48"/>
      <c r="N411" s="48"/>
      <c r="Q411" s="48"/>
      <c r="T411" s="48"/>
      <c r="W411" s="48"/>
      <c r="AA411" s="48"/>
      <c r="AD411" s="48"/>
      <c r="AG411" s="48"/>
      <c r="AK411" s="48"/>
      <c r="AN411" s="48"/>
      <c r="AQ411" s="48"/>
      <c r="AU411" s="48"/>
      <c r="AX411" s="48"/>
      <c r="BA411" s="48"/>
      <c r="BE411" s="48"/>
      <c r="BH411" s="48"/>
      <c r="BK411" s="48"/>
      <c r="BO411" s="48"/>
      <c r="BR411" s="48"/>
      <c r="BU411" s="48"/>
      <c r="BX411" s="48"/>
      <c r="CA411" s="48"/>
      <c r="CD411" s="48"/>
      <c r="CG411" s="48"/>
      <c r="CJ411" s="48"/>
      <c r="CM411" s="48"/>
      <c r="CQ411" s="48"/>
      <c r="CT411" s="48"/>
      <c r="CW411" s="48"/>
      <c r="DA411" s="48"/>
      <c r="DD411" s="48"/>
      <c r="DG411" s="48"/>
      <c r="DK411" s="48"/>
      <c r="DN411" s="48"/>
      <c r="DQ411" s="48"/>
      <c r="DU411" s="48"/>
      <c r="DX411" s="48"/>
      <c r="EA411" s="48"/>
      <c r="EE411" s="48"/>
      <c r="EH411" s="48"/>
      <c r="EK411" s="48"/>
      <c r="EN411" s="48"/>
      <c r="ER411" s="48"/>
      <c r="EU411" s="48"/>
      <c r="EX411" s="48"/>
      <c r="FB411" s="48"/>
      <c r="FE411" s="48"/>
      <c r="FH411" s="48"/>
      <c r="FL411" s="48"/>
      <c r="FO411" s="48"/>
      <c r="FR411" s="48"/>
      <c r="FV411" s="48"/>
      <c r="FY411" s="48"/>
      <c r="GB411" s="48"/>
      <c r="GF411" s="48"/>
      <c r="GI411" s="48"/>
      <c r="GL411" s="48"/>
      <c r="GP411" s="48"/>
      <c r="GS411" s="48"/>
      <c r="GV411" s="48"/>
      <c r="GZ411" s="48"/>
      <c r="HC411" s="48"/>
      <c r="HF411" s="48"/>
      <c r="HJ411" s="48"/>
      <c r="HM411" s="48"/>
      <c r="HP411" s="48"/>
      <c r="HT411" s="48"/>
      <c r="HW411" s="48"/>
      <c r="HZ411" s="48"/>
      <c r="ID411" s="48"/>
      <c r="IG411" s="48"/>
      <c r="IJ411" s="48"/>
      <c r="IN411" s="48"/>
      <c r="IQ411" s="48"/>
      <c r="IT411" s="48"/>
      <c r="IX411" s="48"/>
      <c r="JA411" s="48"/>
      <c r="JD411" s="48"/>
      <c r="JH411" s="48"/>
      <c r="JK411" s="48"/>
      <c r="JN411" s="48"/>
      <c r="JQ411" s="48"/>
      <c r="JT411" s="48"/>
      <c r="JW411" s="48"/>
      <c r="JZ411" s="48"/>
      <c r="KC411" s="48"/>
      <c r="KF411" s="48"/>
      <c r="KI411" s="48"/>
      <c r="KL411" s="48"/>
      <c r="KO411" s="48"/>
      <c r="KR411" s="48"/>
      <c r="KS411" s="49"/>
    </row>
    <row r="412" spans="7:305" s="14" customFormat="1" ht="18.75" customHeight="1">
      <c r="G412" s="48"/>
      <c r="K412" s="48"/>
      <c r="N412" s="48"/>
      <c r="Q412" s="48"/>
      <c r="T412" s="48"/>
      <c r="W412" s="48"/>
      <c r="AA412" s="48"/>
      <c r="AD412" s="48"/>
      <c r="AG412" s="48"/>
      <c r="AK412" s="48"/>
      <c r="AN412" s="48"/>
      <c r="AQ412" s="48"/>
      <c r="AU412" s="48"/>
      <c r="AX412" s="48"/>
      <c r="BA412" s="48"/>
      <c r="BE412" s="48"/>
      <c r="BH412" s="48"/>
      <c r="BK412" s="48"/>
      <c r="BO412" s="48"/>
      <c r="BR412" s="48"/>
      <c r="BU412" s="48"/>
      <c r="BX412" s="48"/>
      <c r="CA412" s="48"/>
      <c r="CD412" s="48"/>
      <c r="CG412" s="48"/>
      <c r="CJ412" s="48"/>
      <c r="CM412" s="48"/>
      <c r="CQ412" s="48"/>
      <c r="CT412" s="48"/>
      <c r="CW412" s="48"/>
      <c r="DA412" s="48"/>
      <c r="DD412" s="48"/>
      <c r="DG412" s="48"/>
      <c r="DK412" s="48"/>
      <c r="DN412" s="48"/>
      <c r="DQ412" s="48"/>
      <c r="DU412" s="48"/>
      <c r="DX412" s="48"/>
      <c r="EA412" s="48"/>
      <c r="EE412" s="48"/>
      <c r="EH412" s="48"/>
      <c r="EK412" s="48"/>
      <c r="EN412" s="48"/>
      <c r="ER412" s="48"/>
      <c r="EU412" s="48"/>
      <c r="EX412" s="48"/>
      <c r="FB412" s="48"/>
      <c r="FE412" s="48"/>
      <c r="FH412" s="48"/>
      <c r="FL412" s="48"/>
      <c r="FO412" s="48"/>
      <c r="FR412" s="48"/>
      <c r="FV412" s="48"/>
      <c r="FY412" s="48"/>
      <c r="GB412" s="48"/>
      <c r="GF412" s="48"/>
      <c r="GI412" s="48"/>
      <c r="GL412" s="48"/>
      <c r="GP412" s="48"/>
      <c r="GS412" s="48"/>
      <c r="GV412" s="48"/>
      <c r="GZ412" s="48"/>
      <c r="HC412" s="48"/>
      <c r="HF412" s="48"/>
      <c r="HJ412" s="48"/>
      <c r="HM412" s="48"/>
      <c r="HP412" s="48"/>
      <c r="HT412" s="48"/>
      <c r="HW412" s="48"/>
      <c r="HZ412" s="48"/>
      <c r="ID412" s="48"/>
      <c r="IG412" s="48"/>
      <c r="IJ412" s="48"/>
      <c r="IN412" s="48"/>
      <c r="IQ412" s="48"/>
      <c r="IT412" s="48"/>
      <c r="IX412" s="48"/>
      <c r="JA412" s="48"/>
      <c r="JD412" s="48"/>
      <c r="JH412" s="48"/>
      <c r="JK412" s="48"/>
      <c r="JN412" s="48"/>
      <c r="JQ412" s="48"/>
      <c r="JT412" s="48"/>
      <c r="JW412" s="48"/>
      <c r="JZ412" s="48"/>
      <c r="KC412" s="48"/>
      <c r="KF412" s="48"/>
      <c r="KI412" s="48"/>
      <c r="KL412" s="48"/>
      <c r="KO412" s="48"/>
      <c r="KR412" s="48"/>
      <c r="KS412" s="49"/>
    </row>
    <row r="413" spans="7:305" s="14" customFormat="1">
      <c r="G413" s="48"/>
      <c r="K413" s="48"/>
      <c r="N413" s="48"/>
      <c r="Q413" s="48"/>
      <c r="T413" s="48"/>
      <c r="W413" s="48"/>
      <c r="AA413" s="48"/>
      <c r="AD413" s="48"/>
      <c r="AG413" s="48"/>
      <c r="AK413" s="48"/>
      <c r="AN413" s="48"/>
      <c r="AQ413" s="48"/>
      <c r="AU413" s="48"/>
      <c r="AX413" s="48"/>
      <c r="BA413" s="48"/>
      <c r="BE413" s="48"/>
      <c r="BH413" s="48"/>
      <c r="BK413" s="48"/>
      <c r="BO413" s="48"/>
      <c r="BR413" s="48"/>
      <c r="BU413" s="48"/>
      <c r="BX413" s="48"/>
      <c r="CA413" s="48"/>
      <c r="CD413" s="48"/>
      <c r="CG413" s="48"/>
      <c r="CJ413" s="48"/>
      <c r="CM413" s="48"/>
      <c r="CQ413" s="48"/>
      <c r="CT413" s="48"/>
      <c r="CW413" s="48"/>
      <c r="DA413" s="48"/>
      <c r="DD413" s="48"/>
      <c r="DG413" s="48"/>
      <c r="DK413" s="48"/>
      <c r="DN413" s="48"/>
      <c r="DQ413" s="48"/>
      <c r="DU413" s="48"/>
      <c r="DX413" s="48"/>
      <c r="EA413" s="48"/>
      <c r="EE413" s="48"/>
      <c r="EH413" s="48"/>
      <c r="EK413" s="48"/>
      <c r="EN413" s="48"/>
      <c r="ER413" s="48"/>
      <c r="EU413" s="48"/>
      <c r="EX413" s="48"/>
      <c r="FB413" s="48"/>
      <c r="FE413" s="48"/>
      <c r="FH413" s="48"/>
      <c r="FL413" s="48"/>
      <c r="FO413" s="48"/>
      <c r="FR413" s="48"/>
      <c r="FV413" s="48"/>
      <c r="FY413" s="48"/>
      <c r="GB413" s="48"/>
      <c r="GF413" s="48"/>
      <c r="GI413" s="48"/>
      <c r="GL413" s="48"/>
      <c r="GP413" s="48"/>
      <c r="GS413" s="48"/>
      <c r="GV413" s="48"/>
      <c r="GZ413" s="48"/>
      <c r="HC413" s="48"/>
      <c r="HF413" s="48"/>
      <c r="HJ413" s="48"/>
      <c r="HM413" s="48"/>
      <c r="HP413" s="48"/>
      <c r="HT413" s="48"/>
      <c r="HW413" s="48"/>
      <c r="HZ413" s="48"/>
      <c r="ID413" s="48"/>
      <c r="IG413" s="48"/>
      <c r="IJ413" s="48"/>
      <c r="IN413" s="48"/>
      <c r="IQ413" s="48"/>
      <c r="IT413" s="48"/>
      <c r="IX413" s="48"/>
      <c r="JA413" s="48"/>
      <c r="JD413" s="48"/>
      <c r="JH413" s="48"/>
      <c r="JK413" s="48"/>
      <c r="JN413" s="48"/>
      <c r="JQ413" s="48"/>
      <c r="JT413" s="48"/>
      <c r="JW413" s="48"/>
      <c r="JZ413" s="48"/>
      <c r="KC413" s="48"/>
      <c r="KF413" s="48"/>
      <c r="KI413" s="48"/>
      <c r="KL413" s="48"/>
      <c r="KO413" s="48"/>
      <c r="KR413" s="48"/>
      <c r="KS413" s="49"/>
    </row>
    <row r="414" spans="7:305" s="14" customFormat="1" ht="18.75" customHeight="1">
      <c r="G414" s="48"/>
      <c r="K414" s="48"/>
      <c r="N414" s="48"/>
      <c r="Q414" s="48"/>
      <c r="T414" s="48"/>
      <c r="W414" s="48"/>
      <c r="AA414" s="48"/>
      <c r="AD414" s="48"/>
      <c r="AG414" s="48"/>
      <c r="AK414" s="48"/>
      <c r="AN414" s="48"/>
      <c r="AQ414" s="48"/>
      <c r="AU414" s="48"/>
      <c r="AX414" s="48"/>
      <c r="BA414" s="48"/>
      <c r="BE414" s="48"/>
      <c r="BH414" s="48"/>
      <c r="BK414" s="48"/>
      <c r="BO414" s="48"/>
      <c r="BR414" s="48"/>
      <c r="BU414" s="48"/>
      <c r="BX414" s="48"/>
      <c r="CA414" s="48"/>
      <c r="CD414" s="48"/>
      <c r="CG414" s="48"/>
      <c r="CJ414" s="48"/>
      <c r="CM414" s="48"/>
      <c r="CQ414" s="48"/>
      <c r="CT414" s="48"/>
      <c r="CW414" s="48"/>
      <c r="DA414" s="48"/>
      <c r="DD414" s="48"/>
      <c r="DG414" s="48"/>
      <c r="DK414" s="48"/>
      <c r="DN414" s="48"/>
      <c r="DQ414" s="48"/>
      <c r="DU414" s="48"/>
      <c r="DX414" s="48"/>
      <c r="EA414" s="48"/>
      <c r="EE414" s="48"/>
      <c r="EH414" s="48"/>
      <c r="EK414" s="48"/>
      <c r="EN414" s="48"/>
      <c r="ER414" s="48"/>
      <c r="EU414" s="48"/>
      <c r="EX414" s="48"/>
      <c r="FB414" s="48"/>
      <c r="FE414" s="48"/>
      <c r="FH414" s="48"/>
      <c r="FL414" s="48"/>
      <c r="FO414" s="48"/>
      <c r="FR414" s="48"/>
      <c r="FV414" s="48"/>
      <c r="FY414" s="48"/>
      <c r="GB414" s="48"/>
      <c r="GF414" s="48"/>
      <c r="GI414" s="48"/>
      <c r="GL414" s="48"/>
      <c r="GP414" s="48"/>
      <c r="GS414" s="48"/>
      <c r="GV414" s="48"/>
      <c r="GZ414" s="48"/>
      <c r="HC414" s="48"/>
      <c r="HF414" s="48"/>
      <c r="HJ414" s="48"/>
      <c r="HM414" s="48"/>
      <c r="HP414" s="48"/>
      <c r="HT414" s="48"/>
      <c r="HW414" s="48"/>
      <c r="HZ414" s="48"/>
      <c r="ID414" s="48"/>
      <c r="IG414" s="48"/>
      <c r="IJ414" s="48"/>
      <c r="IN414" s="48"/>
      <c r="IQ414" s="48"/>
      <c r="IT414" s="48"/>
      <c r="IX414" s="48"/>
      <c r="JA414" s="48"/>
      <c r="JD414" s="48"/>
      <c r="JH414" s="48"/>
      <c r="JK414" s="48"/>
      <c r="JN414" s="48"/>
      <c r="JQ414" s="48"/>
      <c r="JT414" s="48"/>
      <c r="JW414" s="48"/>
      <c r="JZ414" s="48"/>
      <c r="KC414" s="48"/>
      <c r="KF414" s="48"/>
      <c r="KI414" s="48"/>
      <c r="KL414" s="48"/>
      <c r="KO414" s="48"/>
      <c r="KR414" s="48"/>
      <c r="KS414" s="49"/>
    </row>
    <row r="415" spans="7:305" s="14" customFormat="1">
      <c r="G415" s="48"/>
      <c r="K415" s="48"/>
      <c r="N415" s="48"/>
      <c r="Q415" s="48"/>
      <c r="T415" s="48"/>
      <c r="W415" s="48"/>
      <c r="AA415" s="48"/>
      <c r="AD415" s="48"/>
      <c r="AG415" s="48"/>
      <c r="AK415" s="48"/>
      <c r="AN415" s="48"/>
      <c r="AQ415" s="48"/>
      <c r="AU415" s="48"/>
      <c r="AX415" s="48"/>
      <c r="BA415" s="48"/>
      <c r="BE415" s="48"/>
      <c r="BH415" s="48"/>
      <c r="BK415" s="48"/>
      <c r="BO415" s="48"/>
      <c r="BR415" s="48"/>
      <c r="BU415" s="48"/>
      <c r="BX415" s="48"/>
      <c r="CA415" s="48"/>
      <c r="CD415" s="48"/>
      <c r="CG415" s="48"/>
      <c r="CJ415" s="48"/>
      <c r="CM415" s="48"/>
      <c r="CQ415" s="48"/>
      <c r="CT415" s="48"/>
      <c r="CW415" s="48"/>
      <c r="DA415" s="48"/>
      <c r="DD415" s="48"/>
      <c r="DG415" s="48"/>
      <c r="DK415" s="48"/>
      <c r="DN415" s="48"/>
      <c r="DQ415" s="48"/>
      <c r="DU415" s="48"/>
      <c r="DX415" s="48"/>
      <c r="EA415" s="48"/>
      <c r="EE415" s="48"/>
      <c r="EH415" s="48"/>
      <c r="EK415" s="48"/>
      <c r="EN415" s="48"/>
      <c r="ER415" s="48"/>
      <c r="EU415" s="48"/>
      <c r="EX415" s="48"/>
      <c r="FB415" s="48"/>
      <c r="FE415" s="48"/>
      <c r="FH415" s="48"/>
      <c r="FL415" s="48"/>
      <c r="FO415" s="48"/>
      <c r="FR415" s="48"/>
      <c r="FV415" s="48"/>
      <c r="FY415" s="48"/>
      <c r="GB415" s="48"/>
      <c r="GF415" s="48"/>
      <c r="GI415" s="48"/>
      <c r="GL415" s="48"/>
      <c r="GP415" s="48"/>
      <c r="GS415" s="48"/>
      <c r="GV415" s="48"/>
      <c r="GZ415" s="48"/>
      <c r="HC415" s="48"/>
      <c r="HF415" s="48"/>
      <c r="HJ415" s="48"/>
      <c r="HM415" s="48"/>
      <c r="HP415" s="48"/>
      <c r="HT415" s="48"/>
      <c r="HW415" s="48"/>
      <c r="HZ415" s="48"/>
      <c r="ID415" s="48"/>
      <c r="IG415" s="48"/>
      <c r="IJ415" s="48"/>
      <c r="IN415" s="48"/>
      <c r="IQ415" s="48"/>
      <c r="IT415" s="48"/>
      <c r="IX415" s="48"/>
      <c r="JA415" s="48"/>
      <c r="JD415" s="48"/>
      <c r="JH415" s="48"/>
      <c r="JK415" s="48"/>
      <c r="JN415" s="48"/>
      <c r="JQ415" s="48"/>
      <c r="JT415" s="48"/>
      <c r="JW415" s="48"/>
      <c r="JZ415" s="48"/>
      <c r="KC415" s="48"/>
      <c r="KF415" s="48"/>
      <c r="KI415" s="48"/>
      <c r="KL415" s="48"/>
      <c r="KO415" s="48"/>
      <c r="KR415" s="48"/>
      <c r="KS415" s="49"/>
    </row>
    <row r="416" spans="7:305" s="14" customFormat="1" ht="18.75" customHeight="1">
      <c r="G416" s="48"/>
      <c r="K416" s="48"/>
      <c r="N416" s="48"/>
      <c r="Q416" s="48"/>
      <c r="T416" s="48"/>
      <c r="W416" s="48"/>
      <c r="AA416" s="48"/>
      <c r="AD416" s="48"/>
      <c r="AG416" s="48"/>
      <c r="AK416" s="48"/>
      <c r="AN416" s="48"/>
      <c r="AQ416" s="48"/>
      <c r="AU416" s="48"/>
      <c r="AX416" s="48"/>
      <c r="BA416" s="48"/>
      <c r="BE416" s="48"/>
      <c r="BH416" s="48"/>
      <c r="BK416" s="48"/>
      <c r="BO416" s="48"/>
      <c r="BR416" s="48"/>
      <c r="BU416" s="48"/>
      <c r="BX416" s="48"/>
      <c r="CA416" s="48"/>
      <c r="CD416" s="48"/>
      <c r="CG416" s="48"/>
      <c r="CJ416" s="48"/>
      <c r="CM416" s="48"/>
      <c r="CQ416" s="48"/>
      <c r="CT416" s="48"/>
      <c r="CW416" s="48"/>
      <c r="DA416" s="48"/>
      <c r="DD416" s="48"/>
      <c r="DG416" s="48"/>
      <c r="DK416" s="48"/>
      <c r="DN416" s="48"/>
      <c r="DQ416" s="48"/>
      <c r="DU416" s="48"/>
      <c r="DX416" s="48"/>
      <c r="EA416" s="48"/>
      <c r="EE416" s="48"/>
      <c r="EH416" s="48"/>
      <c r="EK416" s="48"/>
      <c r="EN416" s="48"/>
      <c r="ER416" s="48"/>
      <c r="EU416" s="48"/>
      <c r="EX416" s="48"/>
      <c r="FB416" s="48"/>
      <c r="FE416" s="48"/>
      <c r="FH416" s="48"/>
      <c r="FL416" s="48"/>
      <c r="FO416" s="48"/>
      <c r="FR416" s="48"/>
      <c r="FV416" s="48"/>
      <c r="FY416" s="48"/>
      <c r="GB416" s="48"/>
      <c r="GF416" s="48"/>
      <c r="GI416" s="48"/>
      <c r="GL416" s="48"/>
      <c r="GP416" s="48"/>
      <c r="GS416" s="48"/>
      <c r="GV416" s="48"/>
      <c r="GZ416" s="48"/>
      <c r="HC416" s="48"/>
      <c r="HF416" s="48"/>
      <c r="HJ416" s="48"/>
      <c r="HM416" s="48"/>
      <c r="HP416" s="48"/>
      <c r="HT416" s="48"/>
      <c r="HW416" s="48"/>
      <c r="HZ416" s="48"/>
      <c r="ID416" s="48"/>
      <c r="IG416" s="48"/>
      <c r="IJ416" s="48"/>
      <c r="IN416" s="48"/>
      <c r="IQ416" s="48"/>
      <c r="IT416" s="48"/>
      <c r="IX416" s="48"/>
      <c r="JA416" s="48"/>
      <c r="JD416" s="48"/>
      <c r="JH416" s="48"/>
      <c r="JK416" s="48"/>
      <c r="JN416" s="48"/>
      <c r="JQ416" s="48"/>
      <c r="JT416" s="48"/>
      <c r="JW416" s="48"/>
      <c r="JZ416" s="48"/>
      <c r="KC416" s="48"/>
      <c r="KF416" s="48"/>
      <c r="KI416" s="48"/>
      <c r="KL416" s="48"/>
      <c r="KO416" s="48"/>
      <c r="KR416" s="48"/>
      <c r="KS416" s="49"/>
    </row>
    <row r="417" spans="7:305" s="14" customFormat="1">
      <c r="G417" s="48"/>
      <c r="K417" s="48"/>
      <c r="N417" s="48"/>
      <c r="Q417" s="48"/>
      <c r="T417" s="48"/>
      <c r="W417" s="48"/>
      <c r="AA417" s="48"/>
      <c r="AD417" s="48"/>
      <c r="AG417" s="48"/>
      <c r="AK417" s="48"/>
      <c r="AN417" s="48"/>
      <c r="AQ417" s="48"/>
      <c r="AU417" s="48"/>
      <c r="AX417" s="48"/>
      <c r="BA417" s="48"/>
      <c r="BE417" s="48"/>
      <c r="BH417" s="48"/>
      <c r="BK417" s="48"/>
      <c r="BO417" s="48"/>
      <c r="BR417" s="48"/>
      <c r="BU417" s="48"/>
      <c r="BX417" s="48"/>
      <c r="CA417" s="48"/>
      <c r="CD417" s="48"/>
      <c r="CG417" s="48"/>
      <c r="CJ417" s="48"/>
      <c r="CM417" s="48"/>
      <c r="CQ417" s="48"/>
      <c r="CT417" s="48"/>
      <c r="CW417" s="48"/>
      <c r="DA417" s="48"/>
      <c r="DD417" s="48"/>
      <c r="DG417" s="48"/>
      <c r="DK417" s="48"/>
      <c r="DN417" s="48"/>
      <c r="DQ417" s="48"/>
      <c r="DU417" s="48"/>
      <c r="DX417" s="48"/>
      <c r="EA417" s="48"/>
      <c r="EE417" s="48"/>
      <c r="EH417" s="48"/>
      <c r="EK417" s="48"/>
      <c r="EN417" s="48"/>
      <c r="ER417" s="48"/>
      <c r="EU417" s="48"/>
      <c r="EX417" s="48"/>
      <c r="FB417" s="48"/>
      <c r="FE417" s="48"/>
      <c r="FH417" s="48"/>
      <c r="FL417" s="48"/>
      <c r="FO417" s="48"/>
      <c r="FR417" s="48"/>
      <c r="FV417" s="48"/>
      <c r="FY417" s="48"/>
      <c r="GB417" s="48"/>
      <c r="GF417" s="48"/>
      <c r="GI417" s="48"/>
      <c r="GL417" s="48"/>
      <c r="GP417" s="48"/>
      <c r="GS417" s="48"/>
      <c r="GV417" s="48"/>
      <c r="GZ417" s="48"/>
      <c r="HC417" s="48"/>
      <c r="HF417" s="48"/>
      <c r="HJ417" s="48"/>
      <c r="HM417" s="48"/>
      <c r="HP417" s="48"/>
      <c r="HT417" s="48"/>
      <c r="HW417" s="48"/>
      <c r="HZ417" s="48"/>
      <c r="ID417" s="48"/>
      <c r="IG417" s="48"/>
      <c r="IJ417" s="48"/>
      <c r="IN417" s="48"/>
      <c r="IQ417" s="48"/>
      <c r="IT417" s="48"/>
      <c r="IX417" s="48"/>
      <c r="JA417" s="48"/>
      <c r="JD417" s="48"/>
      <c r="JH417" s="48"/>
      <c r="JK417" s="48"/>
      <c r="JN417" s="48"/>
      <c r="JQ417" s="48"/>
      <c r="JT417" s="48"/>
      <c r="JW417" s="48"/>
      <c r="JZ417" s="48"/>
      <c r="KC417" s="48"/>
      <c r="KF417" s="48"/>
      <c r="KI417" s="48"/>
      <c r="KL417" s="48"/>
      <c r="KO417" s="48"/>
      <c r="KR417" s="48"/>
      <c r="KS417" s="49"/>
    </row>
    <row r="418" spans="7:305" s="14" customFormat="1" ht="18.75" customHeight="1">
      <c r="G418" s="48"/>
      <c r="K418" s="48"/>
      <c r="N418" s="48"/>
      <c r="Q418" s="48"/>
      <c r="T418" s="48"/>
      <c r="W418" s="48"/>
      <c r="AA418" s="48"/>
      <c r="AD418" s="48"/>
      <c r="AG418" s="48"/>
      <c r="AK418" s="48"/>
      <c r="AN418" s="48"/>
      <c r="AQ418" s="48"/>
      <c r="AU418" s="48"/>
      <c r="AX418" s="48"/>
      <c r="BA418" s="48"/>
      <c r="BE418" s="48"/>
      <c r="BH418" s="48"/>
      <c r="BK418" s="48"/>
      <c r="BO418" s="48"/>
      <c r="BR418" s="48"/>
      <c r="BU418" s="48"/>
      <c r="BX418" s="48"/>
      <c r="CA418" s="48"/>
      <c r="CD418" s="48"/>
      <c r="CG418" s="48"/>
      <c r="CJ418" s="48"/>
      <c r="CM418" s="48"/>
      <c r="CQ418" s="48"/>
      <c r="CT418" s="48"/>
      <c r="CW418" s="48"/>
      <c r="DA418" s="48"/>
      <c r="DD418" s="48"/>
      <c r="DG418" s="48"/>
      <c r="DK418" s="48"/>
      <c r="DN418" s="48"/>
      <c r="DQ418" s="48"/>
      <c r="DU418" s="48"/>
      <c r="DX418" s="48"/>
      <c r="EA418" s="48"/>
      <c r="EE418" s="48"/>
      <c r="EH418" s="48"/>
      <c r="EK418" s="48"/>
      <c r="EN418" s="48"/>
      <c r="ER418" s="48"/>
      <c r="EU418" s="48"/>
      <c r="EX418" s="48"/>
      <c r="FB418" s="48"/>
      <c r="FE418" s="48"/>
      <c r="FH418" s="48"/>
      <c r="FL418" s="48"/>
      <c r="FO418" s="48"/>
      <c r="FR418" s="48"/>
      <c r="FV418" s="48"/>
      <c r="FY418" s="48"/>
      <c r="GB418" s="48"/>
      <c r="GF418" s="48"/>
      <c r="GI418" s="48"/>
      <c r="GL418" s="48"/>
      <c r="GP418" s="48"/>
      <c r="GS418" s="48"/>
      <c r="GV418" s="48"/>
      <c r="GZ418" s="48"/>
      <c r="HC418" s="48"/>
      <c r="HF418" s="48"/>
      <c r="HJ418" s="48"/>
      <c r="HM418" s="48"/>
      <c r="HP418" s="48"/>
      <c r="HT418" s="48"/>
      <c r="HW418" s="48"/>
      <c r="HZ418" s="48"/>
      <c r="ID418" s="48"/>
      <c r="IG418" s="48"/>
      <c r="IJ418" s="48"/>
      <c r="IN418" s="48"/>
      <c r="IQ418" s="48"/>
      <c r="IT418" s="48"/>
      <c r="IX418" s="48"/>
      <c r="JA418" s="48"/>
      <c r="JD418" s="48"/>
      <c r="JH418" s="48"/>
      <c r="JK418" s="48"/>
      <c r="JN418" s="48"/>
      <c r="JQ418" s="48"/>
      <c r="JT418" s="48"/>
      <c r="JW418" s="48"/>
      <c r="JZ418" s="48"/>
      <c r="KC418" s="48"/>
      <c r="KF418" s="48"/>
      <c r="KI418" s="48"/>
      <c r="KL418" s="48"/>
      <c r="KO418" s="48"/>
      <c r="KR418" s="48"/>
      <c r="KS418" s="49"/>
    </row>
    <row r="419" spans="7:305" s="14" customFormat="1">
      <c r="G419" s="48"/>
      <c r="K419" s="48"/>
      <c r="N419" s="48"/>
      <c r="Q419" s="48"/>
      <c r="T419" s="48"/>
      <c r="W419" s="48"/>
      <c r="AA419" s="48"/>
      <c r="AD419" s="48"/>
      <c r="AG419" s="48"/>
      <c r="AK419" s="48"/>
      <c r="AN419" s="48"/>
      <c r="AQ419" s="48"/>
      <c r="AU419" s="48"/>
      <c r="AX419" s="48"/>
      <c r="BA419" s="48"/>
      <c r="BE419" s="48"/>
      <c r="BH419" s="48"/>
      <c r="BK419" s="48"/>
      <c r="BO419" s="48"/>
      <c r="BR419" s="48"/>
      <c r="BU419" s="48"/>
      <c r="BX419" s="48"/>
      <c r="CA419" s="48"/>
      <c r="CD419" s="48"/>
      <c r="CG419" s="48"/>
      <c r="CJ419" s="48"/>
      <c r="CM419" s="48"/>
      <c r="CQ419" s="48"/>
      <c r="CT419" s="48"/>
      <c r="CW419" s="48"/>
      <c r="DA419" s="48"/>
      <c r="DD419" s="48"/>
      <c r="DG419" s="48"/>
      <c r="DK419" s="48"/>
      <c r="DN419" s="48"/>
      <c r="DQ419" s="48"/>
      <c r="DU419" s="48"/>
      <c r="DX419" s="48"/>
      <c r="EA419" s="48"/>
      <c r="EE419" s="48"/>
      <c r="EH419" s="48"/>
      <c r="EK419" s="48"/>
      <c r="EN419" s="48"/>
      <c r="ER419" s="48"/>
      <c r="EU419" s="48"/>
      <c r="EX419" s="48"/>
      <c r="FB419" s="48"/>
      <c r="FE419" s="48"/>
      <c r="FH419" s="48"/>
      <c r="FL419" s="48"/>
      <c r="FO419" s="48"/>
      <c r="FR419" s="48"/>
      <c r="FV419" s="48"/>
      <c r="FY419" s="48"/>
      <c r="GB419" s="48"/>
      <c r="GF419" s="48"/>
      <c r="GI419" s="48"/>
      <c r="GL419" s="48"/>
      <c r="GP419" s="48"/>
      <c r="GS419" s="48"/>
      <c r="GV419" s="48"/>
      <c r="GZ419" s="48"/>
      <c r="HC419" s="48"/>
      <c r="HF419" s="48"/>
      <c r="HJ419" s="48"/>
      <c r="HM419" s="48"/>
      <c r="HP419" s="48"/>
      <c r="HT419" s="48"/>
      <c r="HW419" s="48"/>
      <c r="HZ419" s="48"/>
      <c r="ID419" s="48"/>
      <c r="IG419" s="48"/>
      <c r="IJ419" s="48"/>
      <c r="IN419" s="48"/>
      <c r="IQ419" s="48"/>
      <c r="IT419" s="48"/>
      <c r="IX419" s="48"/>
      <c r="JA419" s="48"/>
      <c r="JD419" s="48"/>
      <c r="JH419" s="48"/>
      <c r="JK419" s="48"/>
      <c r="JN419" s="48"/>
      <c r="JQ419" s="48"/>
      <c r="JT419" s="48"/>
      <c r="JW419" s="48"/>
      <c r="JZ419" s="48"/>
      <c r="KC419" s="48"/>
      <c r="KF419" s="48"/>
      <c r="KI419" s="48"/>
      <c r="KL419" s="48"/>
      <c r="KO419" s="48"/>
      <c r="KR419" s="48"/>
      <c r="KS419" s="49"/>
    </row>
    <row r="420" spans="7:305" s="14" customFormat="1" ht="18.75" customHeight="1">
      <c r="G420" s="48"/>
      <c r="K420" s="48"/>
      <c r="N420" s="48"/>
      <c r="Q420" s="48"/>
      <c r="T420" s="48"/>
      <c r="W420" s="48"/>
      <c r="AA420" s="48"/>
      <c r="AD420" s="48"/>
      <c r="AG420" s="48"/>
      <c r="AK420" s="48"/>
      <c r="AN420" s="48"/>
      <c r="AQ420" s="48"/>
      <c r="AU420" s="48"/>
      <c r="AX420" s="48"/>
      <c r="BA420" s="48"/>
      <c r="BE420" s="48"/>
      <c r="BH420" s="48"/>
      <c r="BK420" s="48"/>
      <c r="BO420" s="48"/>
      <c r="BR420" s="48"/>
      <c r="BU420" s="48"/>
      <c r="BX420" s="48"/>
      <c r="CA420" s="48"/>
      <c r="CD420" s="48"/>
      <c r="CG420" s="48"/>
      <c r="CJ420" s="48"/>
      <c r="CM420" s="48"/>
      <c r="CQ420" s="48"/>
      <c r="CT420" s="48"/>
      <c r="CW420" s="48"/>
      <c r="DA420" s="48"/>
      <c r="DD420" s="48"/>
      <c r="DG420" s="48"/>
      <c r="DK420" s="48"/>
      <c r="DN420" s="48"/>
      <c r="DQ420" s="48"/>
      <c r="DU420" s="48"/>
      <c r="DX420" s="48"/>
      <c r="EA420" s="48"/>
      <c r="EE420" s="48"/>
      <c r="EH420" s="48"/>
      <c r="EK420" s="48"/>
      <c r="EN420" s="48"/>
      <c r="ER420" s="48"/>
      <c r="EU420" s="48"/>
      <c r="EX420" s="48"/>
      <c r="FB420" s="48"/>
      <c r="FE420" s="48"/>
      <c r="FH420" s="48"/>
      <c r="FL420" s="48"/>
      <c r="FO420" s="48"/>
      <c r="FR420" s="48"/>
      <c r="FV420" s="48"/>
      <c r="FY420" s="48"/>
      <c r="GB420" s="48"/>
      <c r="GF420" s="48"/>
      <c r="GI420" s="48"/>
      <c r="GL420" s="48"/>
      <c r="GP420" s="48"/>
      <c r="GS420" s="48"/>
      <c r="GV420" s="48"/>
      <c r="GZ420" s="48"/>
      <c r="HC420" s="48"/>
      <c r="HF420" s="48"/>
      <c r="HJ420" s="48"/>
      <c r="HM420" s="48"/>
      <c r="HP420" s="48"/>
      <c r="HT420" s="48"/>
      <c r="HW420" s="48"/>
      <c r="HZ420" s="48"/>
      <c r="ID420" s="48"/>
      <c r="IG420" s="48"/>
      <c r="IJ420" s="48"/>
      <c r="IN420" s="48"/>
      <c r="IQ420" s="48"/>
      <c r="IT420" s="48"/>
      <c r="IX420" s="48"/>
      <c r="JA420" s="48"/>
      <c r="JD420" s="48"/>
      <c r="JH420" s="48"/>
      <c r="JK420" s="48"/>
      <c r="JN420" s="48"/>
      <c r="JQ420" s="48"/>
      <c r="JT420" s="48"/>
      <c r="JW420" s="48"/>
      <c r="JZ420" s="48"/>
      <c r="KC420" s="48"/>
      <c r="KF420" s="48"/>
      <c r="KI420" s="48"/>
      <c r="KL420" s="48"/>
      <c r="KO420" s="48"/>
      <c r="KR420" s="48"/>
      <c r="KS420" s="49"/>
    </row>
    <row r="421" spans="7:305" s="14" customFormat="1">
      <c r="G421" s="48"/>
      <c r="K421" s="48"/>
      <c r="N421" s="48"/>
      <c r="Q421" s="48"/>
      <c r="T421" s="48"/>
      <c r="W421" s="48"/>
      <c r="AA421" s="48"/>
      <c r="AD421" s="48"/>
      <c r="AG421" s="48"/>
      <c r="AK421" s="48"/>
      <c r="AN421" s="48"/>
      <c r="AQ421" s="48"/>
      <c r="AU421" s="48"/>
      <c r="AX421" s="48"/>
      <c r="BA421" s="48"/>
      <c r="BE421" s="48"/>
      <c r="BH421" s="48"/>
      <c r="BK421" s="48"/>
      <c r="BO421" s="48"/>
      <c r="BR421" s="48"/>
      <c r="BU421" s="48"/>
      <c r="BX421" s="48"/>
      <c r="CA421" s="48"/>
      <c r="CD421" s="48"/>
      <c r="CG421" s="48"/>
      <c r="CJ421" s="48"/>
      <c r="CM421" s="48"/>
      <c r="CQ421" s="48"/>
      <c r="CT421" s="48"/>
      <c r="CW421" s="48"/>
      <c r="DA421" s="48"/>
      <c r="DD421" s="48"/>
      <c r="DG421" s="48"/>
      <c r="DK421" s="48"/>
      <c r="DN421" s="48"/>
      <c r="DQ421" s="48"/>
      <c r="DU421" s="48"/>
      <c r="DX421" s="48"/>
      <c r="EA421" s="48"/>
      <c r="EE421" s="48"/>
      <c r="EH421" s="48"/>
      <c r="EK421" s="48"/>
      <c r="EN421" s="48"/>
      <c r="ER421" s="48"/>
      <c r="EU421" s="48"/>
      <c r="EX421" s="48"/>
      <c r="FB421" s="48"/>
      <c r="FE421" s="48"/>
      <c r="FH421" s="48"/>
      <c r="FL421" s="48"/>
      <c r="FO421" s="48"/>
      <c r="FR421" s="48"/>
      <c r="FV421" s="48"/>
      <c r="FY421" s="48"/>
      <c r="GB421" s="48"/>
      <c r="GF421" s="48"/>
      <c r="GI421" s="48"/>
      <c r="GL421" s="48"/>
      <c r="GP421" s="48"/>
      <c r="GS421" s="48"/>
      <c r="GV421" s="48"/>
      <c r="GZ421" s="48"/>
      <c r="HC421" s="48"/>
      <c r="HF421" s="48"/>
      <c r="HJ421" s="48"/>
      <c r="HM421" s="48"/>
      <c r="HP421" s="48"/>
      <c r="HT421" s="48"/>
      <c r="HW421" s="48"/>
      <c r="HZ421" s="48"/>
      <c r="ID421" s="48"/>
      <c r="IG421" s="48"/>
      <c r="IJ421" s="48"/>
      <c r="IN421" s="48"/>
      <c r="IQ421" s="48"/>
      <c r="IT421" s="48"/>
      <c r="IX421" s="48"/>
      <c r="JA421" s="48"/>
      <c r="JD421" s="48"/>
      <c r="JH421" s="48"/>
      <c r="JK421" s="48"/>
      <c r="JN421" s="48"/>
      <c r="JQ421" s="48"/>
      <c r="JT421" s="48"/>
      <c r="JW421" s="48"/>
      <c r="JZ421" s="48"/>
      <c r="KC421" s="48"/>
      <c r="KF421" s="48"/>
      <c r="KI421" s="48"/>
      <c r="KL421" s="48"/>
      <c r="KO421" s="48"/>
      <c r="KR421" s="48"/>
      <c r="KS421" s="49"/>
    </row>
    <row r="422" spans="7:305" s="14" customFormat="1" ht="18.75" customHeight="1">
      <c r="G422" s="48"/>
      <c r="K422" s="48"/>
      <c r="N422" s="48"/>
      <c r="Q422" s="48"/>
      <c r="T422" s="48"/>
      <c r="W422" s="48"/>
      <c r="AA422" s="48"/>
      <c r="AD422" s="48"/>
      <c r="AG422" s="48"/>
      <c r="AK422" s="48"/>
      <c r="AN422" s="48"/>
      <c r="AQ422" s="48"/>
      <c r="AU422" s="48"/>
      <c r="AX422" s="48"/>
      <c r="BA422" s="48"/>
      <c r="BE422" s="48"/>
      <c r="BH422" s="48"/>
      <c r="BK422" s="48"/>
      <c r="BO422" s="48"/>
      <c r="BR422" s="48"/>
      <c r="BU422" s="48"/>
      <c r="BX422" s="48"/>
      <c r="CA422" s="48"/>
      <c r="CD422" s="48"/>
      <c r="CG422" s="48"/>
      <c r="CJ422" s="48"/>
      <c r="CM422" s="48"/>
      <c r="CQ422" s="48"/>
      <c r="CT422" s="48"/>
      <c r="CW422" s="48"/>
      <c r="DA422" s="48"/>
      <c r="DD422" s="48"/>
      <c r="DG422" s="48"/>
      <c r="DK422" s="48"/>
      <c r="DN422" s="48"/>
      <c r="DQ422" s="48"/>
      <c r="DU422" s="48"/>
      <c r="DX422" s="48"/>
      <c r="EA422" s="48"/>
      <c r="EE422" s="48"/>
      <c r="EH422" s="48"/>
      <c r="EK422" s="48"/>
      <c r="EN422" s="48"/>
      <c r="ER422" s="48"/>
      <c r="EU422" s="48"/>
      <c r="EX422" s="48"/>
      <c r="FB422" s="48"/>
      <c r="FE422" s="48"/>
      <c r="FH422" s="48"/>
      <c r="FL422" s="48"/>
      <c r="FO422" s="48"/>
      <c r="FR422" s="48"/>
      <c r="FV422" s="48"/>
      <c r="FY422" s="48"/>
      <c r="GB422" s="48"/>
      <c r="GF422" s="48"/>
      <c r="GI422" s="48"/>
      <c r="GL422" s="48"/>
      <c r="GP422" s="48"/>
      <c r="GS422" s="48"/>
      <c r="GV422" s="48"/>
      <c r="GZ422" s="48"/>
      <c r="HC422" s="48"/>
      <c r="HF422" s="48"/>
      <c r="HJ422" s="48"/>
      <c r="HM422" s="48"/>
      <c r="HP422" s="48"/>
      <c r="HT422" s="48"/>
      <c r="HW422" s="48"/>
      <c r="HZ422" s="48"/>
      <c r="ID422" s="48"/>
      <c r="IG422" s="48"/>
      <c r="IJ422" s="48"/>
      <c r="IN422" s="48"/>
      <c r="IQ422" s="48"/>
      <c r="IT422" s="48"/>
      <c r="IX422" s="48"/>
      <c r="JA422" s="48"/>
      <c r="JD422" s="48"/>
      <c r="JH422" s="48"/>
      <c r="JK422" s="48"/>
      <c r="JN422" s="48"/>
      <c r="JQ422" s="48"/>
      <c r="JT422" s="48"/>
      <c r="JW422" s="48"/>
      <c r="JZ422" s="48"/>
      <c r="KC422" s="48"/>
      <c r="KF422" s="48"/>
      <c r="KI422" s="48"/>
      <c r="KL422" s="48"/>
      <c r="KO422" s="48"/>
      <c r="KR422" s="48"/>
      <c r="KS422" s="49"/>
    </row>
    <row r="423" spans="7:305" s="14" customFormat="1">
      <c r="G423" s="48"/>
      <c r="K423" s="48"/>
      <c r="N423" s="48"/>
      <c r="Q423" s="48"/>
      <c r="T423" s="48"/>
      <c r="W423" s="48"/>
      <c r="AA423" s="48"/>
      <c r="AD423" s="48"/>
      <c r="AG423" s="48"/>
      <c r="AK423" s="48"/>
      <c r="AN423" s="48"/>
      <c r="AQ423" s="48"/>
      <c r="AU423" s="48"/>
      <c r="AX423" s="48"/>
      <c r="BA423" s="48"/>
      <c r="BE423" s="48"/>
      <c r="BH423" s="48"/>
      <c r="BK423" s="48"/>
      <c r="BO423" s="48"/>
      <c r="BR423" s="48"/>
      <c r="BU423" s="48"/>
      <c r="BX423" s="48"/>
      <c r="CA423" s="48"/>
      <c r="CD423" s="48"/>
      <c r="CG423" s="48"/>
      <c r="CJ423" s="48"/>
      <c r="CM423" s="48"/>
      <c r="CQ423" s="48"/>
      <c r="CT423" s="48"/>
      <c r="CW423" s="48"/>
      <c r="DA423" s="48"/>
      <c r="DD423" s="48"/>
      <c r="DG423" s="48"/>
      <c r="DK423" s="48"/>
      <c r="DN423" s="48"/>
      <c r="DQ423" s="48"/>
      <c r="DU423" s="48"/>
      <c r="DX423" s="48"/>
      <c r="EA423" s="48"/>
      <c r="EE423" s="48"/>
      <c r="EH423" s="48"/>
      <c r="EK423" s="48"/>
      <c r="EN423" s="48"/>
      <c r="ER423" s="48"/>
      <c r="EU423" s="48"/>
      <c r="EX423" s="48"/>
      <c r="FB423" s="48"/>
      <c r="FE423" s="48"/>
      <c r="FH423" s="48"/>
      <c r="FL423" s="48"/>
      <c r="FO423" s="48"/>
      <c r="FR423" s="48"/>
      <c r="FV423" s="48"/>
      <c r="FY423" s="48"/>
      <c r="GB423" s="48"/>
      <c r="GF423" s="48"/>
      <c r="GI423" s="48"/>
      <c r="GL423" s="48"/>
      <c r="GP423" s="48"/>
      <c r="GS423" s="48"/>
      <c r="GV423" s="48"/>
      <c r="GZ423" s="48"/>
      <c r="HC423" s="48"/>
      <c r="HF423" s="48"/>
      <c r="HJ423" s="48"/>
      <c r="HM423" s="48"/>
      <c r="HP423" s="48"/>
      <c r="HT423" s="48"/>
      <c r="HW423" s="48"/>
      <c r="HZ423" s="48"/>
      <c r="ID423" s="48"/>
      <c r="IG423" s="48"/>
      <c r="IJ423" s="48"/>
      <c r="IN423" s="48"/>
      <c r="IQ423" s="48"/>
      <c r="IT423" s="48"/>
      <c r="IX423" s="48"/>
      <c r="JA423" s="48"/>
      <c r="JD423" s="48"/>
      <c r="JH423" s="48"/>
      <c r="JK423" s="48"/>
      <c r="JN423" s="48"/>
      <c r="JQ423" s="48"/>
      <c r="JT423" s="48"/>
      <c r="JW423" s="48"/>
      <c r="JZ423" s="48"/>
      <c r="KC423" s="48"/>
      <c r="KF423" s="48"/>
      <c r="KI423" s="48"/>
      <c r="KL423" s="48"/>
      <c r="KO423" s="48"/>
      <c r="KR423" s="48"/>
      <c r="KS423" s="49"/>
    </row>
    <row r="424" spans="7:305" s="14" customFormat="1" ht="18.75" customHeight="1">
      <c r="G424" s="48"/>
      <c r="K424" s="48"/>
      <c r="N424" s="48"/>
      <c r="Q424" s="48"/>
      <c r="T424" s="48"/>
      <c r="W424" s="48"/>
      <c r="AA424" s="48"/>
      <c r="AD424" s="48"/>
      <c r="AG424" s="48"/>
      <c r="AK424" s="48"/>
      <c r="AN424" s="48"/>
      <c r="AQ424" s="48"/>
      <c r="AU424" s="48"/>
      <c r="AX424" s="48"/>
      <c r="BA424" s="48"/>
      <c r="BE424" s="48"/>
      <c r="BH424" s="48"/>
      <c r="BK424" s="48"/>
      <c r="BO424" s="48"/>
      <c r="BR424" s="48"/>
      <c r="BU424" s="48"/>
      <c r="BX424" s="48"/>
      <c r="CA424" s="48"/>
      <c r="CD424" s="48"/>
      <c r="CG424" s="48"/>
      <c r="CJ424" s="48"/>
      <c r="CM424" s="48"/>
      <c r="CQ424" s="48"/>
      <c r="CT424" s="48"/>
      <c r="CW424" s="48"/>
      <c r="DA424" s="48"/>
      <c r="DD424" s="48"/>
      <c r="DG424" s="48"/>
      <c r="DK424" s="48"/>
      <c r="DN424" s="48"/>
      <c r="DQ424" s="48"/>
      <c r="DU424" s="48"/>
      <c r="DX424" s="48"/>
      <c r="EA424" s="48"/>
      <c r="EE424" s="48"/>
      <c r="EH424" s="48"/>
      <c r="EK424" s="48"/>
      <c r="EN424" s="48"/>
      <c r="ER424" s="48"/>
      <c r="EU424" s="48"/>
      <c r="EX424" s="48"/>
      <c r="FB424" s="48"/>
      <c r="FE424" s="48"/>
      <c r="FH424" s="48"/>
      <c r="FL424" s="48"/>
      <c r="FO424" s="48"/>
      <c r="FR424" s="48"/>
      <c r="FV424" s="48"/>
      <c r="FY424" s="48"/>
      <c r="GB424" s="48"/>
      <c r="GF424" s="48"/>
      <c r="GI424" s="48"/>
      <c r="GL424" s="48"/>
      <c r="GP424" s="48"/>
      <c r="GS424" s="48"/>
      <c r="GV424" s="48"/>
      <c r="GZ424" s="48"/>
      <c r="HC424" s="48"/>
      <c r="HF424" s="48"/>
      <c r="HJ424" s="48"/>
      <c r="HM424" s="48"/>
      <c r="HP424" s="48"/>
      <c r="HT424" s="48"/>
      <c r="HW424" s="48"/>
      <c r="HZ424" s="48"/>
      <c r="ID424" s="48"/>
      <c r="IG424" s="48"/>
      <c r="IJ424" s="48"/>
      <c r="IN424" s="48"/>
      <c r="IQ424" s="48"/>
      <c r="IT424" s="48"/>
      <c r="IX424" s="48"/>
      <c r="JA424" s="48"/>
      <c r="JD424" s="48"/>
      <c r="JH424" s="48"/>
      <c r="JK424" s="48"/>
      <c r="JN424" s="48"/>
      <c r="JQ424" s="48"/>
      <c r="JT424" s="48"/>
      <c r="JW424" s="48"/>
      <c r="JZ424" s="48"/>
      <c r="KC424" s="48"/>
      <c r="KF424" s="48"/>
      <c r="KI424" s="48"/>
      <c r="KL424" s="48"/>
      <c r="KO424" s="48"/>
      <c r="KR424" s="48"/>
      <c r="KS424" s="49"/>
    </row>
    <row r="425" spans="7:305" s="14" customFormat="1">
      <c r="G425" s="48"/>
      <c r="K425" s="48"/>
      <c r="N425" s="48"/>
      <c r="Q425" s="48"/>
      <c r="T425" s="48"/>
      <c r="W425" s="48"/>
      <c r="AA425" s="48"/>
      <c r="AD425" s="48"/>
      <c r="AG425" s="48"/>
      <c r="AK425" s="48"/>
      <c r="AN425" s="48"/>
      <c r="AQ425" s="48"/>
      <c r="AU425" s="48"/>
      <c r="AX425" s="48"/>
      <c r="BA425" s="48"/>
      <c r="BE425" s="48"/>
      <c r="BH425" s="48"/>
      <c r="BK425" s="48"/>
      <c r="BO425" s="48"/>
      <c r="BR425" s="48"/>
      <c r="BU425" s="48"/>
      <c r="BX425" s="48"/>
      <c r="CA425" s="48"/>
      <c r="CD425" s="48"/>
      <c r="CG425" s="48"/>
      <c r="CJ425" s="48"/>
      <c r="CM425" s="48"/>
      <c r="CQ425" s="48"/>
      <c r="CT425" s="48"/>
      <c r="CW425" s="48"/>
      <c r="DA425" s="48"/>
      <c r="DD425" s="48"/>
      <c r="DG425" s="48"/>
      <c r="DK425" s="48"/>
      <c r="DN425" s="48"/>
      <c r="DQ425" s="48"/>
      <c r="DU425" s="48"/>
      <c r="DX425" s="48"/>
      <c r="EA425" s="48"/>
      <c r="EE425" s="48"/>
      <c r="EH425" s="48"/>
      <c r="EK425" s="48"/>
      <c r="EN425" s="48"/>
      <c r="ER425" s="48"/>
      <c r="EU425" s="48"/>
      <c r="EX425" s="48"/>
      <c r="FB425" s="48"/>
      <c r="FE425" s="48"/>
      <c r="FH425" s="48"/>
      <c r="FL425" s="48"/>
      <c r="FO425" s="48"/>
      <c r="FR425" s="48"/>
      <c r="FV425" s="48"/>
      <c r="FY425" s="48"/>
      <c r="GB425" s="48"/>
      <c r="GF425" s="48"/>
      <c r="GI425" s="48"/>
      <c r="GL425" s="48"/>
      <c r="GP425" s="48"/>
      <c r="GS425" s="48"/>
      <c r="GV425" s="48"/>
      <c r="GZ425" s="48"/>
      <c r="HC425" s="48"/>
      <c r="HF425" s="48"/>
      <c r="HJ425" s="48"/>
      <c r="HM425" s="48"/>
      <c r="HP425" s="48"/>
      <c r="HT425" s="48"/>
      <c r="HW425" s="48"/>
      <c r="HZ425" s="48"/>
      <c r="ID425" s="48"/>
      <c r="IG425" s="48"/>
      <c r="IJ425" s="48"/>
      <c r="IN425" s="48"/>
      <c r="IQ425" s="48"/>
      <c r="IT425" s="48"/>
      <c r="IX425" s="48"/>
      <c r="JA425" s="48"/>
      <c r="JD425" s="48"/>
      <c r="JH425" s="48"/>
      <c r="JK425" s="48"/>
      <c r="JN425" s="48"/>
      <c r="JQ425" s="48"/>
      <c r="JT425" s="48"/>
      <c r="JW425" s="48"/>
      <c r="JZ425" s="48"/>
      <c r="KC425" s="48"/>
      <c r="KF425" s="48"/>
      <c r="KI425" s="48"/>
      <c r="KL425" s="48"/>
      <c r="KO425" s="48"/>
      <c r="KR425" s="48"/>
      <c r="KS425" s="49"/>
    </row>
    <row r="426" spans="7:305" s="14" customFormat="1" ht="18.75" customHeight="1">
      <c r="G426" s="48"/>
      <c r="K426" s="48"/>
      <c r="N426" s="48"/>
      <c r="Q426" s="48"/>
      <c r="T426" s="48"/>
      <c r="W426" s="48"/>
      <c r="AA426" s="48"/>
      <c r="AD426" s="48"/>
      <c r="AG426" s="48"/>
      <c r="AK426" s="48"/>
      <c r="AN426" s="48"/>
      <c r="AQ426" s="48"/>
      <c r="AU426" s="48"/>
      <c r="AX426" s="48"/>
      <c r="BA426" s="48"/>
      <c r="BE426" s="48"/>
      <c r="BH426" s="48"/>
      <c r="BK426" s="48"/>
      <c r="BO426" s="48"/>
      <c r="BR426" s="48"/>
      <c r="BU426" s="48"/>
      <c r="BX426" s="48"/>
      <c r="CA426" s="48"/>
      <c r="CD426" s="48"/>
      <c r="CG426" s="48"/>
      <c r="CJ426" s="48"/>
      <c r="CM426" s="48"/>
      <c r="CQ426" s="48"/>
      <c r="CT426" s="48"/>
      <c r="CW426" s="48"/>
      <c r="DA426" s="48"/>
      <c r="DD426" s="48"/>
      <c r="DG426" s="48"/>
      <c r="DK426" s="48"/>
      <c r="DN426" s="48"/>
      <c r="DQ426" s="48"/>
      <c r="DU426" s="48"/>
      <c r="DX426" s="48"/>
      <c r="EA426" s="48"/>
      <c r="EE426" s="48"/>
      <c r="EH426" s="48"/>
      <c r="EK426" s="48"/>
      <c r="EN426" s="48"/>
      <c r="ER426" s="48"/>
      <c r="EU426" s="48"/>
      <c r="EX426" s="48"/>
      <c r="FB426" s="48"/>
      <c r="FE426" s="48"/>
      <c r="FH426" s="48"/>
      <c r="FL426" s="48"/>
      <c r="FO426" s="48"/>
      <c r="FR426" s="48"/>
      <c r="FV426" s="48"/>
      <c r="FY426" s="48"/>
      <c r="GB426" s="48"/>
      <c r="GF426" s="48"/>
      <c r="GI426" s="48"/>
      <c r="GL426" s="48"/>
      <c r="GP426" s="48"/>
      <c r="GS426" s="48"/>
      <c r="GV426" s="48"/>
      <c r="GZ426" s="48"/>
      <c r="HC426" s="48"/>
      <c r="HF426" s="48"/>
      <c r="HJ426" s="48"/>
      <c r="HM426" s="48"/>
      <c r="HP426" s="48"/>
      <c r="HT426" s="48"/>
      <c r="HW426" s="48"/>
      <c r="HZ426" s="48"/>
      <c r="ID426" s="48"/>
      <c r="IG426" s="48"/>
      <c r="IJ426" s="48"/>
      <c r="IN426" s="48"/>
      <c r="IQ426" s="48"/>
      <c r="IT426" s="48"/>
      <c r="IX426" s="48"/>
      <c r="JA426" s="48"/>
      <c r="JD426" s="48"/>
      <c r="JH426" s="48"/>
      <c r="JK426" s="48"/>
      <c r="JN426" s="48"/>
      <c r="JQ426" s="48"/>
      <c r="JT426" s="48"/>
      <c r="JW426" s="48"/>
      <c r="JZ426" s="48"/>
      <c r="KC426" s="48"/>
      <c r="KF426" s="48"/>
      <c r="KI426" s="48"/>
      <c r="KL426" s="48"/>
      <c r="KO426" s="48"/>
      <c r="KR426" s="48"/>
      <c r="KS426" s="49"/>
    </row>
    <row r="427" spans="7:305" s="14" customFormat="1">
      <c r="G427" s="48"/>
      <c r="K427" s="48"/>
      <c r="N427" s="48"/>
      <c r="Q427" s="48"/>
      <c r="T427" s="48"/>
      <c r="W427" s="48"/>
      <c r="AA427" s="48"/>
      <c r="AD427" s="48"/>
      <c r="AG427" s="48"/>
      <c r="AK427" s="48"/>
      <c r="AN427" s="48"/>
      <c r="AQ427" s="48"/>
      <c r="AU427" s="48"/>
      <c r="AX427" s="48"/>
      <c r="BA427" s="48"/>
      <c r="BE427" s="48"/>
      <c r="BH427" s="48"/>
      <c r="BK427" s="48"/>
      <c r="BO427" s="48"/>
      <c r="BR427" s="48"/>
      <c r="BU427" s="48"/>
      <c r="BX427" s="48"/>
      <c r="CA427" s="48"/>
      <c r="CD427" s="48"/>
      <c r="CG427" s="48"/>
      <c r="CJ427" s="48"/>
      <c r="CM427" s="48"/>
      <c r="CQ427" s="48"/>
      <c r="CT427" s="48"/>
      <c r="CW427" s="48"/>
      <c r="DA427" s="48"/>
      <c r="DD427" s="48"/>
      <c r="DG427" s="48"/>
      <c r="DK427" s="48"/>
      <c r="DN427" s="48"/>
      <c r="DQ427" s="48"/>
      <c r="DU427" s="48"/>
      <c r="DX427" s="48"/>
      <c r="EA427" s="48"/>
      <c r="EE427" s="48"/>
      <c r="EH427" s="48"/>
      <c r="EK427" s="48"/>
      <c r="EN427" s="48"/>
      <c r="ER427" s="48"/>
      <c r="EU427" s="48"/>
      <c r="EX427" s="48"/>
      <c r="FB427" s="48"/>
      <c r="FE427" s="48"/>
      <c r="FH427" s="48"/>
      <c r="FL427" s="48"/>
      <c r="FO427" s="48"/>
      <c r="FR427" s="48"/>
      <c r="FV427" s="48"/>
      <c r="FY427" s="48"/>
      <c r="GB427" s="48"/>
      <c r="GF427" s="48"/>
      <c r="GI427" s="48"/>
      <c r="GL427" s="48"/>
      <c r="GP427" s="48"/>
      <c r="GS427" s="48"/>
      <c r="GV427" s="48"/>
      <c r="GZ427" s="48"/>
      <c r="HC427" s="48"/>
      <c r="HF427" s="48"/>
      <c r="HJ427" s="48"/>
      <c r="HM427" s="48"/>
      <c r="HP427" s="48"/>
      <c r="HT427" s="48"/>
      <c r="HW427" s="48"/>
      <c r="HZ427" s="48"/>
      <c r="ID427" s="48"/>
      <c r="IG427" s="48"/>
      <c r="IJ427" s="48"/>
      <c r="IN427" s="48"/>
      <c r="IQ427" s="48"/>
      <c r="IT427" s="48"/>
      <c r="IX427" s="48"/>
      <c r="JA427" s="48"/>
      <c r="JD427" s="48"/>
      <c r="JH427" s="48"/>
      <c r="JK427" s="48"/>
      <c r="JN427" s="48"/>
      <c r="JQ427" s="48"/>
      <c r="JT427" s="48"/>
      <c r="JW427" s="48"/>
      <c r="JZ427" s="48"/>
      <c r="KC427" s="48"/>
      <c r="KF427" s="48"/>
      <c r="KI427" s="48"/>
      <c r="KL427" s="48"/>
      <c r="KO427" s="48"/>
      <c r="KR427" s="48"/>
      <c r="KS427" s="49"/>
    </row>
    <row r="428" spans="7:305" s="14" customFormat="1" ht="18.75" customHeight="1">
      <c r="G428" s="48"/>
      <c r="K428" s="48"/>
      <c r="N428" s="48"/>
      <c r="Q428" s="48"/>
      <c r="T428" s="48"/>
      <c r="W428" s="48"/>
      <c r="AA428" s="48"/>
      <c r="AD428" s="48"/>
      <c r="AG428" s="48"/>
      <c r="AK428" s="48"/>
      <c r="AN428" s="48"/>
      <c r="AQ428" s="48"/>
      <c r="AU428" s="48"/>
      <c r="AX428" s="48"/>
      <c r="BA428" s="48"/>
      <c r="BE428" s="48"/>
      <c r="BH428" s="48"/>
      <c r="BK428" s="48"/>
      <c r="BO428" s="48"/>
      <c r="BR428" s="48"/>
      <c r="BU428" s="48"/>
      <c r="BX428" s="48"/>
      <c r="CA428" s="48"/>
      <c r="CD428" s="48"/>
      <c r="CG428" s="48"/>
      <c r="CJ428" s="48"/>
      <c r="CM428" s="48"/>
      <c r="CQ428" s="48"/>
      <c r="CT428" s="48"/>
      <c r="CW428" s="48"/>
      <c r="DA428" s="48"/>
      <c r="DD428" s="48"/>
      <c r="DG428" s="48"/>
      <c r="DK428" s="48"/>
      <c r="DN428" s="48"/>
      <c r="DQ428" s="48"/>
      <c r="DU428" s="48"/>
      <c r="DX428" s="48"/>
      <c r="EA428" s="48"/>
      <c r="EE428" s="48"/>
      <c r="EH428" s="48"/>
      <c r="EK428" s="48"/>
      <c r="EN428" s="48"/>
      <c r="ER428" s="48"/>
      <c r="EU428" s="48"/>
      <c r="EX428" s="48"/>
      <c r="FB428" s="48"/>
      <c r="FE428" s="48"/>
      <c r="FH428" s="48"/>
      <c r="FL428" s="48"/>
      <c r="FO428" s="48"/>
      <c r="FR428" s="48"/>
      <c r="FV428" s="48"/>
      <c r="FY428" s="48"/>
      <c r="GB428" s="48"/>
      <c r="GF428" s="48"/>
      <c r="GI428" s="48"/>
      <c r="GL428" s="48"/>
      <c r="GP428" s="48"/>
      <c r="GS428" s="48"/>
      <c r="GV428" s="48"/>
      <c r="GZ428" s="48"/>
      <c r="HC428" s="48"/>
      <c r="HF428" s="48"/>
      <c r="HJ428" s="48"/>
      <c r="HM428" s="48"/>
      <c r="HP428" s="48"/>
      <c r="HT428" s="48"/>
      <c r="HW428" s="48"/>
      <c r="HZ428" s="48"/>
      <c r="ID428" s="48"/>
      <c r="IG428" s="48"/>
      <c r="IJ428" s="48"/>
      <c r="IN428" s="48"/>
      <c r="IQ428" s="48"/>
      <c r="IT428" s="48"/>
      <c r="IX428" s="48"/>
      <c r="JA428" s="48"/>
      <c r="JD428" s="48"/>
      <c r="JH428" s="48"/>
      <c r="JK428" s="48"/>
      <c r="JN428" s="48"/>
      <c r="JQ428" s="48"/>
      <c r="JT428" s="48"/>
      <c r="JW428" s="48"/>
      <c r="JZ428" s="48"/>
      <c r="KC428" s="48"/>
      <c r="KF428" s="48"/>
      <c r="KI428" s="48"/>
      <c r="KL428" s="48"/>
      <c r="KO428" s="48"/>
      <c r="KR428" s="48"/>
      <c r="KS428" s="49"/>
    </row>
    <row r="429" spans="7:305" s="14" customFormat="1">
      <c r="G429" s="48"/>
      <c r="K429" s="48"/>
      <c r="N429" s="48"/>
      <c r="Q429" s="48"/>
      <c r="T429" s="48"/>
      <c r="W429" s="48"/>
      <c r="AA429" s="48"/>
      <c r="AD429" s="48"/>
      <c r="AG429" s="48"/>
      <c r="AK429" s="48"/>
      <c r="AN429" s="48"/>
      <c r="AQ429" s="48"/>
      <c r="AU429" s="48"/>
      <c r="AX429" s="48"/>
      <c r="BA429" s="48"/>
      <c r="BE429" s="48"/>
      <c r="BH429" s="48"/>
      <c r="BK429" s="48"/>
      <c r="BO429" s="48"/>
      <c r="BR429" s="48"/>
      <c r="BU429" s="48"/>
      <c r="BX429" s="48"/>
      <c r="CA429" s="48"/>
      <c r="CD429" s="48"/>
      <c r="CG429" s="48"/>
      <c r="CJ429" s="48"/>
      <c r="CM429" s="48"/>
      <c r="CQ429" s="48"/>
      <c r="CT429" s="48"/>
      <c r="CW429" s="48"/>
      <c r="DA429" s="48"/>
      <c r="DD429" s="48"/>
      <c r="DG429" s="48"/>
      <c r="DK429" s="48"/>
      <c r="DN429" s="48"/>
      <c r="DQ429" s="48"/>
      <c r="DU429" s="48"/>
      <c r="DX429" s="48"/>
      <c r="EA429" s="48"/>
      <c r="EE429" s="48"/>
      <c r="EH429" s="48"/>
      <c r="EK429" s="48"/>
      <c r="EN429" s="48"/>
      <c r="ER429" s="48"/>
      <c r="EU429" s="48"/>
      <c r="EX429" s="48"/>
      <c r="FB429" s="48"/>
      <c r="FE429" s="48"/>
      <c r="FH429" s="48"/>
      <c r="FL429" s="48"/>
      <c r="FO429" s="48"/>
      <c r="FR429" s="48"/>
      <c r="FV429" s="48"/>
      <c r="FY429" s="48"/>
      <c r="GB429" s="48"/>
      <c r="GF429" s="48"/>
      <c r="GI429" s="48"/>
      <c r="GL429" s="48"/>
      <c r="GP429" s="48"/>
      <c r="GS429" s="48"/>
      <c r="GV429" s="48"/>
      <c r="GZ429" s="48"/>
      <c r="HC429" s="48"/>
      <c r="HF429" s="48"/>
      <c r="HJ429" s="48"/>
      <c r="HM429" s="48"/>
      <c r="HP429" s="48"/>
      <c r="HT429" s="48"/>
      <c r="HW429" s="48"/>
      <c r="HZ429" s="48"/>
      <c r="ID429" s="48"/>
      <c r="IG429" s="48"/>
      <c r="IJ429" s="48"/>
      <c r="IN429" s="48"/>
      <c r="IQ429" s="48"/>
      <c r="IT429" s="48"/>
      <c r="IX429" s="48"/>
      <c r="JA429" s="48"/>
      <c r="JD429" s="48"/>
      <c r="JH429" s="48"/>
      <c r="JK429" s="48"/>
      <c r="JN429" s="48"/>
      <c r="JQ429" s="48"/>
      <c r="JT429" s="48"/>
      <c r="JW429" s="48"/>
      <c r="JZ429" s="48"/>
      <c r="KC429" s="48"/>
      <c r="KF429" s="48"/>
      <c r="KI429" s="48"/>
      <c r="KL429" s="48"/>
      <c r="KO429" s="48"/>
      <c r="KR429" s="48"/>
      <c r="KS429" s="49"/>
    </row>
    <row r="430" spans="7:305" s="14" customFormat="1" ht="18.75" customHeight="1">
      <c r="G430" s="48"/>
      <c r="K430" s="48"/>
      <c r="N430" s="48"/>
      <c r="Q430" s="48"/>
      <c r="T430" s="48"/>
      <c r="W430" s="48"/>
      <c r="AA430" s="48"/>
      <c r="AD430" s="48"/>
      <c r="AG430" s="48"/>
      <c r="AK430" s="48"/>
      <c r="AN430" s="48"/>
      <c r="AQ430" s="48"/>
      <c r="AU430" s="48"/>
      <c r="AX430" s="48"/>
      <c r="BA430" s="48"/>
      <c r="BE430" s="48"/>
      <c r="BH430" s="48"/>
      <c r="BK430" s="48"/>
      <c r="BO430" s="48"/>
      <c r="BR430" s="48"/>
      <c r="BU430" s="48"/>
      <c r="BX430" s="48"/>
      <c r="CA430" s="48"/>
      <c r="CD430" s="48"/>
      <c r="CG430" s="48"/>
      <c r="CJ430" s="48"/>
      <c r="CM430" s="48"/>
      <c r="CQ430" s="48"/>
      <c r="CT430" s="48"/>
      <c r="CW430" s="48"/>
      <c r="DA430" s="48"/>
      <c r="DD430" s="48"/>
      <c r="DG430" s="48"/>
      <c r="DK430" s="48"/>
      <c r="DN430" s="48"/>
      <c r="DQ430" s="48"/>
      <c r="DU430" s="48"/>
      <c r="DX430" s="48"/>
      <c r="EA430" s="48"/>
      <c r="EE430" s="48"/>
      <c r="EH430" s="48"/>
      <c r="EK430" s="48"/>
      <c r="EN430" s="48"/>
      <c r="ER430" s="48"/>
      <c r="EU430" s="48"/>
      <c r="EX430" s="48"/>
      <c r="FB430" s="48"/>
      <c r="FE430" s="48"/>
      <c r="FH430" s="48"/>
      <c r="FL430" s="48"/>
      <c r="FO430" s="48"/>
      <c r="FR430" s="48"/>
      <c r="FV430" s="48"/>
      <c r="FY430" s="48"/>
      <c r="GB430" s="48"/>
      <c r="GF430" s="48"/>
      <c r="GI430" s="48"/>
      <c r="GL430" s="48"/>
      <c r="GP430" s="48"/>
      <c r="GS430" s="48"/>
      <c r="GV430" s="48"/>
      <c r="GZ430" s="48"/>
      <c r="HC430" s="48"/>
      <c r="HF430" s="48"/>
      <c r="HJ430" s="48"/>
      <c r="HM430" s="48"/>
      <c r="HP430" s="48"/>
      <c r="HT430" s="48"/>
      <c r="HW430" s="48"/>
      <c r="HZ430" s="48"/>
      <c r="ID430" s="48"/>
      <c r="IG430" s="48"/>
      <c r="IJ430" s="48"/>
      <c r="IN430" s="48"/>
      <c r="IQ430" s="48"/>
      <c r="IT430" s="48"/>
      <c r="IX430" s="48"/>
      <c r="JA430" s="48"/>
      <c r="JD430" s="48"/>
      <c r="JH430" s="48"/>
      <c r="JK430" s="48"/>
      <c r="JN430" s="48"/>
      <c r="JQ430" s="48"/>
      <c r="JT430" s="48"/>
      <c r="JW430" s="48"/>
      <c r="JZ430" s="48"/>
      <c r="KC430" s="48"/>
      <c r="KF430" s="48"/>
      <c r="KI430" s="48"/>
      <c r="KL430" s="48"/>
      <c r="KO430" s="48"/>
      <c r="KR430" s="48"/>
      <c r="KS430" s="49"/>
    </row>
    <row r="431" spans="7:305" s="14" customFormat="1">
      <c r="G431" s="48"/>
      <c r="K431" s="48"/>
      <c r="N431" s="48"/>
      <c r="Q431" s="48"/>
      <c r="T431" s="48"/>
      <c r="W431" s="48"/>
      <c r="AA431" s="48"/>
      <c r="AD431" s="48"/>
      <c r="AG431" s="48"/>
      <c r="AK431" s="48"/>
      <c r="AN431" s="48"/>
      <c r="AQ431" s="48"/>
      <c r="AU431" s="48"/>
      <c r="AX431" s="48"/>
      <c r="BA431" s="48"/>
      <c r="BE431" s="48"/>
      <c r="BH431" s="48"/>
      <c r="BK431" s="48"/>
      <c r="BO431" s="48"/>
      <c r="BR431" s="48"/>
      <c r="BU431" s="48"/>
      <c r="BX431" s="48"/>
      <c r="CA431" s="48"/>
      <c r="CD431" s="48"/>
      <c r="CG431" s="48"/>
      <c r="CJ431" s="48"/>
      <c r="CM431" s="48"/>
      <c r="CQ431" s="48"/>
      <c r="CT431" s="48"/>
      <c r="CW431" s="48"/>
      <c r="DA431" s="48"/>
      <c r="DD431" s="48"/>
      <c r="DG431" s="48"/>
      <c r="DK431" s="48"/>
      <c r="DN431" s="48"/>
      <c r="DQ431" s="48"/>
      <c r="DU431" s="48"/>
      <c r="DX431" s="48"/>
      <c r="EA431" s="48"/>
      <c r="EE431" s="48"/>
      <c r="EH431" s="48"/>
      <c r="EK431" s="48"/>
      <c r="EN431" s="48"/>
      <c r="ER431" s="48"/>
      <c r="EU431" s="48"/>
      <c r="EX431" s="48"/>
      <c r="FB431" s="48"/>
      <c r="FE431" s="48"/>
      <c r="FH431" s="48"/>
      <c r="FL431" s="48"/>
      <c r="FO431" s="48"/>
      <c r="FR431" s="48"/>
      <c r="FV431" s="48"/>
      <c r="FY431" s="48"/>
      <c r="GB431" s="48"/>
      <c r="GF431" s="48"/>
      <c r="GI431" s="48"/>
      <c r="GL431" s="48"/>
      <c r="GP431" s="48"/>
      <c r="GS431" s="48"/>
      <c r="GV431" s="48"/>
      <c r="GZ431" s="48"/>
      <c r="HC431" s="48"/>
      <c r="HF431" s="48"/>
      <c r="HJ431" s="48"/>
      <c r="HM431" s="48"/>
      <c r="HP431" s="48"/>
      <c r="HT431" s="48"/>
      <c r="HW431" s="48"/>
      <c r="HZ431" s="48"/>
      <c r="ID431" s="48"/>
      <c r="IG431" s="48"/>
      <c r="IJ431" s="48"/>
      <c r="IN431" s="48"/>
      <c r="IQ431" s="48"/>
      <c r="IT431" s="48"/>
      <c r="IX431" s="48"/>
      <c r="JA431" s="48"/>
      <c r="JD431" s="48"/>
      <c r="JH431" s="48"/>
      <c r="JK431" s="48"/>
      <c r="JN431" s="48"/>
      <c r="JQ431" s="48"/>
      <c r="JT431" s="48"/>
      <c r="JW431" s="48"/>
      <c r="JZ431" s="48"/>
      <c r="KC431" s="48"/>
      <c r="KF431" s="48"/>
      <c r="KI431" s="48"/>
      <c r="KL431" s="48"/>
      <c r="KO431" s="48"/>
      <c r="KR431" s="48"/>
      <c r="KS431" s="49"/>
    </row>
    <row r="432" spans="7:305" s="14" customFormat="1" ht="18.75" customHeight="1">
      <c r="G432" s="48"/>
      <c r="K432" s="48"/>
      <c r="N432" s="48"/>
      <c r="Q432" s="48"/>
      <c r="T432" s="48"/>
      <c r="W432" s="48"/>
      <c r="AA432" s="48"/>
      <c r="AD432" s="48"/>
      <c r="AG432" s="48"/>
      <c r="AK432" s="48"/>
      <c r="AN432" s="48"/>
      <c r="AQ432" s="48"/>
      <c r="AU432" s="48"/>
      <c r="AX432" s="48"/>
      <c r="BA432" s="48"/>
      <c r="BE432" s="48"/>
      <c r="BH432" s="48"/>
      <c r="BK432" s="48"/>
      <c r="BO432" s="48"/>
      <c r="BR432" s="48"/>
      <c r="BU432" s="48"/>
      <c r="BX432" s="48"/>
      <c r="CA432" s="48"/>
      <c r="CD432" s="48"/>
      <c r="CG432" s="48"/>
      <c r="CJ432" s="48"/>
      <c r="CM432" s="48"/>
      <c r="CQ432" s="48"/>
      <c r="CT432" s="48"/>
      <c r="CW432" s="48"/>
      <c r="DA432" s="48"/>
      <c r="DD432" s="48"/>
      <c r="DG432" s="48"/>
      <c r="DK432" s="48"/>
      <c r="DN432" s="48"/>
      <c r="DQ432" s="48"/>
      <c r="DU432" s="48"/>
      <c r="DX432" s="48"/>
      <c r="EA432" s="48"/>
      <c r="EE432" s="48"/>
      <c r="EH432" s="48"/>
      <c r="EK432" s="48"/>
      <c r="EN432" s="48"/>
      <c r="ER432" s="48"/>
      <c r="EU432" s="48"/>
      <c r="EX432" s="48"/>
      <c r="FB432" s="48"/>
      <c r="FE432" s="48"/>
      <c r="FH432" s="48"/>
      <c r="FL432" s="48"/>
      <c r="FO432" s="48"/>
      <c r="FR432" s="48"/>
      <c r="FV432" s="48"/>
      <c r="FY432" s="48"/>
      <c r="GB432" s="48"/>
      <c r="GF432" s="48"/>
      <c r="GI432" s="48"/>
      <c r="GL432" s="48"/>
      <c r="GP432" s="48"/>
      <c r="GS432" s="48"/>
      <c r="GV432" s="48"/>
      <c r="GZ432" s="48"/>
      <c r="HC432" s="48"/>
      <c r="HF432" s="48"/>
      <c r="HJ432" s="48"/>
      <c r="HM432" s="48"/>
      <c r="HP432" s="48"/>
      <c r="HT432" s="48"/>
      <c r="HW432" s="48"/>
      <c r="HZ432" s="48"/>
      <c r="ID432" s="48"/>
      <c r="IG432" s="48"/>
      <c r="IJ432" s="48"/>
      <c r="IN432" s="48"/>
      <c r="IQ432" s="48"/>
      <c r="IT432" s="48"/>
      <c r="IX432" s="48"/>
      <c r="JA432" s="48"/>
      <c r="JD432" s="48"/>
      <c r="JH432" s="48"/>
      <c r="JK432" s="48"/>
      <c r="JN432" s="48"/>
      <c r="JQ432" s="48"/>
      <c r="JT432" s="48"/>
      <c r="JW432" s="48"/>
      <c r="JZ432" s="48"/>
      <c r="KC432" s="48"/>
      <c r="KF432" s="48"/>
      <c r="KI432" s="48"/>
      <c r="KL432" s="48"/>
      <c r="KO432" s="48"/>
      <c r="KR432" s="48"/>
      <c r="KS432" s="49"/>
    </row>
    <row r="433" spans="7:305" s="14" customFormat="1">
      <c r="G433" s="48"/>
      <c r="K433" s="48"/>
      <c r="N433" s="48"/>
      <c r="Q433" s="48"/>
      <c r="T433" s="48"/>
      <c r="W433" s="48"/>
      <c r="AA433" s="48"/>
      <c r="AD433" s="48"/>
      <c r="AG433" s="48"/>
      <c r="AK433" s="48"/>
      <c r="AN433" s="48"/>
      <c r="AQ433" s="48"/>
      <c r="AU433" s="48"/>
      <c r="AX433" s="48"/>
      <c r="BA433" s="48"/>
      <c r="BE433" s="48"/>
      <c r="BH433" s="48"/>
      <c r="BK433" s="48"/>
      <c r="BO433" s="48"/>
      <c r="BR433" s="48"/>
      <c r="BU433" s="48"/>
      <c r="BX433" s="48"/>
      <c r="CA433" s="48"/>
      <c r="CD433" s="48"/>
      <c r="CG433" s="48"/>
      <c r="CJ433" s="48"/>
      <c r="CM433" s="48"/>
      <c r="CQ433" s="48"/>
      <c r="CT433" s="48"/>
      <c r="CW433" s="48"/>
      <c r="DA433" s="48"/>
      <c r="DD433" s="48"/>
      <c r="DG433" s="48"/>
      <c r="DK433" s="48"/>
      <c r="DN433" s="48"/>
      <c r="DQ433" s="48"/>
      <c r="DU433" s="48"/>
      <c r="DX433" s="48"/>
      <c r="EA433" s="48"/>
      <c r="EE433" s="48"/>
      <c r="EH433" s="48"/>
      <c r="EK433" s="48"/>
      <c r="EN433" s="48"/>
      <c r="ER433" s="48"/>
      <c r="EU433" s="48"/>
      <c r="EX433" s="48"/>
      <c r="FB433" s="48"/>
      <c r="FE433" s="48"/>
      <c r="FH433" s="48"/>
      <c r="FL433" s="48"/>
      <c r="FO433" s="48"/>
      <c r="FR433" s="48"/>
      <c r="FV433" s="48"/>
      <c r="FY433" s="48"/>
      <c r="GB433" s="48"/>
      <c r="GF433" s="48"/>
      <c r="GI433" s="48"/>
      <c r="GL433" s="48"/>
      <c r="GP433" s="48"/>
      <c r="GS433" s="48"/>
      <c r="GV433" s="48"/>
      <c r="GZ433" s="48"/>
      <c r="HC433" s="48"/>
      <c r="HF433" s="48"/>
      <c r="HJ433" s="48"/>
      <c r="HM433" s="48"/>
      <c r="HP433" s="48"/>
      <c r="HT433" s="48"/>
      <c r="HW433" s="48"/>
      <c r="HZ433" s="48"/>
      <c r="ID433" s="48"/>
      <c r="IG433" s="48"/>
      <c r="IJ433" s="48"/>
      <c r="IN433" s="48"/>
      <c r="IQ433" s="48"/>
      <c r="IT433" s="48"/>
      <c r="IX433" s="48"/>
      <c r="JA433" s="48"/>
      <c r="JD433" s="48"/>
      <c r="JH433" s="48"/>
      <c r="JK433" s="48"/>
      <c r="JN433" s="48"/>
      <c r="JQ433" s="48"/>
      <c r="JT433" s="48"/>
      <c r="JW433" s="48"/>
      <c r="JZ433" s="48"/>
      <c r="KC433" s="48"/>
      <c r="KF433" s="48"/>
      <c r="KI433" s="48"/>
      <c r="KL433" s="48"/>
      <c r="KO433" s="48"/>
      <c r="KR433" s="48"/>
      <c r="KS433" s="49"/>
    </row>
    <row r="434" spans="7:305" s="14" customFormat="1" ht="18.75" customHeight="1">
      <c r="G434" s="48"/>
      <c r="K434" s="48"/>
      <c r="N434" s="48"/>
      <c r="Q434" s="48"/>
      <c r="T434" s="48"/>
      <c r="W434" s="48"/>
      <c r="AA434" s="48"/>
      <c r="AD434" s="48"/>
      <c r="AG434" s="48"/>
      <c r="AK434" s="48"/>
      <c r="AN434" s="48"/>
      <c r="AQ434" s="48"/>
      <c r="AU434" s="48"/>
      <c r="AX434" s="48"/>
      <c r="BA434" s="48"/>
      <c r="BE434" s="48"/>
      <c r="BH434" s="48"/>
      <c r="BK434" s="48"/>
      <c r="BO434" s="48"/>
      <c r="BR434" s="48"/>
      <c r="BU434" s="48"/>
      <c r="BX434" s="48"/>
      <c r="CA434" s="48"/>
      <c r="CD434" s="48"/>
      <c r="CG434" s="48"/>
      <c r="CJ434" s="48"/>
      <c r="CM434" s="48"/>
      <c r="CQ434" s="48"/>
      <c r="CT434" s="48"/>
      <c r="CW434" s="48"/>
      <c r="DA434" s="48"/>
      <c r="DD434" s="48"/>
      <c r="DG434" s="48"/>
      <c r="DK434" s="48"/>
      <c r="DN434" s="48"/>
      <c r="DQ434" s="48"/>
      <c r="DU434" s="48"/>
      <c r="DX434" s="48"/>
      <c r="EA434" s="48"/>
      <c r="EE434" s="48"/>
      <c r="EH434" s="48"/>
      <c r="EK434" s="48"/>
      <c r="EN434" s="48"/>
      <c r="ER434" s="48"/>
      <c r="EU434" s="48"/>
      <c r="EX434" s="48"/>
      <c r="FB434" s="48"/>
      <c r="FE434" s="48"/>
      <c r="FH434" s="48"/>
      <c r="FL434" s="48"/>
      <c r="FO434" s="48"/>
      <c r="FR434" s="48"/>
      <c r="FV434" s="48"/>
      <c r="FY434" s="48"/>
      <c r="GB434" s="48"/>
      <c r="GF434" s="48"/>
      <c r="GI434" s="48"/>
      <c r="GL434" s="48"/>
      <c r="GP434" s="48"/>
      <c r="GS434" s="48"/>
      <c r="GV434" s="48"/>
      <c r="GZ434" s="48"/>
      <c r="HC434" s="48"/>
      <c r="HF434" s="48"/>
      <c r="HJ434" s="48"/>
      <c r="HM434" s="48"/>
      <c r="HP434" s="48"/>
      <c r="HT434" s="48"/>
      <c r="HW434" s="48"/>
      <c r="HZ434" s="48"/>
      <c r="ID434" s="48"/>
      <c r="IG434" s="48"/>
      <c r="IJ434" s="48"/>
      <c r="IN434" s="48"/>
      <c r="IQ434" s="48"/>
      <c r="IT434" s="48"/>
      <c r="IX434" s="48"/>
      <c r="JA434" s="48"/>
      <c r="JD434" s="48"/>
      <c r="JH434" s="48"/>
      <c r="JK434" s="48"/>
      <c r="JN434" s="48"/>
      <c r="JQ434" s="48"/>
      <c r="JT434" s="48"/>
      <c r="JW434" s="48"/>
      <c r="JZ434" s="48"/>
      <c r="KC434" s="48"/>
      <c r="KF434" s="48"/>
      <c r="KI434" s="48"/>
      <c r="KL434" s="48"/>
      <c r="KO434" s="48"/>
      <c r="KR434" s="48"/>
      <c r="KS434" s="49"/>
    </row>
    <row r="435" spans="7:305" s="14" customFormat="1">
      <c r="G435" s="48"/>
      <c r="K435" s="48"/>
      <c r="N435" s="48"/>
      <c r="Q435" s="48"/>
      <c r="T435" s="48"/>
      <c r="W435" s="48"/>
      <c r="AA435" s="48"/>
      <c r="AD435" s="48"/>
      <c r="AG435" s="48"/>
      <c r="AK435" s="48"/>
      <c r="AN435" s="48"/>
      <c r="AQ435" s="48"/>
      <c r="AU435" s="48"/>
      <c r="AX435" s="48"/>
      <c r="BA435" s="48"/>
      <c r="BE435" s="48"/>
      <c r="BH435" s="48"/>
      <c r="BK435" s="48"/>
      <c r="BO435" s="48"/>
      <c r="BR435" s="48"/>
      <c r="BU435" s="48"/>
      <c r="BX435" s="48"/>
      <c r="CA435" s="48"/>
      <c r="CD435" s="48"/>
      <c r="CG435" s="48"/>
      <c r="CJ435" s="48"/>
      <c r="CM435" s="48"/>
      <c r="CQ435" s="48"/>
      <c r="CT435" s="48"/>
      <c r="CW435" s="48"/>
      <c r="DA435" s="48"/>
      <c r="DD435" s="48"/>
      <c r="DG435" s="48"/>
      <c r="DK435" s="48"/>
      <c r="DN435" s="48"/>
      <c r="DQ435" s="48"/>
      <c r="DU435" s="48"/>
      <c r="DX435" s="48"/>
      <c r="EA435" s="48"/>
      <c r="EE435" s="48"/>
      <c r="EH435" s="48"/>
      <c r="EK435" s="48"/>
      <c r="EN435" s="48"/>
      <c r="ER435" s="48"/>
      <c r="EU435" s="48"/>
      <c r="EX435" s="48"/>
      <c r="FB435" s="48"/>
      <c r="FE435" s="48"/>
      <c r="FH435" s="48"/>
      <c r="FL435" s="48"/>
      <c r="FO435" s="48"/>
      <c r="FR435" s="48"/>
      <c r="FV435" s="48"/>
      <c r="FY435" s="48"/>
      <c r="GB435" s="48"/>
      <c r="GF435" s="48"/>
      <c r="GI435" s="48"/>
      <c r="GL435" s="48"/>
      <c r="GP435" s="48"/>
      <c r="GS435" s="48"/>
      <c r="GV435" s="48"/>
      <c r="GZ435" s="48"/>
      <c r="HC435" s="48"/>
      <c r="HF435" s="48"/>
      <c r="HJ435" s="48"/>
      <c r="HM435" s="48"/>
      <c r="HP435" s="48"/>
      <c r="HT435" s="48"/>
      <c r="HW435" s="48"/>
      <c r="HZ435" s="48"/>
      <c r="ID435" s="48"/>
      <c r="IG435" s="48"/>
      <c r="IJ435" s="48"/>
      <c r="IN435" s="48"/>
      <c r="IQ435" s="48"/>
      <c r="IT435" s="48"/>
      <c r="IX435" s="48"/>
      <c r="JA435" s="48"/>
      <c r="JD435" s="48"/>
      <c r="JH435" s="48"/>
      <c r="JK435" s="48"/>
      <c r="JN435" s="48"/>
      <c r="JQ435" s="48"/>
      <c r="JT435" s="48"/>
      <c r="JW435" s="48"/>
      <c r="JZ435" s="48"/>
      <c r="KC435" s="48"/>
      <c r="KF435" s="48"/>
      <c r="KI435" s="48"/>
      <c r="KL435" s="48"/>
      <c r="KO435" s="48"/>
      <c r="KR435" s="48"/>
      <c r="KS435" s="49"/>
    </row>
    <row r="436" spans="7:305" s="14" customFormat="1" ht="18.75" customHeight="1">
      <c r="G436" s="48"/>
      <c r="K436" s="48"/>
      <c r="N436" s="48"/>
      <c r="Q436" s="48"/>
      <c r="T436" s="48"/>
      <c r="W436" s="48"/>
      <c r="AA436" s="48"/>
      <c r="AD436" s="48"/>
      <c r="AG436" s="48"/>
      <c r="AK436" s="48"/>
      <c r="AN436" s="48"/>
      <c r="AQ436" s="48"/>
      <c r="AU436" s="48"/>
      <c r="AX436" s="48"/>
      <c r="BA436" s="48"/>
      <c r="BE436" s="48"/>
      <c r="BH436" s="48"/>
      <c r="BK436" s="48"/>
      <c r="BO436" s="48"/>
      <c r="BR436" s="48"/>
      <c r="BU436" s="48"/>
      <c r="BX436" s="48"/>
      <c r="CA436" s="48"/>
      <c r="CD436" s="48"/>
      <c r="CG436" s="48"/>
      <c r="CJ436" s="48"/>
      <c r="CM436" s="48"/>
      <c r="CQ436" s="48"/>
      <c r="CT436" s="48"/>
      <c r="CW436" s="48"/>
      <c r="DA436" s="48"/>
      <c r="DD436" s="48"/>
      <c r="DG436" s="48"/>
      <c r="DK436" s="48"/>
      <c r="DN436" s="48"/>
      <c r="DQ436" s="48"/>
      <c r="DU436" s="48"/>
      <c r="DX436" s="48"/>
      <c r="EA436" s="48"/>
      <c r="EE436" s="48"/>
      <c r="EH436" s="48"/>
      <c r="EK436" s="48"/>
      <c r="EN436" s="48"/>
      <c r="ER436" s="48"/>
      <c r="EU436" s="48"/>
      <c r="EX436" s="48"/>
      <c r="FB436" s="48"/>
      <c r="FE436" s="48"/>
      <c r="FH436" s="48"/>
      <c r="FL436" s="48"/>
      <c r="FO436" s="48"/>
      <c r="FR436" s="48"/>
      <c r="FV436" s="48"/>
      <c r="FY436" s="48"/>
      <c r="GB436" s="48"/>
      <c r="GF436" s="48"/>
      <c r="GI436" s="48"/>
      <c r="GL436" s="48"/>
      <c r="GP436" s="48"/>
      <c r="GS436" s="48"/>
      <c r="GV436" s="48"/>
      <c r="GZ436" s="48"/>
      <c r="HC436" s="48"/>
      <c r="HF436" s="48"/>
      <c r="HJ436" s="48"/>
      <c r="HM436" s="48"/>
      <c r="HP436" s="48"/>
      <c r="HT436" s="48"/>
      <c r="HW436" s="48"/>
      <c r="HZ436" s="48"/>
      <c r="ID436" s="48"/>
      <c r="IG436" s="48"/>
      <c r="IJ436" s="48"/>
      <c r="IN436" s="48"/>
      <c r="IQ436" s="48"/>
      <c r="IT436" s="48"/>
      <c r="IX436" s="48"/>
      <c r="JA436" s="48"/>
      <c r="JD436" s="48"/>
      <c r="JH436" s="48"/>
      <c r="JK436" s="48"/>
      <c r="JN436" s="48"/>
      <c r="JQ436" s="48"/>
      <c r="JT436" s="48"/>
      <c r="JW436" s="48"/>
      <c r="JZ436" s="48"/>
      <c r="KC436" s="48"/>
      <c r="KF436" s="48"/>
      <c r="KI436" s="48"/>
      <c r="KL436" s="48"/>
      <c r="KO436" s="48"/>
      <c r="KR436" s="48"/>
      <c r="KS436" s="49"/>
    </row>
    <row r="437" spans="7:305" s="14" customFormat="1">
      <c r="G437" s="48"/>
      <c r="K437" s="48"/>
      <c r="N437" s="48"/>
      <c r="Q437" s="48"/>
      <c r="T437" s="48"/>
      <c r="W437" s="48"/>
      <c r="AA437" s="48"/>
      <c r="AD437" s="48"/>
      <c r="AG437" s="48"/>
      <c r="AK437" s="48"/>
      <c r="AN437" s="48"/>
      <c r="AQ437" s="48"/>
      <c r="AU437" s="48"/>
      <c r="AX437" s="48"/>
      <c r="BA437" s="48"/>
      <c r="BE437" s="48"/>
      <c r="BH437" s="48"/>
      <c r="BK437" s="48"/>
      <c r="BO437" s="48"/>
      <c r="BR437" s="48"/>
      <c r="BU437" s="48"/>
      <c r="BX437" s="48"/>
      <c r="CA437" s="48"/>
      <c r="CD437" s="48"/>
      <c r="CG437" s="48"/>
      <c r="CJ437" s="48"/>
      <c r="CM437" s="48"/>
      <c r="CQ437" s="48"/>
      <c r="CT437" s="48"/>
      <c r="CW437" s="48"/>
      <c r="DA437" s="48"/>
      <c r="DD437" s="48"/>
      <c r="DG437" s="48"/>
      <c r="DK437" s="48"/>
      <c r="DN437" s="48"/>
      <c r="DQ437" s="48"/>
      <c r="DU437" s="48"/>
      <c r="DX437" s="48"/>
      <c r="EA437" s="48"/>
      <c r="EE437" s="48"/>
      <c r="EH437" s="48"/>
      <c r="EK437" s="48"/>
      <c r="EN437" s="48"/>
      <c r="ER437" s="48"/>
      <c r="EU437" s="48"/>
      <c r="EX437" s="48"/>
      <c r="FB437" s="48"/>
      <c r="FE437" s="48"/>
      <c r="FH437" s="48"/>
      <c r="FL437" s="48"/>
      <c r="FO437" s="48"/>
      <c r="FR437" s="48"/>
      <c r="FV437" s="48"/>
      <c r="FY437" s="48"/>
      <c r="GB437" s="48"/>
      <c r="GF437" s="48"/>
      <c r="GI437" s="48"/>
      <c r="GL437" s="48"/>
      <c r="GP437" s="48"/>
      <c r="GS437" s="48"/>
      <c r="GV437" s="48"/>
      <c r="GZ437" s="48"/>
      <c r="HC437" s="48"/>
      <c r="HF437" s="48"/>
      <c r="HJ437" s="48"/>
      <c r="HM437" s="48"/>
      <c r="HP437" s="48"/>
      <c r="HT437" s="48"/>
      <c r="HW437" s="48"/>
      <c r="HZ437" s="48"/>
      <c r="ID437" s="48"/>
      <c r="IG437" s="48"/>
      <c r="IJ437" s="48"/>
      <c r="IN437" s="48"/>
      <c r="IQ437" s="48"/>
      <c r="IT437" s="48"/>
      <c r="IX437" s="48"/>
      <c r="JA437" s="48"/>
      <c r="JD437" s="48"/>
      <c r="JH437" s="48"/>
      <c r="JK437" s="48"/>
      <c r="JN437" s="48"/>
      <c r="JQ437" s="48"/>
      <c r="JT437" s="48"/>
      <c r="JW437" s="48"/>
      <c r="JZ437" s="48"/>
      <c r="KC437" s="48"/>
      <c r="KF437" s="48"/>
      <c r="KI437" s="48"/>
      <c r="KL437" s="48"/>
      <c r="KO437" s="48"/>
      <c r="KR437" s="48"/>
      <c r="KS437" s="49"/>
    </row>
    <row r="438" spans="7:305" s="14" customFormat="1" ht="18.75" customHeight="1">
      <c r="G438" s="48"/>
      <c r="K438" s="48"/>
      <c r="N438" s="48"/>
      <c r="Q438" s="48"/>
      <c r="T438" s="48"/>
      <c r="W438" s="48"/>
      <c r="AA438" s="48"/>
      <c r="AD438" s="48"/>
      <c r="AG438" s="48"/>
      <c r="AK438" s="48"/>
      <c r="AN438" s="48"/>
      <c r="AQ438" s="48"/>
      <c r="AU438" s="48"/>
      <c r="AX438" s="48"/>
      <c r="BA438" s="48"/>
      <c r="BE438" s="48"/>
      <c r="BH438" s="48"/>
      <c r="BK438" s="48"/>
      <c r="BO438" s="48"/>
      <c r="BR438" s="48"/>
      <c r="BU438" s="48"/>
      <c r="BX438" s="48"/>
      <c r="CA438" s="48"/>
      <c r="CD438" s="48"/>
      <c r="CG438" s="48"/>
      <c r="CJ438" s="48"/>
      <c r="CM438" s="48"/>
      <c r="CQ438" s="48"/>
      <c r="CT438" s="48"/>
      <c r="CW438" s="48"/>
      <c r="DA438" s="48"/>
      <c r="DD438" s="48"/>
      <c r="DG438" s="48"/>
      <c r="DK438" s="48"/>
      <c r="DN438" s="48"/>
      <c r="DQ438" s="48"/>
      <c r="DU438" s="48"/>
      <c r="DX438" s="48"/>
      <c r="EA438" s="48"/>
      <c r="EE438" s="48"/>
      <c r="EH438" s="48"/>
      <c r="EK438" s="48"/>
      <c r="EN438" s="48"/>
      <c r="ER438" s="48"/>
      <c r="EU438" s="48"/>
      <c r="EX438" s="48"/>
      <c r="FB438" s="48"/>
      <c r="FE438" s="48"/>
      <c r="FH438" s="48"/>
      <c r="FL438" s="48"/>
      <c r="FO438" s="48"/>
      <c r="FR438" s="48"/>
      <c r="FV438" s="48"/>
      <c r="FY438" s="48"/>
      <c r="GB438" s="48"/>
      <c r="GF438" s="48"/>
      <c r="GI438" s="48"/>
      <c r="GL438" s="48"/>
      <c r="GP438" s="48"/>
      <c r="GS438" s="48"/>
      <c r="GV438" s="48"/>
      <c r="GZ438" s="48"/>
      <c r="HC438" s="48"/>
      <c r="HF438" s="48"/>
      <c r="HJ438" s="48"/>
      <c r="HM438" s="48"/>
      <c r="HP438" s="48"/>
      <c r="HT438" s="48"/>
      <c r="HW438" s="48"/>
      <c r="HZ438" s="48"/>
      <c r="ID438" s="48"/>
      <c r="IG438" s="48"/>
      <c r="IJ438" s="48"/>
      <c r="IN438" s="48"/>
      <c r="IQ438" s="48"/>
      <c r="IT438" s="48"/>
      <c r="IX438" s="48"/>
      <c r="JA438" s="48"/>
      <c r="JD438" s="48"/>
      <c r="JH438" s="48"/>
      <c r="JK438" s="48"/>
      <c r="JN438" s="48"/>
      <c r="JQ438" s="48"/>
      <c r="JT438" s="48"/>
      <c r="JW438" s="48"/>
      <c r="JZ438" s="48"/>
      <c r="KC438" s="48"/>
      <c r="KF438" s="48"/>
      <c r="KI438" s="48"/>
      <c r="KL438" s="48"/>
      <c r="KO438" s="48"/>
      <c r="KR438" s="48"/>
      <c r="KS438" s="49"/>
    </row>
    <row r="439" spans="7:305" s="14" customFormat="1">
      <c r="G439" s="48"/>
      <c r="K439" s="48"/>
      <c r="N439" s="48"/>
      <c r="Q439" s="48"/>
      <c r="T439" s="48"/>
      <c r="W439" s="48"/>
      <c r="AA439" s="48"/>
      <c r="AD439" s="48"/>
      <c r="AG439" s="48"/>
      <c r="AK439" s="48"/>
      <c r="AN439" s="48"/>
      <c r="AQ439" s="48"/>
      <c r="AU439" s="48"/>
      <c r="AX439" s="48"/>
      <c r="BA439" s="48"/>
      <c r="BE439" s="48"/>
      <c r="BH439" s="48"/>
      <c r="BK439" s="48"/>
      <c r="BO439" s="48"/>
      <c r="BR439" s="48"/>
      <c r="BU439" s="48"/>
      <c r="BX439" s="48"/>
      <c r="CA439" s="48"/>
      <c r="CD439" s="48"/>
      <c r="CG439" s="48"/>
      <c r="CJ439" s="48"/>
      <c r="CM439" s="48"/>
      <c r="CQ439" s="48"/>
      <c r="CT439" s="48"/>
      <c r="CW439" s="48"/>
      <c r="DA439" s="48"/>
      <c r="DD439" s="48"/>
      <c r="DG439" s="48"/>
      <c r="DK439" s="48"/>
      <c r="DN439" s="48"/>
      <c r="DQ439" s="48"/>
      <c r="DU439" s="48"/>
      <c r="DX439" s="48"/>
      <c r="EA439" s="48"/>
      <c r="EE439" s="48"/>
      <c r="EH439" s="48"/>
      <c r="EK439" s="48"/>
      <c r="EN439" s="48"/>
      <c r="ER439" s="48"/>
      <c r="EU439" s="48"/>
      <c r="EX439" s="48"/>
      <c r="FB439" s="48"/>
      <c r="FE439" s="48"/>
      <c r="FH439" s="48"/>
      <c r="FL439" s="48"/>
      <c r="FO439" s="48"/>
      <c r="FR439" s="48"/>
      <c r="FV439" s="48"/>
      <c r="FY439" s="48"/>
      <c r="GB439" s="48"/>
      <c r="GF439" s="48"/>
      <c r="GI439" s="48"/>
      <c r="GL439" s="48"/>
      <c r="GP439" s="48"/>
      <c r="GS439" s="48"/>
      <c r="GV439" s="48"/>
      <c r="GZ439" s="48"/>
      <c r="HC439" s="48"/>
      <c r="HF439" s="48"/>
      <c r="HJ439" s="48"/>
      <c r="HM439" s="48"/>
      <c r="HP439" s="48"/>
      <c r="HT439" s="48"/>
      <c r="HW439" s="48"/>
      <c r="HZ439" s="48"/>
      <c r="ID439" s="48"/>
      <c r="IG439" s="48"/>
      <c r="IJ439" s="48"/>
      <c r="IN439" s="48"/>
      <c r="IQ439" s="48"/>
      <c r="IT439" s="48"/>
      <c r="IX439" s="48"/>
      <c r="JA439" s="48"/>
      <c r="JD439" s="48"/>
      <c r="JH439" s="48"/>
      <c r="JK439" s="48"/>
      <c r="JN439" s="48"/>
      <c r="JQ439" s="48"/>
      <c r="JT439" s="48"/>
      <c r="JW439" s="48"/>
      <c r="JZ439" s="48"/>
      <c r="KC439" s="48"/>
      <c r="KF439" s="48"/>
      <c r="KI439" s="48"/>
      <c r="KL439" s="48"/>
      <c r="KO439" s="48"/>
      <c r="KR439" s="48"/>
      <c r="KS439" s="49"/>
    </row>
    <row r="440" spans="7:305" s="14" customFormat="1" ht="18.75" customHeight="1">
      <c r="G440" s="48"/>
      <c r="K440" s="48"/>
      <c r="N440" s="48"/>
      <c r="Q440" s="48"/>
      <c r="T440" s="48"/>
      <c r="W440" s="48"/>
      <c r="AA440" s="48"/>
      <c r="AD440" s="48"/>
      <c r="AG440" s="48"/>
      <c r="AK440" s="48"/>
      <c r="AN440" s="48"/>
      <c r="AQ440" s="48"/>
      <c r="AU440" s="48"/>
      <c r="AX440" s="48"/>
      <c r="BA440" s="48"/>
      <c r="BE440" s="48"/>
      <c r="BH440" s="48"/>
      <c r="BK440" s="48"/>
      <c r="BO440" s="48"/>
      <c r="BR440" s="48"/>
      <c r="BU440" s="48"/>
      <c r="BX440" s="48"/>
      <c r="CA440" s="48"/>
      <c r="CD440" s="48"/>
      <c r="CG440" s="48"/>
      <c r="CJ440" s="48"/>
      <c r="CM440" s="48"/>
      <c r="CQ440" s="48"/>
      <c r="CT440" s="48"/>
      <c r="CW440" s="48"/>
      <c r="DA440" s="48"/>
      <c r="DD440" s="48"/>
      <c r="DG440" s="48"/>
      <c r="DK440" s="48"/>
      <c r="DN440" s="48"/>
      <c r="DQ440" s="48"/>
      <c r="DU440" s="48"/>
      <c r="DX440" s="48"/>
      <c r="EA440" s="48"/>
      <c r="EE440" s="48"/>
      <c r="EH440" s="48"/>
      <c r="EK440" s="48"/>
      <c r="EN440" s="48"/>
      <c r="ER440" s="48"/>
      <c r="EU440" s="48"/>
      <c r="EX440" s="48"/>
      <c r="FB440" s="48"/>
      <c r="FE440" s="48"/>
      <c r="FH440" s="48"/>
      <c r="FL440" s="48"/>
      <c r="FO440" s="48"/>
      <c r="FR440" s="48"/>
      <c r="FV440" s="48"/>
      <c r="FY440" s="48"/>
      <c r="GB440" s="48"/>
      <c r="GF440" s="48"/>
      <c r="GI440" s="48"/>
      <c r="GL440" s="48"/>
      <c r="GP440" s="48"/>
      <c r="GS440" s="48"/>
      <c r="GV440" s="48"/>
      <c r="GZ440" s="48"/>
      <c r="HC440" s="48"/>
      <c r="HF440" s="48"/>
      <c r="HJ440" s="48"/>
      <c r="HM440" s="48"/>
      <c r="HP440" s="48"/>
      <c r="HT440" s="48"/>
      <c r="HW440" s="48"/>
      <c r="HZ440" s="48"/>
      <c r="ID440" s="48"/>
      <c r="IG440" s="48"/>
      <c r="IJ440" s="48"/>
      <c r="IN440" s="48"/>
      <c r="IQ440" s="48"/>
      <c r="IT440" s="48"/>
      <c r="IX440" s="48"/>
      <c r="JA440" s="48"/>
      <c r="JD440" s="48"/>
      <c r="JH440" s="48"/>
      <c r="JK440" s="48"/>
      <c r="JN440" s="48"/>
      <c r="JQ440" s="48"/>
      <c r="JT440" s="48"/>
      <c r="JW440" s="48"/>
      <c r="JZ440" s="48"/>
      <c r="KC440" s="48"/>
      <c r="KF440" s="48"/>
      <c r="KI440" s="48"/>
      <c r="KL440" s="48"/>
      <c r="KO440" s="48"/>
      <c r="KR440" s="48"/>
      <c r="KS440" s="49"/>
    </row>
    <row r="441" spans="7:305" s="14" customFormat="1">
      <c r="G441" s="48"/>
      <c r="K441" s="48"/>
      <c r="N441" s="48"/>
      <c r="Q441" s="48"/>
      <c r="T441" s="48"/>
      <c r="W441" s="48"/>
      <c r="AA441" s="48"/>
      <c r="AD441" s="48"/>
      <c r="AG441" s="48"/>
      <c r="AK441" s="48"/>
      <c r="AN441" s="48"/>
      <c r="AQ441" s="48"/>
      <c r="AU441" s="48"/>
      <c r="AX441" s="48"/>
      <c r="BA441" s="48"/>
      <c r="BE441" s="48"/>
      <c r="BH441" s="48"/>
      <c r="BK441" s="48"/>
      <c r="BO441" s="48"/>
      <c r="BR441" s="48"/>
      <c r="BU441" s="48"/>
      <c r="BX441" s="48"/>
      <c r="CA441" s="48"/>
      <c r="CD441" s="48"/>
      <c r="CG441" s="48"/>
      <c r="CJ441" s="48"/>
      <c r="CM441" s="48"/>
      <c r="CQ441" s="48"/>
      <c r="CT441" s="48"/>
      <c r="CW441" s="48"/>
      <c r="DA441" s="48"/>
      <c r="DD441" s="48"/>
      <c r="DG441" s="48"/>
      <c r="DK441" s="48"/>
      <c r="DN441" s="48"/>
      <c r="DQ441" s="48"/>
      <c r="DU441" s="48"/>
      <c r="DX441" s="48"/>
      <c r="EA441" s="48"/>
      <c r="EE441" s="48"/>
      <c r="EH441" s="48"/>
      <c r="EK441" s="48"/>
      <c r="EN441" s="48"/>
      <c r="ER441" s="48"/>
      <c r="EU441" s="48"/>
      <c r="EX441" s="48"/>
      <c r="FB441" s="48"/>
      <c r="FE441" s="48"/>
      <c r="FH441" s="48"/>
      <c r="FL441" s="48"/>
      <c r="FO441" s="48"/>
      <c r="FR441" s="48"/>
      <c r="FV441" s="48"/>
      <c r="FY441" s="48"/>
      <c r="GB441" s="48"/>
      <c r="GF441" s="48"/>
      <c r="GI441" s="48"/>
      <c r="GL441" s="48"/>
      <c r="GP441" s="48"/>
      <c r="GS441" s="48"/>
      <c r="GV441" s="48"/>
      <c r="GZ441" s="48"/>
      <c r="HC441" s="48"/>
      <c r="HF441" s="48"/>
      <c r="HJ441" s="48"/>
      <c r="HM441" s="48"/>
      <c r="HP441" s="48"/>
      <c r="HT441" s="48"/>
      <c r="HW441" s="48"/>
      <c r="HZ441" s="48"/>
      <c r="ID441" s="48"/>
      <c r="IG441" s="48"/>
      <c r="IJ441" s="48"/>
      <c r="IN441" s="48"/>
      <c r="IQ441" s="48"/>
      <c r="IT441" s="48"/>
      <c r="IX441" s="48"/>
      <c r="JA441" s="48"/>
      <c r="JD441" s="48"/>
      <c r="JH441" s="48"/>
      <c r="JK441" s="48"/>
      <c r="JN441" s="48"/>
      <c r="JQ441" s="48"/>
      <c r="JT441" s="48"/>
      <c r="JW441" s="48"/>
      <c r="JZ441" s="48"/>
      <c r="KC441" s="48"/>
      <c r="KF441" s="48"/>
      <c r="KI441" s="48"/>
      <c r="KL441" s="48"/>
      <c r="KO441" s="48"/>
      <c r="KR441" s="48"/>
      <c r="KS441" s="49"/>
    </row>
    <row r="442" spans="7:305" s="14" customFormat="1" ht="18.75" customHeight="1">
      <c r="G442" s="48"/>
      <c r="K442" s="48"/>
      <c r="N442" s="48"/>
      <c r="Q442" s="48"/>
      <c r="T442" s="48"/>
      <c r="W442" s="48"/>
      <c r="AA442" s="48"/>
      <c r="AD442" s="48"/>
      <c r="AG442" s="48"/>
      <c r="AK442" s="48"/>
      <c r="AN442" s="48"/>
      <c r="AQ442" s="48"/>
      <c r="AU442" s="48"/>
      <c r="AX442" s="48"/>
      <c r="BA442" s="48"/>
      <c r="BE442" s="48"/>
      <c r="BH442" s="48"/>
      <c r="BK442" s="48"/>
      <c r="BO442" s="48"/>
      <c r="BR442" s="48"/>
      <c r="BU442" s="48"/>
      <c r="BX442" s="48"/>
      <c r="CA442" s="48"/>
      <c r="CD442" s="48"/>
      <c r="CG442" s="48"/>
      <c r="CJ442" s="48"/>
      <c r="CM442" s="48"/>
      <c r="CQ442" s="48"/>
      <c r="CT442" s="48"/>
      <c r="CW442" s="48"/>
      <c r="DA442" s="48"/>
      <c r="DD442" s="48"/>
      <c r="DG442" s="48"/>
      <c r="DK442" s="48"/>
      <c r="DN442" s="48"/>
      <c r="DQ442" s="48"/>
      <c r="DU442" s="48"/>
      <c r="DX442" s="48"/>
      <c r="EA442" s="48"/>
      <c r="EE442" s="48"/>
      <c r="EH442" s="48"/>
      <c r="EK442" s="48"/>
      <c r="EN442" s="48"/>
      <c r="ER442" s="48"/>
      <c r="EU442" s="48"/>
      <c r="EX442" s="48"/>
      <c r="FB442" s="48"/>
      <c r="FE442" s="48"/>
      <c r="FH442" s="48"/>
      <c r="FL442" s="48"/>
      <c r="FO442" s="48"/>
      <c r="FR442" s="48"/>
      <c r="FV442" s="48"/>
      <c r="FY442" s="48"/>
      <c r="GB442" s="48"/>
      <c r="GF442" s="48"/>
      <c r="GI442" s="48"/>
      <c r="GL442" s="48"/>
      <c r="GP442" s="48"/>
      <c r="GS442" s="48"/>
      <c r="GV442" s="48"/>
      <c r="GZ442" s="48"/>
      <c r="HC442" s="48"/>
      <c r="HF442" s="48"/>
      <c r="HJ442" s="48"/>
      <c r="HM442" s="48"/>
      <c r="HP442" s="48"/>
      <c r="HT442" s="48"/>
      <c r="HW442" s="48"/>
      <c r="HZ442" s="48"/>
      <c r="ID442" s="48"/>
      <c r="IG442" s="48"/>
      <c r="IJ442" s="48"/>
      <c r="IN442" s="48"/>
      <c r="IQ442" s="48"/>
      <c r="IT442" s="48"/>
      <c r="IX442" s="48"/>
      <c r="JA442" s="48"/>
      <c r="JD442" s="48"/>
      <c r="JH442" s="48"/>
      <c r="JK442" s="48"/>
      <c r="JN442" s="48"/>
      <c r="JQ442" s="48"/>
      <c r="JT442" s="48"/>
      <c r="JW442" s="48"/>
      <c r="JZ442" s="48"/>
      <c r="KC442" s="48"/>
      <c r="KF442" s="48"/>
      <c r="KI442" s="48"/>
      <c r="KL442" s="48"/>
      <c r="KO442" s="48"/>
      <c r="KR442" s="48"/>
      <c r="KS442" s="49"/>
    </row>
    <row r="443" spans="7:305" s="14" customFormat="1">
      <c r="G443" s="48"/>
      <c r="K443" s="48"/>
      <c r="N443" s="48"/>
      <c r="Q443" s="48"/>
      <c r="T443" s="48"/>
      <c r="W443" s="48"/>
      <c r="AA443" s="48"/>
      <c r="AD443" s="48"/>
      <c r="AG443" s="48"/>
      <c r="AK443" s="48"/>
      <c r="AN443" s="48"/>
      <c r="AQ443" s="48"/>
      <c r="AU443" s="48"/>
      <c r="AX443" s="48"/>
      <c r="BA443" s="48"/>
      <c r="BE443" s="48"/>
      <c r="BH443" s="48"/>
      <c r="BK443" s="48"/>
      <c r="BO443" s="48"/>
      <c r="BR443" s="48"/>
      <c r="BU443" s="48"/>
      <c r="BX443" s="48"/>
      <c r="CA443" s="48"/>
      <c r="CD443" s="48"/>
      <c r="CG443" s="48"/>
      <c r="CJ443" s="48"/>
      <c r="CM443" s="48"/>
      <c r="CQ443" s="48"/>
      <c r="CT443" s="48"/>
      <c r="CW443" s="48"/>
      <c r="DA443" s="48"/>
      <c r="DD443" s="48"/>
      <c r="DG443" s="48"/>
      <c r="DK443" s="48"/>
      <c r="DN443" s="48"/>
      <c r="DQ443" s="48"/>
      <c r="DU443" s="48"/>
      <c r="DX443" s="48"/>
      <c r="EA443" s="48"/>
      <c r="EE443" s="48"/>
      <c r="EH443" s="48"/>
      <c r="EK443" s="48"/>
      <c r="EN443" s="48"/>
      <c r="ER443" s="48"/>
      <c r="EU443" s="48"/>
      <c r="EX443" s="48"/>
      <c r="FB443" s="48"/>
      <c r="FE443" s="48"/>
      <c r="FH443" s="48"/>
      <c r="FL443" s="48"/>
      <c r="FO443" s="48"/>
      <c r="FR443" s="48"/>
      <c r="FV443" s="48"/>
      <c r="FY443" s="48"/>
      <c r="GB443" s="48"/>
      <c r="GF443" s="48"/>
      <c r="GI443" s="48"/>
      <c r="GL443" s="48"/>
      <c r="GP443" s="48"/>
      <c r="GS443" s="48"/>
      <c r="GV443" s="48"/>
      <c r="GZ443" s="48"/>
      <c r="HC443" s="48"/>
      <c r="HF443" s="48"/>
      <c r="HJ443" s="48"/>
      <c r="HM443" s="48"/>
      <c r="HP443" s="48"/>
      <c r="HT443" s="48"/>
      <c r="HW443" s="48"/>
      <c r="HZ443" s="48"/>
      <c r="ID443" s="48"/>
      <c r="IG443" s="48"/>
      <c r="IJ443" s="48"/>
      <c r="IN443" s="48"/>
      <c r="IQ443" s="48"/>
      <c r="IT443" s="48"/>
      <c r="IX443" s="48"/>
      <c r="JA443" s="48"/>
      <c r="JD443" s="48"/>
      <c r="JH443" s="48"/>
      <c r="JK443" s="48"/>
      <c r="JN443" s="48"/>
      <c r="JQ443" s="48"/>
      <c r="JT443" s="48"/>
      <c r="JW443" s="48"/>
      <c r="JZ443" s="48"/>
      <c r="KC443" s="48"/>
      <c r="KF443" s="48"/>
      <c r="KI443" s="48"/>
      <c r="KL443" s="48"/>
      <c r="KO443" s="48"/>
      <c r="KR443" s="48"/>
      <c r="KS443" s="49"/>
    </row>
    <row r="444" spans="7:305" s="14" customFormat="1" ht="18.75" customHeight="1">
      <c r="G444" s="48"/>
      <c r="K444" s="48"/>
      <c r="N444" s="48"/>
      <c r="Q444" s="48"/>
      <c r="T444" s="48"/>
      <c r="W444" s="48"/>
      <c r="AA444" s="48"/>
      <c r="AD444" s="48"/>
      <c r="AG444" s="48"/>
      <c r="AK444" s="48"/>
      <c r="AN444" s="48"/>
      <c r="AQ444" s="48"/>
      <c r="AU444" s="48"/>
      <c r="AX444" s="48"/>
      <c r="BA444" s="48"/>
      <c r="BE444" s="48"/>
      <c r="BH444" s="48"/>
      <c r="BK444" s="48"/>
      <c r="BO444" s="48"/>
      <c r="BR444" s="48"/>
      <c r="BU444" s="48"/>
      <c r="BX444" s="48"/>
      <c r="CA444" s="48"/>
      <c r="CD444" s="48"/>
      <c r="CG444" s="48"/>
      <c r="CJ444" s="48"/>
      <c r="CM444" s="48"/>
      <c r="CQ444" s="48"/>
      <c r="CT444" s="48"/>
      <c r="CW444" s="48"/>
      <c r="DA444" s="48"/>
      <c r="DD444" s="48"/>
      <c r="DG444" s="48"/>
      <c r="DK444" s="48"/>
      <c r="DN444" s="48"/>
      <c r="DQ444" s="48"/>
      <c r="DU444" s="48"/>
      <c r="DX444" s="48"/>
      <c r="EA444" s="48"/>
      <c r="EE444" s="48"/>
      <c r="EH444" s="48"/>
      <c r="EK444" s="48"/>
      <c r="EN444" s="48"/>
      <c r="ER444" s="48"/>
      <c r="EU444" s="48"/>
      <c r="EX444" s="48"/>
      <c r="FB444" s="48"/>
      <c r="FE444" s="48"/>
      <c r="FH444" s="48"/>
      <c r="FL444" s="48"/>
      <c r="FO444" s="48"/>
      <c r="FR444" s="48"/>
      <c r="FV444" s="48"/>
      <c r="FY444" s="48"/>
      <c r="GB444" s="48"/>
      <c r="GF444" s="48"/>
      <c r="GI444" s="48"/>
      <c r="GL444" s="48"/>
      <c r="GP444" s="48"/>
      <c r="GS444" s="48"/>
      <c r="GV444" s="48"/>
      <c r="GZ444" s="48"/>
      <c r="HC444" s="48"/>
      <c r="HF444" s="48"/>
      <c r="HJ444" s="48"/>
      <c r="HM444" s="48"/>
      <c r="HP444" s="48"/>
      <c r="HT444" s="48"/>
      <c r="HW444" s="48"/>
      <c r="HZ444" s="48"/>
      <c r="ID444" s="48"/>
      <c r="IG444" s="48"/>
      <c r="IJ444" s="48"/>
      <c r="IN444" s="48"/>
      <c r="IQ444" s="48"/>
      <c r="IT444" s="48"/>
      <c r="IX444" s="48"/>
      <c r="JA444" s="48"/>
      <c r="JD444" s="48"/>
      <c r="JH444" s="48"/>
      <c r="JK444" s="48"/>
      <c r="JN444" s="48"/>
      <c r="JQ444" s="48"/>
      <c r="JT444" s="48"/>
      <c r="JW444" s="48"/>
      <c r="JZ444" s="48"/>
      <c r="KC444" s="48"/>
      <c r="KF444" s="48"/>
      <c r="KI444" s="48"/>
      <c r="KL444" s="48"/>
      <c r="KO444" s="48"/>
      <c r="KR444" s="48"/>
      <c r="KS444" s="49"/>
    </row>
    <row r="445" spans="7:305" s="14" customFormat="1">
      <c r="G445" s="48"/>
      <c r="K445" s="48"/>
      <c r="N445" s="48"/>
      <c r="Q445" s="48"/>
      <c r="T445" s="48"/>
      <c r="W445" s="48"/>
      <c r="AA445" s="48"/>
      <c r="AD445" s="48"/>
      <c r="AG445" s="48"/>
      <c r="AK445" s="48"/>
      <c r="AN445" s="48"/>
      <c r="AQ445" s="48"/>
      <c r="AU445" s="48"/>
      <c r="AX445" s="48"/>
      <c r="BA445" s="48"/>
      <c r="BE445" s="48"/>
      <c r="BH445" s="48"/>
      <c r="BK445" s="48"/>
      <c r="BO445" s="48"/>
      <c r="BR445" s="48"/>
      <c r="BU445" s="48"/>
      <c r="BX445" s="48"/>
      <c r="CA445" s="48"/>
      <c r="CD445" s="48"/>
      <c r="CG445" s="48"/>
      <c r="CJ445" s="48"/>
      <c r="CM445" s="48"/>
      <c r="CQ445" s="48"/>
      <c r="CT445" s="48"/>
      <c r="CW445" s="48"/>
      <c r="DA445" s="48"/>
      <c r="DD445" s="48"/>
      <c r="DG445" s="48"/>
      <c r="DK445" s="48"/>
      <c r="DN445" s="48"/>
      <c r="DQ445" s="48"/>
      <c r="DU445" s="48"/>
      <c r="DX445" s="48"/>
      <c r="EA445" s="48"/>
      <c r="EE445" s="48"/>
      <c r="EH445" s="48"/>
      <c r="EK445" s="48"/>
      <c r="EN445" s="48"/>
      <c r="ER445" s="48"/>
      <c r="EU445" s="48"/>
      <c r="EX445" s="48"/>
      <c r="FB445" s="48"/>
      <c r="FE445" s="48"/>
      <c r="FH445" s="48"/>
      <c r="FL445" s="48"/>
      <c r="FO445" s="48"/>
      <c r="FR445" s="48"/>
      <c r="FV445" s="48"/>
      <c r="FY445" s="48"/>
      <c r="GB445" s="48"/>
      <c r="GF445" s="48"/>
      <c r="GI445" s="48"/>
      <c r="GL445" s="48"/>
      <c r="GP445" s="48"/>
      <c r="GS445" s="48"/>
      <c r="GV445" s="48"/>
      <c r="GZ445" s="48"/>
      <c r="HC445" s="48"/>
      <c r="HF445" s="48"/>
      <c r="HJ445" s="48"/>
      <c r="HM445" s="48"/>
      <c r="HP445" s="48"/>
      <c r="HT445" s="48"/>
      <c r="HW445" s="48"/>
      <c r="HZ445" s="48"/>
      <c r="ID445" s="48"/>
      <c r="IG445" s="48"/>
      <c r="IJ445" s="48"/>
      <c r="IN445" s="48"/>
      <c r="IQ445" s="48"/>
      <c r="IT445" s="48"/>
      <c r="IX445" s="48"/>
      <c r="JA445" s="48"/>
      <c r="JD445" s="48"/>
      <c r="JH445" s="48"/>
      <c r="JK445" s="48"/>
      <c r="JN445" s="48"/>
      <c r="JQ445" s="48"/>
      <c r="JT445" s="48"/>
      <c r="JW445" s="48"/>
      <c r="JZ445" s="48"/>
      <c r="KC445" s="48"/>
      <c r="KF445" s="48"/>
      <c r="KI445" s="48"/>
      <c r="KL445" s="48"/>
      <c r="KO445" s="48"/>
      <c r="KR445" s="48"/>
      <c r="KS445" s="49"/>
    </row>
    <row r="446" spans="7:305" s="14" customFormat="1" ht="18.75" customHeight="1">
      <c r="G446" s="48"/>
      <c r="K446" s="48"/>
      <c r="N446" s="48"/>
      <c r="Q446" s="48"/>
      <c r="T446" s="48"/>
      <c r="W446" s="48"/>
      <c r="AA446" s="48"/>
      <c r="AD446" s="48"/>
      <c r="AG446" s="48"/>
      <c r="AK446" s="48"/>
      <c r="AN446" s="48"/>
      <c r="AQ446" s="48"/>
      <c r="AU446" s="48"/>
      <c r="AX446" s="48"/>
      <c r="BA446" s="48"/>
      <c r="BE446" s="48"/>
      <c r="BH446" s="48"/>
      <c r="BK446" s="48"/>
      <c r="BO446" s="48"/>
      <c r="BR446" s="48"/>
      <c r="BU446" s="48"/>
      <c r="BX446" s="48"/>
      <c r="CA446" s="48"/>
      <c r="CD446" s="48"/>
      <c r="CG446" s="48"/>
      <c r="CJ446" s="48"/>
      <c r="CM446" s="48"/>
      <c r="CQ446" s="48"/>
      <c r="CT446" s="48"/>
      <c r="CW446" s="48"/>
      <c r="DA446" s="48"/>
      <c r="DD446" s="48"/>
      <c r="DG446" s="48"/>
      <c r="DK446" s="48"/>
      <c r="DN446" s="48"/>
      <c r="DQ446" s="48"/>
      <c r="DU446" s="48"/>
      <c r="DX446" s="48"/>
      <c r="EA446" s="48"/>
      <c r="EE446" s="48"/>
      <c r="EH446" s="48"/>
      <c r="EK446" s="48"/>
      <c r="EN446" s="48"/>
      <c r="ER446" s="48"/>
      <c r="EU446" s="48"/>
      <c r="EX446" s="48"/>
      <c r="FB446" s="48"/>
      <c r="FE446" s="48"/>
      <c r="FH446" s="48"/>
      <c r="FL446" s="48"/>
      <c r="FO446" s="48"/>
      <c r="FR446" s="48"/>
      <c r="FV446" s="48"/>
      <c r="FY446" s="48"/>
      <c r="GB446" s="48"/>
      <c r="GF446" s="48"/>
      <c r="GI446" s="48"/>
      <c r="GL446" s="48"/>
      <c r="GP446" s="48"/>
      <c r="GS446" s="48"/>
      <c r="GV446" s="48"/>
      <c r="GZ446" s="48"/>
      <c r="HC446" s="48"/>
      <c r="HF446" s="48"/>
      <c r="HJ446" s="48"/>
      <c r="HM446" s="48"/>
      <c r="HP446" s="48"/>
      <c r="HT446" s="48"/>
      <c r="HW446" s="48"/>
      <c r="HZ446" s="48"/>
      <c r="ID446" s="48"/>
      <c r="IG446" s="48"/>
      <c r="IJ446" s="48"/>
      <c r="IN446" s="48"/>
      <c r="IQ446" s="48"/>
      <c r="IT446" s="48"/>
      <c r="IX446" s="48"/>
      <c r="JA446" s="48"/>
      <c r="JD446" s="48"/>
      <c r="JH446" s="48"/>
      <c r="JK446" s="48"/>
      <c r="JN446" s="48"/>
      <c r="JQ446" s="48"/>
      <c r="JT446" s="48"/>
      <c r="JW446" s="48"/>
      <c r="JZ446" s="48"/>
      <c r="KC446" s="48"/>
      <c r="KF446" s="48"/>
      <c r="KI446" s="48"/>
      <c r="KL446" s="48"/>
      <c r="KO446" s="48"/>
      <c r="KR446" s="48"/>
      <c r="KS446" s="49"/>
    </row>
    <row r="447" spans="7:305" s="14" customFormat="1">
      <c r="G447" s="48"/>
      <c r="K447" s="48"/>
      <c r="N447" s="48"/>
      <c r="Q447" s="48"/>
      <c r="T447" s="48"/>
      <c r="W447" s="48"/>
      <c r="AA447" s="48"/>
      <c r="AD447" s="48"/>
      <c r="AG447" s="48"/>
      <c r="AK447" s="48"/>
      <c r="AN447" s="48"/>
      <c r="AQ447" s="48"/>
      <c r="AU447" s="48"/>
      <c r="AX447" s="48"/>
      <c r="BA447" s="48"/>
      <c r="BE447" s="48"/>
      <c r="BH447" s="48"/>
      <c r="BK447" s="48"/>
      <c r="BO447" s="48"/>
      <c r="BR447" s="48"/>
      <c r="BU447" s="48"/>
      <c r="BX447" s="48"/>
      <c r="CA447" s="48"/>
      <c r="CD447" s="48"/>
      <c r="CG447" s="48"/>
      <c r="CJ447" s="48"/>
      <c r="CM447" s="48"/>
      <c r="CQ447" s="48"/>
      <c r="CT447" s="48"/>
      <c r="CW447" s="48"/>
      <c r="DA447" s="48"/>
      <c r="DD447" s="48"/>
      <c r="DG447" s="48"/>
      <c r="DK447" s="48"/>
      <c r="DN447" s="48"/>
      <c r="DQ447" s="48"/>
      <c r="DU447" s="48"/>
      <c r="DX447" s="48"/>
      <c r="EA447" s="48"/>
      <c r="EE447" s="48"/>
      <c r="EH447" s="48"/>
      <c r="EK447" s="48"/>
      <c r="EN447" s="48"/>
      <c r="ER447" s="48"/>
      <c r="EU447" s="48"/>
      <c r="EX447" s="48"/>
      <c r="FB447" s="48"/>
      <c r="FE447" s="48"/>
      <c r="FH447" s="48"/>
      <c r="FL447" s="48"/>
      <c r="FO447" s="48"/>
      <c r="FR447" s="48"/>
      <c r="FV447" s="48"/>
      <c r="FY447" s="48"/>
      <c r="GB447" s="48"/>
      <c r="GF447" s="48"/>
      <c r="GI447" s="48"/>
      <c r="GL447" s="48"/>
      <c r="GP447" s="48"/>
      <c r="GS447" s="48"/>
      <c r="GV447" s="48"/>
      <c r="GZ447" s="48"/>
      <c r="HC447" s="48"/>
      <c r="HF447" s="48"/>
      <c r="HJ447" s="48"/>
      <c r="HM447" s="48"/>
      <c r="HP447" s="48"/>
      <c r="HT447" s="48"/>
      <c r="HW447" s="48"/>
      <c r="HZ447" s="48"/>
      <c r="ID447" s="48"/>
      <c r="IG447" s="48"/>
      <c r="IJ447" s="48"/>
      <c r="IN447" s="48"/>
      <c r="IQ447" s="48"/>
      <c r="IT447" s="48"/>
      <c r="IX447" s="48"/>
      <c r="JA447" s="48"/>
      <c r="JD447" s="48"/>
      <c r="JH447" s="48"/>
      <c r="JK447" s="48"/>
      <c r="JN447" s="48"/>
      <c r="JQ447" s="48"/>
      <c r="JT447" s="48"/>
      <c r="JW447" s="48"/>
      <c r="JZ447" s="48"/>
      <c r="KC447" s="48"/>
      <c r="KF447" s="48"/>
      <c r="KI447" s="48"/>
      <c r="KL447" s="48"/>
      <c r="KO447" s="48"/>
      <c r="KR447" s="48"/>
      <c r="KS447" s="49"/>
    </row>
    <row r="448" spans="7:305" s="14" customFormat="1" ht="18.75" customHeight="1">
      <c r="G448" s="48"/>
      <c r="K448" s="48"/>
      <c r="N448" s="48"/>
      <c r="Q448" s="48"/>
      <c r="T448" s="48"/>
      <c r="W448" s="48"/>
      <c r="AA448" s="48"/>
      <c r="AD448" s="48"/>
      <c r="AG448" s="48"/>
      <c r="AK448" s="48"/>
      <c r="AN448" s="48"/>
      <c r="AQ448" s="48"/>
      <c r="AU448" s="48"/>
      <c r="AX448" s="48"/>
      <c r="BA448" s="48"/>
      <c r="BE448" s="48"/>
      <c r="BH448" s="48"/>
      <c r="BK448" s="48"/>
      <c r="BO448" s="48"/>
      <c r="BR448" s="48"/>
      <c r="BU448" s="48"/>
      <c r="BX448" s="48"/>
      <c r="CA448" s="48"/>
      <c r="CD448" s="48"/>
      <c r="CG448" s="48"/>
      <c r="CJ448" s="48"/>
      <c r="CM448" s="48"/>
      <c r="CQ448" s="48"/>
      <c r="CT448" s="48"/>
      <c r="CW448" s="48"/>
      <c r="DA448" s="48"/>
      <c r="DD448" s="48"/>
      <c r="DG448" s="48"/>
      <c r="DK448" s="48"/>
      <c r="DN448" s="48"/>
      <c r="DQ448" s="48"/>
      <c r="DU448" s="48"/>
      <c r="DX448" s="48"/>
      <c r="EA448" s="48"/>
      <c r="EE448" s="48"/>
      <c r="EH448" s="48"/>
      <c r="EK448" s="48"/>
      <c r="EN448" s="48"/>
      <c r="ER448" s="48"/>
      <c r="EU448" s="48"/>
      <c r="EX448" s="48"/>
      <c r="FB448" s="48"/>
      <c r="FE448" s="48"/>
      <c r="FH448" s="48"/>
      <c r="FL448" s="48"/>
      <c r="FO448" s="48"/>
      <c r="FR448" s="48"/>
      <c r="FV448" s="48"/>
      <c r="FY448" s="48"/>
      <c r="GB448" s="48"/>
      <c r="GF448" s="48"/>
      <c r="GI448" s="48"/>
      <c r="GL448" s="48"/>
      <c r="GP448" s="48"/>
      <c r="GS448" s="48"/>
      <c r="GV448" s="48"/>
      <c r="GZ448" s="48"/>
      <c r="HC448" s="48"/>
      <c r="HF448" s="48"/>
      <c r="HJ448" s="48"/>
      <c r="HM448" s="48"/>
      <c r="HP448" s="48"/>
      <c r="HT448" s="48"/>
      <c r="HW448" s="48"/>
      <c r="HZ448" s="48"/>
      <c r="ID448" s="48"/>
      <c r="IG448" s="48"/>
      <c r="IJ448" s="48"/>
      <c r="IN448" s="48"/>
      <c r="IQ448" s="48"/>
      <c r="IT448" s="48"/>
      <c r="IX448" s="48"/>
      <c r="JA448" s="48"/>
      <c r="JD448" s="48"/>
      <c r="JH448" s="48"/>
      <c r="JK448" s="48"/>
      <c r="JN448" s="48"/>
      <c r="JQ448" s="48"/>
      <c r="JT448" s="48"/>
      <c r="JW448" s="48"/>
      <c r="JZ448" s="48"/>
      <c r="KC448" s="48"/>
      <c r="KF448" s="48"/>
      <c r="KI448" s="48"/>
      <c r="KL448" s="48"/>
      <c r="KO448" s="48"/>
      <c r="KR448" s="48"/>
      <c r="KS448" s="49"/>
    </row>
    <row r="449" spans="7:305" s="14" customFormat="1">
      <c r="G449" s="48"/>
      <c r="K449" s="48"/>
      <c r="N449" s="48"/>
      <c r="Q449" s="48"/>
      <c r="T449" s="48"/>
      <c r="W449" s="48"/>
      <c r="AA449" s="48"/>
      <c r="AD449" s="48"/>
      <c r="AG449" s="48"/>
      <c r="AK449" s="48"/>
      <c r="AN449" s="48"/>
      <c r="AQ449" s="48"/>
      <c r="AU449" s="48"/>
      <c r="AX449" s="48"/>
      <c r="BA449" s="48"/>
      <c r="BE449" s="48"/>
      <c r="BH449" s="48"/>
      <c r="BK449" s="48"/>
      <c r="BO449" s="48"/>
      <c r="BR449" s="48"/>
      <c r="BU449" s="48"/>
      <c r="BX449" s="48"/>
      <c r="CA449" s="48"/>
      <c r="CD449" s="48"/>
      <c r="CG449" s="48"/>
      <c r="CJ449" s="48"/>
      <c r="CM449" s="48"/>
      <c r="CQ449" s="48"/>
      <c r="CT449" s="48"/>
      <c r="CW449" s="48"/>
      <c r="DA449" s="48"/>
      <c r="DD449" s="48"/>
      <c r="DG449" s="48"/>
      <c r="DK449" s="48"/>
      <c r="DN449" s="48"/>
      <c r="DQ449" s="48"/>
      <c r="DU449" s="48"/>
      <c r="DX449" s="48"/>
      <c r="EA449" s="48"/>
      <c r="EE449" s="48"/>
      <c r="EH449" s="48"/>
      <c r="EK449" s="48"/>
      <c r="EN449" s="48"/>
      <c r="ER449" s="48"/>
      <c r="EU449" s="48"/>
      <c r="EX449" s="48"/>
      <c r="FB449" s="48"/>
      <c r="FE449" s="48"/>
      <c r="FH449" s="48"/>
      <c r="FL449" s="48"/>
      <c r="FO449" s="48"/>
      <c r="FR449" s="48"/>
      <c r="FV449" s="48"/>
      <c r="FY449" s="48"/>
      <c r="GB449" s="48"/>
      <c r="GF449" s="48"/>
      <c r="GI449" s="48"/>
      <c r="GL449" s="48"/>
      <c r="GP449" s="48"/>
      <c r="GS449" s="48"/>
      <c r="GV449" s="48"/>
      <c r="GZ449" s="48"/>
      <c r="HC449" s="48"/>
      <c r="HF449" s="48"/>
      <c r="HJ449" s="48"/>
      <c r="HM449" s="48"/>
      <c r="HP449" s="48"/>
      <c r="HT449" s="48"/>
      <c r="HW449" s="48"/>
      <c r="HZ449" s="48"/>
      <c r="ID449" s="48"/>
      <c r="IG449" s="48"/>
      <c r="IJ449" s="48"/>
      <c r="IN449" s="48"/>
      <c r="IQ449" s="48"/>
      <c r="IT449" s="48"/>
      <c r="IX449" s="48"/>
      <c r="JA449" s="48"/>
      <c r="JD449" s="48"/>
      <c r="JH449" s="48"/>
      <c r="JK449" s="48"/>
      <c r="JN449" s="48"/>
      <c r="JQ449" s="48"/>
      <c r="JT449" s="48"/>
      <c r="JW449" s="48"/>
      <c r="JZ449" s="48"/>
      <c r="KC449" s="48"/>
      <c r="KF449" s="48"/>
      <c r="KI449" s="48"/>
      <c r="KL449" s="48"/>
      <c r="KO449" s="48"/>
      <c r="KR449" s="48"/>
      <c r="KS449" s="49"/>
    </row>
    <row r="450" spans="7:305" s="14" customFormat="1" ht="18.75" customHeight="1">
      <c r="G450" s="48"/>
      <c r="K450" s="48"/>
      <c r="N450" s="48"/>
      <c r="Q450" s="48"/>
      <c r="T450" s="48"/>
      <c r="W450" s="48"/>
      <c r="AA450" s="48"/>
      <c r="AD450" s="48"/>
      <c r="AG450" s="48"/>
      <c r="AK450" s="48"/>
      <c r="AN450" s="48"/>
      <c r="AQ450" s="48"/>
      <c r="AU450" s="48"/>
      <c r="AX450" s="48"/>
      <c r="BA450" s="48"/>
      <c r="BE450" s="48"/>
      <c r="BH450" s="48"/>
      <c r="BK450" s="48"/>
      <c r="BO450" s="48"/>
      <c r="BR450" s="48"/>
      <c r="BU450" s="48"/>
      <c r="BX450" s="48"/>
      <c r="CA450" s="48"/>
      <c r="CD450" s="48"/>
      <c r="CG450" s="48"/>
      <c r="CJ450" s="48"/>
      <c r="CM450" s="48"/>
      <c r="CQ450" s="48"/>
      <c r="CT450" s="48"/>
      <c r="CW450" s="48"/>
      <c r="DA450" s="48"/>
      <c r="DD450" s="48"/>
      <c r="DG450" s="48"/>
      <c r="DK450" s="48"/>
      <c r="DN450" s="48"/>
      <c r="DQ450" s="48"/>
      <c r="DU450" s="48"/>
      <c r="DX450" s="48"/>
      <c r="EA450" s="48"/>
      <c r="EE450" s="48"/>
      <c r="EH450" s="48"/>
      <c r="EK450" s="48"/>
      <c r="EN450" s="48"/>
      <c r="ER450" s="48"/>
      <c r="EU450" s="48"/>
      <c r="EX450" s="48"/>
      <c r="FB450" s="48"/>
      <c r="FE450" s="48"/>
      <c r="FH450" s="48"/>
      <c r="FL450" s="48"/>
      <c r="FO450" s="48"/>
      <c r="FR450" s="48"/>
      <c r="FV450" s="48"/>
      <c r="FY450" s="48"/>
      <c r="GB450" s="48"/>
      <c r="GF450" s="48"/>
      <c r="GI450" s="48"/>
      <c r="GL450" s="48"/>
      <c r="GP450" s="48"/>
      <c r="GS450" s="48"/>
      <c r="GV450" s="48"/>
      <c r="GZ450" s="48"/>
      <c r="HC450" s="48"/>
      <c r="HF450" s="48"/>
      <c r="HJ450" s="48"/>
      <c r="HM450" s="48"/>
      <c r="HP450" s="48"/>
      <c r="HT450" s="48"/>
      <c r="HW450" s="48"/>
      <c r="HZ450" s="48"/>
      <c r="ID450" s="48"/>
      <c r="IG450" s="48"/>
      <c r="IJ450" s="48"/>
      <c r="IN450" s="48"/>
      <c r="IQ450" s="48"/>
      <c r="IT450" s="48"/>
      <c r="IX450" s="48"/>
      <c r="JA450" s="48"/>
      <c r="JD450" s="48"/>
      <c r="JH450" s="48"/>
      <c r="JK450" s="48"/>
      <c r="JN450" s="48"/>
      <c r="JQ450" s="48"/>
      <c r="JT450" s="48"/>
      <c r="JW450" s="48"/>
      <c r="JZ450" s="48"/>
      <c r="KC450" s="48"/>
      <c r="KF450" s="48"/>
      <c r="KI450" s="48"/>
      <c r="KL450" s="48"/>
      <c r="KO450" s="48"/>
      <c r="KR450" s="48"/>
      <c r="KS450" s="49"/>
    </row>
    <row r="451" spans="7:305" s="14" customFormat="1">
      <c r="G451" s="48"/>
      <c r="K451" s="48"/>
      <c r="N451" s="48"/>
      <c r="Q451" s="48"/>
      <c r="T451" s="48"/>
      <c r="W451" s="48"/>
      <c r="AA451" s="48"/>
      <c r="AD451" s="48"/>
      <c r="AG451" s="48"/>
      <c r="AK451" s="48"/>
      <c r="AN451" s="48"/>
      <c r="AQ451" s="48"/>
      <c r="AU451" s="48"/>
      <c r="AX451" s="48"/>
      <c r="BA451" s="48"/>
      <c r="BE451" s="48"/>
      <c r="BH451" s="48"/>
      <c r="BK451" s="48"/>
      <c r="BO451" s="48"/>
      <c r="BR451" s="48"/>
      <c r="BU451" s="48"/>
      <c r="BX451" s="48"/>
      <c r="CA451" s="48"/>
      <c r="CD451" s="48"/>
      <c r="CG451" s="48"/>
      <c r="CJ451" s="48"/>
      <c r="CM451" s="48"/>
      <c r="CQ451" s="48"/>
      <c r="CT451" s="48"/>
      <c r="CW451" s="48"/>
      <c r="DA451" s="48"/>
      <c r="DD451" s="48"/>
      <c r="DG451" s="48"/>
      <c r="DK451" s="48"/>
      <c r="DN451" s="48"/>
      <c r="DQ451" s="48"/>
      <c r="DU451" s="48"/>
      <c r="DX451" s="48"/>
      <c r="EA451" s="48"/>
      <c r="EE451" s="48"/>
      <c r="EH451" s="48"/>
      <c r="EK451" s="48"/>
      <c r="EN451" s="48"/>
      <c r="ER451" s="48"/>
      <c r="EU451" s="48"/>
      <c r="EX451" s="48"/>
      <c r="FB451" s="48"/>
      <c r="FE451" s="48"/>
      <c r="FH451" s="48"/>
      <c r="FL451" s="48"/>
      <c r="FO451" s="48"/>
      <c r="FR451" s="48"/>
      <c r="FV451" s="48"/>
      <c r="FY451" s="48"/>
      <c r="GB451" s="48"/>
      <c r="GF451" s="48"/>
      <c r="GI451" s="48"/>
      <c r="GL451" s="48"/>
      <c r="GP451" s="48"/>
      <c r="GS451" s="48"/>
      <c r="GV451" s="48"/>
      <c r="GZ451" s="48"/>
      <c r="HC451" s="48"/>
      <c r="HF451" s="48"/>
      <c r="HJ451" s="48"/>
      <c r="HM451" s="48"/>
      <c r="HP451" s="48"/>
      <c r="HT451" s="48"/>
      <c r="HW451" s="48"/>
      <c r="HZ451" s="48"/>
      <c r="ID451" s="48"/>
      <c r="IG451" s="48"/>
      <c r="IJ451" s="48"/>
      <c r="IN451" s="48"/>
      <c r="IQ451" s="48"/>
      <c r="IT451" s="48"/>
      <c r="IX451" s="48"/>
      <c r="JA451" s="48"/>
      <c r="JD451" s="48"/>
      <c r="JH451" s="48"/>
      <c r="JK451" s="48"/>
      <c r="JN451" s="48"/>
      <c r="JQ451" s="48"/>
      <c r="JT451" s="48"/>
      <c r="JW451" s="48"/>
      <c r="JZ451" s="48"/>
      <c r="KC451" s="48"/>
      <c r="KF451" s="48"/>
      <c r="KI451" s="48"/>
      <c r="KL451" s="48"/>
      <c r="KO451" s="48"/>
      <c r="KR451" s="48"/>
      <c r="KS451" s="49"/>
    </row>
    <row r="452" spans="7:305" s="14" customFormat="1" ht="18.75" customHeight="1">
      <c r="G452" s="48"/>
      <c r="K452" s="48"/>
      <c r="N452" s="48"/>
      <c r="Q452" s="48"/>
      <c r="T452" s="48"/>
      <c r="W452" s="48"/>
      <c r="AA452" s="48"/>
      <c r="AD452" s="48"/>
      <c r="AG452" s="48"/>
      <c r="AK452" s="48"/>
      <c r="AN452" s="48"/>
      <c r="AQ452" s="48"/>
      <c r="AU452" s="48"/>
      <c r="AX452" s="48"/>
      <c r="BA452" s="48"/>
      <c r="BE452" s="48"/>
      <c r="BH452" s="48"/>
      <c r="BK452" s="48"/>
      <c r="BO452" s="48"/>
      <c r="BR452" s="48"/>
      <c r="BU452" s="48"/>
      <c r="BX452" s="48"/>
      <c r="CA452" s="48"/>
      <c r="CD452" s="48"/>
      <c r="CG452" s="48"/>
      <c r="CJ452" s="48"/>
      <c r="CM452" s="48"/>
      <c r="CQ452" s="48"/>
      <c r="CT452" s="48"/>
      <c r="CW452" s="48"/>
      <c r="DA452" s="48"/>
      <c r="DD452" s="48"/>
      <c r="DG452" s="48"/>
      <c r="DK452" s="48"/>
      <c r="DN452" s="48"/>
      <c r="DQ452" s="48"/>
      <c r="DU452" s="48"/>
      <c r="DX452" s="48"/>
      <c r="EA452" s="48"/>
      <c r="EE452" s="48"/>
      <c r="EH452" s="48"/>
      <c r="EK452" s="48"/>
      <c r="EN452" s="48"/>
      <c r="ER452" s="48"/>
      <c r="EU452" s="48"/>
      <c r="EX452" s="48"/>
      <c r="FB452" s="48"/>
      <c r="FE452" s="48"/>
      <c r="FH452" s="48"/>
      <c r="FL452" s="48"/>
      <c r="FO452" s="48"/>
      <c r="FR452" s="48"/>
      <c r="FV452" s="48"/>
      <c r="FY452" s="48"/>
      <c r="GB452" s="48"/>
      <c r="GF452" s="48"/>
      <c r="GI452" s="48"/>
      <c r="GL452" s="48"/>
      <c r="GP452" s="48"/>
      <c r="GS452" s="48"/>
      <c r="GV452" s="48"/>
      <c r="GZ452" s="48"/>
      <c r="HC452" s="48"/>
      <c r="HF452" s="48"/>
      <c r="HJ452" s="48"/>
      <c r="HM452" s="48"/>
      <c r="HP452" s="48"/>
      <c r="HT452" s="48"/>
      <c r="HW452" s="48"/>
      <c r="HZ452" s="48"/>
      <c r="ID452" s="48"/>
      <c r="IG452" s="48"/>
      <c r="IJ452" s="48"/>
      <c r="IN452" s="48"/>
      <c r="IQ452" s="48"/>
      <c r="IT452" s="48"/>
      <c r="IX452" s="48"/>
      <c r="JA452" s="48"/>
      <c r="JD452" s="48"/>
      <c r="JH452" s="48"/>
      <c r="JK452" s="48"/>
      <c r="JN452" s="48"/>
      <c r="JQ452" s="48"/>
      <c r="JT452" s="48"/>
      <c r="JW452" s="48"/>
      <c r="JZ452" s="48"/>
      <c r="KC452" s="48"/>
      <c r="KF452" s="48"/>
      <c r="KI452" s="48"/>
      <c r="KL452" s="48"/>
      <c r="KO452" s="48"/>
      <c r="KR452" s="48"/>
      <c r="KS452" s="49"/>
    </row>
    <row r="453" spans="7:305" s="14" customFormat="1">
      <c r="G453" s="48"/>
      <c r="K453" s="48"/>
      <c r="N453" s="48"/>
      <c r="Q453" s="48"/>
      <c r="T453" s="48"/>
      <c r="W453" s="48"/>
      <c r="AA453" s="48"/>
      <c r="AD453" s="48"/>
      <c r="AG453" s="48"/>
      <c r="AK453" s="48"/>
      <c r="AN453" s="48"/>
      <c r="AQ453" s="48"/>
      <c r="AU453" s="48"/>
      <c r="AX453" s="48"/>
      <c r="BA453" s="48"/>
      <c r="BE453" s="48"/>
      <c r="BH453" s="48"/>
      <c r="BK453" s="48"/>
      <c r="BO453" s="48"/>
      <c r="BR453" s="48"/>
      <c r="BU453" s="48"/>
      <c r="BX453" s="48"/>
      <c r="CA453" s="48"/>
      <c r="CD453" s="48"/>
      <c r="CG453" s="48"/>
      <c r="CJ453" s="48"/>
      <c r="CM453" s="48"/>
      <c r="CQ453" s="48"/>
      <c r="CT453" s="48"/>
      <c r="CW453" s="48"/>
      <c r="DA453" s="48"/>
      <c r="DD453" s="48"/>
      <c r="DG453" s="48"/>
      <c r="DK453" s="48"/>
      <c r="DN453" s="48"/>
      <c r="DQ453" s="48"/>
      <c r="DU453" s="48"/>
      <c r="DX453" s="48"/>
      <c r="EA453" s="48"/>
      <c r="EE453" s="48"/>
      <c r="EH453" s="48"/>
      <c r="EK453" s="48"/>
      <c r="EN453" s="48"/>
      <c r="ER453" s="48"/>
      <c r="EU453" s="48"/>
      <c r="EX453" s="48"/>
      <c r="FB453" s="48"/>
      <c r="FE453" s="48"/>
      <c r="FH453" s="48"/>
      <c r="FL453" s="48"/>
      <c r="FO453" s="48"/>
      <c r="FR453" s="48"/>
      <c r="FV453" s="48"/>
      <c r="FY453" s="48"/>
      <c r="GB453" s="48"/>
      <c r="GF453" s="48"/>
      <c r="GI453" s="48"/>
      <c r="GL453" s="48"/>
      <c r="GP453" s="48"/>
      <c r="GS453" s="48"/>
      <c r="GV453" s="48"/>
      <c r="GZ453" s="48"/>
      <c r="HC453" s="48"/>
      <c r="HF453" s="48"/>
      <c r="HJ453" s="48"/>
      <c r="HM453" s="48"/>
      <c r="HP453" s="48"/>
      <c r="HT453" s="48"/>
      <c r="HW453" s="48"/>
      <c r="HZ453" s="48"/>
      <c r="ID453" s="48"/>
      <c r="IG453" s="48"/>
      <c r="IJ453" s="48"/>
      <c r="IN453" s="48"/>
      <c r="IQ453" s="48"/>
      <c r="IT453" s="48"/>
      <c r="IX453" s="48"/>
      <c r="JA453" s="48"/>
      <c r="JD453" s="48"/>
      <c r="JH453" s="48"/>
      <c r="JK453" s="48"/>
      <c r="JN453" s="48"/>
      <c r="JQ453" s="48"/>
      <c r="JT453" s="48"/>
      <c r="JW453" s="48"/>
      <c r="JZ453" s="48"/>
      <c r="KC453" s="48"/>
      <c r="KF453" s="48"/>
      <c r="KI453" s="48"/>
      <c r="KL453" s="48"/>
      <c r="KO453" s="48"/>
      <c r="KR453" s="48"/>
      <c r="KS453" s="49"/>
    </row>
    <row r="454" spans="7:305" s="14" customFormat="1" ht="18.75" customHeight="1">
      <c r="G454" s="48"/>
      <c r="K454" s="48"/>
      <c r="N454" s="48"/>
      <c r="Q454" s="48"/>
      <c r="T454" s="48"/>
      <c r="W454" s="48"/>
      <c r="AA454" s="48"/>
      <c r="AD454" s="48"/>
      <c r="AG454" s="48"/>
      <c r="AK454" s="48"/>
      <c r="AN454" s="48"/>
      <c r="AQ454" s="48"/>
      <c r="AU454" s="48"/>
      <c r="AX454" s="48"/>
      <c r="BA454" s="48"/>
      <c r="BE454" s="48"/>
      <c r="BH454" s="48"/>
      <c r="BK454" s="48"/>
      <c r="BO454" s="48"/>
      <c r="BR454" s="48"/>
      <c r="BU454" s="48"/>
      <c r="BX454" s="48"/>
      <c r="CA454" s="48"/>
      <c r="CD454" s="48"/>
      <c r="CG454" s="48"/>
      <c r="CJ454" s="48"/>
      <c r="CM454" s="48"/>
      <c r="CQ454" s="48"/>
      <c r="CT454" s="48"/>
      <c r="CW454" s="48"/>
      <c r="DA454" s="48"/>
      <c r="DD454" s="48"/>
      <c r="DG454" s="48"/>
      <c r="DK454" s="48"/>
      <c r="DN454" s="48"/>
      <c r="DQ454" s="48"/>
      <c r="DU454" s="48"/>
      <c r="DX454" s="48"/>
      <c r="EA454" s="48"/>
      <c r="EE454" s="48"/>
      <c r="EH454" s="48"/>
      <c r="EK454" s="48"/>
      <c r="EN454" s="48"/>
      <c r="ER454" s="48"/>
      <c r="EU454" s="48"/>
      <c r="EX454" s="48"/>
      <c r="FB454" s="48"/>
      <c r="FE454" s="48"/>
      <c r="FH454" s="48"/>
      <c r="FL454" s="48"/>
      <c r="FO454" s="48"/>
      <c r="FR454" s="48"/>
      <c r="FV454" s="48"/>
      <c r="FY454" s="48"/>
      <c r="GB454" s="48"/>
      <c r="GF454" s="48"/>
      <c r="GI454" s="48"/>
      <c r="GL454" s="48"/>
      <c r="GP454" s="48"/>
      <c r="GS454" s="48"/>
      <c r="GV454" s="48"/>
      <c r="GZ454" s="48"/>
      <c r="HC454" s="48"/>
      <c r="HF454" s="48"/>
      <c r="HJ454" s="48"/>
      <c r="HM454" s="48"/>
      <c r="HP454" s="48"/>
      <c r="HT454" s="48"/>
      <c r="HW454" s="48"/>
      <c r="HZ454" s="48"/>
      <c r="ID454" s="48"/>
      <c r="IG454" s="48"/>
      <c r="IJ454" s="48"/>
      <c r="IN454" s="48"/>
      <c r="IQ454" s="48"/>
      <c r="IT454" s="48"/>
      <c r="IX454" s="48"/>
      <c r="JA454" s="48"/>
      <c r="JD454" s="48"/>
      <c r="JH454" s="48"/>
      <c r="JK454" s="48"/>
      <c r="JN454" s="48"/>
      <c r="JQ454" s="48"/>
      <c r="JT454" s="48"/>
      <c r="JW454" s="48"/>
      <c r="JZ454" s="48"/>
      <c r="KC454" s="48"/>
      <c r="KF454" s="48"/>
      <c r="KI454" s="48"/>
      <c r="KL454" s="48"/>
      <c r="KO454" s="48"/>
      <c r="KR454" s="48"/>
      <c r="KS454" s="49"/>
    </row>
    <row r="455" spans="7:305" s="14" customFormat="1">
      <c r="G455" s="48"/>
      <c r="K455" s="48"/>
      <c r="N455" s="48"/>
      <c r="Q455" s="48"/>
      <c r="T455" s="48"/>
      <c r="W455" s="48"/>
      <c r="AA455" s="48"/>
      <c r="AD455" s="48"/>
      <c r="AG455" s="48"/>
      <c r="AK455" s="48"/>
      <c r="AN455" s="48"/>
      <c r="AQ455" s="48"/>
      <c r="AU455" s="48"/>
      <c r="AX455" s="48"/>
      <c r="BA455" s="48"/>
      <c r="BE455" s="48"/>
      <c r="BH455" s="48"/>
      <c r="BK455" s="48"/>
      <c r="BO455" s="48"/>
      <c r="BR455" s="48"/>
      <c r="BU455" s="48"/>
      <c r="BX455" s="48"/>
      <c r="CA455" s="48"/>
      <c r="CD455" s="48"/>
      <c r="CG455" s="48"/>
      <c r="CJ455" s="48"/>
      <c r="CM455" s="48"/>
      <c r="CQ455" s="48"/>
      <c r="CT455" s="48"/>
      <c r="CW455" s="48"/>
      <c r="DA455" s="48"/>
      <c r="DD455" s="48"/>
      <c r="DG455" s="48"/>
      <c r="DK455" s="48"/>
      <c r="DN455" s="48"/>
      <c r="DQ455" s="48"/>
      <c r="DU455" s="48"/>
      <c r="DX455" s="48"/>
      <c r="EA455" s="48"/>
      <c r="EE455" s="48"/>
      <c r="EH455" s="48"/>
      <c r="EK455" s="48"/>
      <c r="EN455" s="48"/>
      <c r="ER455" s="48"/>
      <c r="EU455" s="48"/>
      <c r="EX455" s="48"/>
      <c r="FB455" s="48"/>
      <c r="FE455" s="48"/>
      <c r="FH455" s="48"/>
      <c r="FL455" s="48"/>
      <c r="FO455" s="48"/>
      <c r="FR455" s="48"/>
      <c r="FV455" s="48"/>
      <c r="FY455" s="48"/>
      <c r="GB455" s="48"/>
      <c r="GF455" s="48"/>
      <c r="GI455" s="48"/>
      <c r="GL455" s="48"/>
      <c r="GP455" s="48"/>
      <c r="GS455" s="48"/>
      <c r="GV455" s="48"/>
      <c r="GZ455" s="48"/>
      <c r="HC455" s="48"/>
      <c r="HF455" s="48"/>
      <c r="HJ455" s="48"/>
      <c r="HM455" s="48"/>
      <c r="HP455" s="48"/>
      <c r="HT455" s="48"/>
      <c r="HW455" s="48"/>
      <c r="HZ455" s="48"/>
      <c r="ID455" s="48"/>
      <c r="IG455" s="48"/>
      <c r="IJ455" s="48"/>
      <c r="IN455" s="48"/>
      <c r="IQ455" s="48"/>
      <c r="IT455" s="48"/>
      <c r="IX455" s="48"/>
      <c r="JA455" s="48"/>
      <c r="JD455" s="48"/>
      <c r="JH455" s="48"/>
      <c r="JK455" s="48"/>
      <c r="JN455" s="48"/>
      <c r="JQ455" s="48"/>
      <c r="JT455" s="48"/>
      <c r="JW455" s="48"/>
      <c r="JZ455" s="48"/>
      <c r="KC455" s="48"/>
      <c r="KF455" s="48"/>
      <c r="KI455" s="48"/>
      <c r="KL455" s="48"/>
      <c r="KO455" s="48"/>
      <c r="KR455" s="48"/>
      <c r="KS455" s="49"/>
    </row>
    <row r="456" spans="7:305" s="14" customFormat="1" ht="18.75" customHeight="1">
      <c r="G456" s="48"/>
      <c r="K456" s="48"/>
      <c r="N456" s="48"/>
      <c r="Q456" s="48"/>
      <c r="T456" s="48"/>
      <c r="W456" s="48"/>
      <c r="AA456" s="48"/>
      <c r="AD456" s="48"/>
      <c r="AG456" s="48"/>
      <c r="AK456" s="48"/>
      <c r="AN456" s="48"/>
      <c r="AQ456" s="48"/>
      <c r="AU456" s="48"/>
      <c r="AX456" s="48"/>
      <c r="BA456" s="48"/>
      <c r="BE456" s="48"/>
      <c r="BH456" s="48"/>
      <c r="BK456" s="48"/>
      <c r="BO456" s="48"/>
      <c r="BR456" s="48"/>
      <c r="BU456" s="48"/>
      <c r="BX456" s="48"/>
      <c r="CA456" s="48"/>
      <c r="CD456" s="48"/>
      <c r="CG456" s="48"/>
      <c r="CJ456" s="48"/>
      <c r="CM456" s="48"/>
      <c r="CQ456" s="48"/>
      <c r="CT456" s="48"/>
      <c r="CW456" s="48"/>
      <c r="DA456" s="48"/>
      <c r="DD456" s="48"/>
      <c r="DG456" s="48"/>
      <c r="DK456" s="48"/>
      <c r="DN456" s="48"/>
      <c r="DQ456" s="48"/>
      <c r="DU456" s="48"/>
      <c r="DX456" s="48"/>
      <c r="EA456" s="48"/>
      <c r="EE456" s="48"/>
      <c r="EH456" s="48"/>
      <c r="EK456" s="48"/>
      <c r="EN456" s="48"/>
      <c r="ER456" s="48"/>
      <c r="EU456" s="48"/>
      <c r="EX456" s="48"/>
      <c r="FB456" s="48"/>
      <c r="FE456" s="48"/>
      <c r="FH456" s="48"/>
      <c r="FL456" s="48"/>
      <c r="FO456" s="48"/>
      <c r="FR456" s="48"/>
      <c r="FV456" s="48"/>
      <c r="FY456" s="48"/>
      <c r="GB456" s="48"/>
      <c r="GF456" s="48"/>
      <c r="GI456" s="48"/>
      <c r="GL456" s="48"/>
      <c r="GP456" s="48"/>
      <c r="GS456" s="48"/>
      <c r="GV456" s="48"/>
      <c r="GZ456" s="48"/>
      <c r="HC456" s="48"/>
      <c r="HF456" s="48"/>
      <c r="HJ456" s="48"/>
      <c r="HM456" s="48"/>
      <c r="HP456" s="48"/>
      <c r="HT456" s="48"/>
      <c r="HW456" s="48"/>
      <c r="HZ456" s="48"/>
      <c r="ID456" s="48"/>
      <c r="IG456" s="48"/>
      <c r="IJ456" s="48"/>
      <c r="IN456" s="48"/>
      <c r="IQ456" s="48"/>
      <c r="IT456" s="48"/>
      <c r="IX456" s="48"/>
      <c r="JA456" s="48"/>
      <c r="JD456" s="48"/>
      <c r="JH456" s="48"/>
      <c r="JK456" s="48"/>
      <c r="JN456" s="48"/>
      <c r="JQ456" s="48"/>
      <c r="JT456" s="48"/>
      <c r="JW456" s="48"/>
      <c r="JZ456" s="48"/>
      <c r="KC456" s="48"/>
      <c r="KF456" s="48"/>
      <c r="KI456" s="48"/>
      <c r="KL456" s="48"/>
      <c r="KO456" s="48"/>
      <c r="KR456" s="48"/>
      <c r="KS456" s="49"/>
    </row>
    <row r="457" spans="7:305" s="14" customFormat="1">
      <c r="G457" s="48"/>
      <c r="K457" s="48"/>
      <c r="N457" s="48"/>
      <c r="Q457" s="48"/>
      <c r="T457" s="48"/>
      <c r="W457" s="48"/>
      <c r="AA457" s="48"/>
      <c r="AD457" s="48"/>
      <c r="AG457" s="48"/>
      <c r="AK457" s="48"/>
      <c r="AN457" s="48"/>
      <c r="AQ457" s="48"/>
      <c r="AU457" s="48"/>
      <c r="AX457" s="48"/>
      <c r="BA457" s="48"/>
      <c r="BE457" s="48"/>
      <c r="BH457" s="48"/>
      <c r="BK457" s="48"/>
      <c r="BO457" s="48"/>
      <c r="BR457" s="48"/>
      <c r="BU457" s="48"/>
      <c r="BX457" s="48"/>
      <c r="CA457" s="48"/>
      <c r="CD457" s="48"/>
      <c r="CG457" s="48"/>
      <c r="CJ457" s="48"/>
      <c r="CM457" s="48"/>
      <c r="CQ457" s="48"/>
      <c r="CT457" s="48"/>
      <c r="CW457" s="48"/>
      <c r="DA457" s="48"/>
      <c r="DD457" s="48"/>
      <c r="DG457" s="48"/>
      <c r="DK457" s="48"/>
      <c r="DN457" s="48"/>
      <c r="DQ457" s="48"/>
      <c r="DU457" s="48"/>
      <c r="DX457" s="48"/>
      <c r="EA457" s="48"/>
      <c r="EE457" s="48"/>
      <c r="EH457" s="48"/>
      <c r="EK457" s="48"/>
      <c r="EN457" s="48"/>
      <c r="ER457" s="48"/>
      <c r="EU457" s="48"/>
      <c r="EX457" s="48"/>
      <c r="FB457" s="48"/>
      <c r="FE457" s="48"/>
      <c r="FH457" s="48"/>
      <c r="FL457" s="48"/>
      <c r="FO457" s="48"/>
      <c r="FR457" s="48"/>
      <c r="FV457" s="48"/>
      <c r="FY457" s="48"/>
      <c r="GB457" s="48"/>
      <c r="GF457" s="48"/>
      <c r="GI457" s="48"/>
      <c r="GL457" s="48"/>
      <c r="GP457" s="48"/>
      <c r="GS457" s="48"/>
      <c r="GV457" s="48"/>
      <c r="GZ457" s="48"/>
      <c r="HC457" s="48"/>
      <c r="HF457" s="48"/>
      <c r="HJ457" s="48"/>
      <c r="HM457" s="48"/>
      <c r="HP457" s="48"/>
      <c r="HT457" s="48"/>
      <c r="HW457" s="48"/>
      <c r="HZ457" s="48"/>
      <c r="ID457" s="48"/>
      <c r="IG457" s="48"/>
      <c r="IJ457" s="48"/>
      <c r="IN457" s="48"/>
      <c r="IQ457" s="48"/>
      <c r="IT457" s="48"/>
      <c r="IX457" s="48"/>
      <c r="JA457" s="48"/>
      <c r="JD457" s="48"/>
      <c r="JH457" s="48"/>
      <c r="JK457" s="48"/>
      <c r="JN457" s="48"/>
      <c r="JQ457" s="48"/>
      <c r="JT457" s="48"/>
      <c r="JW457" s="48"/>
      <c r="JZ457" s="48"/>
      <c r="KC457" s="48"/>
      <c r="KF457" s="48"/>
      <c r="KI457" s="48"/>
      <c r="KL457" s="48"/>
      <c r="KO457" s="48"/>
      <c r="KR457" s="48"/>
      <c r="KS457" s="49"/>
    </row>
    <row r="458" spans="7:305" s="14" customFormat="1" ht="18.75" customHeight="1">
      <c r="G458" s="48"/>
      <c r="K458" s="48"/>
      <c r="N458" s="48"/>
      <c r="Q458" s="48"/>
      <c r="T458" s="48"/>
      <c r="W458" s="48"/>
      <c r="AA458" s="48"/>
      <c r="AD458" s="48"/>
      <c r="AG458" s="48"/>
      <c r="AK458" s="48"/>
      <c r="AN458" s="48"/>
      <c r="AQ458" s="48"/>
      <c r="AU458" s="48"/>
      <c r="AX458" s="48"/>
      <c r="BA458" s="48"/>
      <c r="BE458" s="48"/>
      <c r="BH458" s="48"/>
      <c r="BK458" s="48"/>
      <c r="BO458" s="48"/>
      <c r="BR458" s="48"/>
      <c r="BU458" s="48"/>
      <c r="BX458" s="48"/>
      <c r="CA458" s="48"/>
      <c r="CD458" s="48"/>
      <c r="CG458" s="48"/>
      <c r="CJ458" s="48"/>
      <c r="CM458" s="48"/>
      <c r="CQ458" s="48"/>
      <c r="CT458" s="48"/>
      <c r="CW458" s="48"/>
      <c r="DA458" s="48"/>
      <c r="DD458" s="48"/>
      <c r="DG458" s="48"/>
      <c r="DK458" s="48"/>
      <c r="DN458" s="48"/>
      <c r="DQ458" s="48"/>
      <c r="DU458" s="48"/>
      <c r="DX458" s="48"/>
      <c r="EA458" s="48"/>
      <c r="EE458" s="48"/>
      <c r="EH458" s="48"/>
      <c r="EK458" s="48"/>
      <c r="EN458" s="48"/>
      <c r="ER458" s="48"/>
      <c r="EU458" s="48"/>
      <c r="EX458" s="48"/>
      <c r="FB458" s="48"/>
      <c r="FE458" s="48"/>
      <c r="FH458" s="48"/>
      <c r="FL458" s="48"/>
      <c r="FO458" s="48"/>
      <c r="FR458" s="48"/>
      <c r="FV458" s="48"/>
      <c r="FY458" s="48"/>
      <c r="GB458" s="48"/>
      <c r="GF458" s="48"/>
      <c r="GI458" s="48"/>
      <c r="GL458" s="48"/>
      <c r="GP458" s="48"/>
      <c r="GS458" s="48"/>
      <c r="GV458" s="48"/>
      <c r="GZ458" s="48"/>
      <c r="HC458" s="48"/>
      <c r="HF458" s="48"/>
      <c r="HJ458" s="48"/>
      <c r="HM458" s="48"/>
      <c r="HP458" s="48"/>
      <c r="HT458" s="48"/>
      <c r="HW458" s="48"/>
      <c r="HZ458" s="48"/>
      <c r="ID458" s="48"/>
      <c r="IG458" s="48"/>
      <c r="IJ458" s="48"/>
      <c r="IN458" s="48"/>
      <c r="IQ458" s="48"/>
      <c r="IT458" s="48"/>
      <c r="IX458" s="48"/>
      <c r="JA458" s="48"/>
      <c r="JD458" s="48"/>
      <c r="JH458" s="48"/>
      <c r="JK458" s="48"/>
      <c r="JN458" s="48"/>
      <c r="JQ458" s="48"/>
      <c r="JT458" s="48"/>
      <c r="JW458" s="48"/>
      <c r="JZ458" s="48"/>
      <c r="KC458" s="48"/>
      <c r="KF458" s="48"/>
      <c r="KI458" s="48"/>
      <c r="KL458" s="48"/>
      <c r="KO458" s="48"/>
      <c r="KR458" s="48"/>
      <c r="KS458" s="49"/>
    </row>
    <row r="459" spans="7:305" s="14" customFormat="1">
      <c r="G459" s="48"/>
      <c r="K459" s="48"/>
      <c r="N459" s="48"/>
      <c r="Q459" s="48"/>
      <c r="T459" s="48"/>
      <c r="W459" s="48"/>
      <c r="AA459" s="48"/>
      <c r="AD459" s="48"/>
      <c r="AG459" s="48"/>
      <c r="AK459" s="48"/>
      <c r="AN459" s="48"/>
      <c r="AQ459" s="48"/>
      <c r="AU459" s="48"/>
      <c r="AX459" s="48"/>
      <c r="BA459" s="48"/>
      <c r="BE459" s="48"/>
      <c r="BH459" s="48"/>
      <c r="BK459" s="48"/>
      <c r="BO459" s="48"/>
      <c r="BR459" s="48"/>
      <c r="BU459" s="48"/>
      <c r="BX459" s="48"/>
      <c r="CA459" s="48"/>
      <c r="CD459" s="48"/>
      <c r="CG459" s="48"/>
      <c r="CJ459" s="48"/>
      <c r="CM459" s="48"/>
      <c r="CQ459" s="48"/>
      <c r="CT459" s="48"/>
      <c r="CW459" s="48"/>
      <c r="DA459" s="48"/>
      <c r="DD459" s="48"/>
      <c r="DG459" s="48"/>
      <c r="DK459" s="48"/>
      <c r="DN459" s="48"/>
      <c r="DQ459" s="48"/>
      <c r="DU459" s="48"/>
      <c r="DX459" s="48"/>
      <c r="EA459" s="48"/>
      <c r="EE459" s="48"/>
      <c r="EH459" s="48"/>
      <c r="EK459" s="48"/>
      <c r="EN459" s="48"/>
      <c r="ER459" s="48"/>
      <c r="EU459" s="48"/>
      <c r="EX459" s="48"/>
      <c r="FB459" s="48"/>
      <c r="FE459" s="48"/>
      <c r="FH459" s="48"/>
      <c r="FL459" s="48"/>
      <c r="FO459" s="48"/>
      <c r="FR459" s="48"/>
      <c r="FV459" s="48"/>
      <c r="FY459" s="48"/>
      <c r="GB459" s="48"/>
      <c r="GF459" s="48"/>
      <c r="GI459" s="48"/>
      <c r="GL459" s="48"/>
      <c r="GP459" s="48"/>
      <c r="GS459" s="48"/>
      <c r="GV459" s="48"/>
      <c r="GZ459" s="48"/>
      <c r="HC459" s="48"/>
      <c r="HF459" s="48"/>
      <c r="HJ459" s="48"/>
      <c r="HM459" s="48"/>
      <c r="HP459" s="48"/>
      <c r="HT459" s="48"/>
      <c r="HW459" s="48"/>
      <c r="HZ459" s="48"/>
      <c r="ID459" s="48"/>
      <c r="IG459" s="48"/>
      <c r="IJ459" s="48"/>
      <c r="IN459" s="48"/>
      <c r="IQ459" s="48"/>
      <c r="IT459" s="48"/>
      <c r="IX459" s="48"/>
      <c r="JA459" s="48"/>
      <c r="JD459" s="48"/>
      <c r="JH459" s="48"/>
      <c r="JK459" s="48"/>
      <c r="JN459" s="48"/>
      <c r="JQ459" s="48"/>
      <c r="JT459" s="48"/>
      <c r="JW459" s="48"/>
      <c r="JZ459" s="48"/>
      <c r="KC459" s="48"/>
      <c r="KF459" s="48"/>
      <c r="KI459" s="48"/>
      <c r="KL459" s="48"/>
      <c r="KO459" s="48"/>
      <c r="KR459" s="48"/>
      <c r="KS459" s="49"/>
    </row>
    <row r="460" spans="7:305" s="14" customFormat="1" ht="18.75" customHeight="1">
      <c r="G460" s="48"/>
      <c r="K460" s="48"/>
      <c r="N460" s="48"/>
      <c r="Q460" s="48"/>
      <c r="T460" s="48"/>
      <c r="W460" s="48"/>
      <c r="AA460" s="48"/>
      <c r="AD460" s="48"/>
      <c r="AG460" s="48"/>
      <c r="AK460" s="48"/>
      <c r="AN460" s="48"/>
      <c r="AQ460" s="48"/>
      <c r="AU460" s="48"/>
      <c r="AX460" s="48"/>
      <c r="BA460" s="48"/>
      <c r="BE460" s="48"/>
      <c r="BH460" s="48"/>
      <c r="BK460" s="48"/>
      <c r="BO460" s="48"/>
      <c r="BR460" s="48"/>
      <c r="BU460" s="48"/>
      <c r="BX460" s="48"/>
      <c r="CA460" s="48"/>
      <c r="CD460" s="48"/>
      <c r="CG460" s="48"/>
      <c r="CJ460" s="48"/>
      <c r="CM460" s="48"/>
      <c r="CQ460" s="48"/>
      <c r="CT460" s="48"/>
      <c r="CW460" s="48"/>
      <c r="DA460" s="48"/>
      <c r="DD460" s="48"/>
      <c r="DG460" s="48"/>
      <c r="DK460" s="48"/>
      <c r="DN460" s="48"/>
      <c r="DQ460" s="48"/>
      <c r="DU460" s="48"/>
      <c r="DX460" s="48"/>
      <c r="EA460" s="48"/>
      <c r="EE460" s="48"/>
      <c r="EH460" s="48"/>
      <c r="EK460" s="48"/>
      <c r="EN460" s="48"/>
      <c r="ER460" s="48"/>
      <c r="EU460" s="48"/>
      <c r="EX460" s="48"/>
      <c r="FB460" s="48"/>
      <c r="FE460" s="48"/>
      <c r="FH460" s="48"/>
      <c r="FL460" s="48"/>
      <c r="FO460" s="48"/>
      <c r="FR460" s="48"/>
      <c r="FV460" s="48"/>
      <c r="FY460" s="48"/>
      <c r="GB460" s="48"/>
      <c r="GF460" s="48"/>
      <c r="GI460" s="48"/>
      <c r="GL460" s="48"/>
      <c r="GP460" s="48"/>
      <c r="GS460" s="48"/>
      <c r="GV460" s="48"/>
      <c r="GZ460" s="48"/>
      <c r="HC460" s="48"/>
      <c r="HF460" s="48"/>
      <c r="HJ460" s="48"/>
      <c r="HM460" s="48"/>
      <c r="HP460" s="48"/>
      <c r="HT460" s="48"/>
      <c r="HW460" s="48"/>
      <c r="HZ460" s="48"/>
      <c r="ID460" s="48"/>
      <c r="IG460" s="48"/>
      <c r="IJ460" s="48"/>
      <c r="IN460" s="48"/>
      <c r="IQ460" s="48"/>
      <c r="IT460" s="48"/>
      <c r="IX460" s="48"/>
      <c r="JA460" s="48"/>
      <c r="JD460" s="48"/>
      <c r="JH460" s="48"/>
      <c r="JK460" s="48"/>
      <c r="JN460" s="48"/>
      <c r="JQ460" s="48"/>
      <c r="JT460" s="48"/>
      <c r="JW460" s="48"/>
      <c r="JZ460" s="48"/>
      <c r="KC460" s="48"/>
      <c r="KF460" s="48"/>
      <c r="KI460" s="48"/>
      <c r="KL460" s="48"/>
      <c r="KO460" s="48"/>
      <c r="KR460" s="48"/>
      <c r="KS460" s="49"/>
    </row>
    <row r="461" spans="7:305" s="14" customFormat="1">
      <c r="G461" s="48"/>
      <c r="K461" s="48"/>
      <c r="N461" s="48"/>
      <c r="Q461" s="48"/>
      <c r="T461" s="48"/>
      <c r="W461" s="48"/>
      <c r="AA461" s="48"/>
      <c r="AD461" s="48"/>
      <c r="AG461" s="48"/>
      <c r="AK461" s="48"/>
      <c r="AN461" s="48"/>
      <c r="AQ461" s="48"/>
      <c r="AU461" s="48"/>
      <c r="AX461" s="48"/>
      <c r="BA461" s="48"/>
      <c r="BE461" s="48"/>
      <c r="BH461" s="48"/>
      <c r="BK461" s="48"/>
      <c r="BO461" s="48"/>
      <c r="BR461" s="48"/>
      <c r="BU461" s="48"/>
      <c r="BX461" s="48"/>
      <c r="CA461" s="48"/>
      <c r="CD461" s="48"/>
      <c r="CG461" s="48"/>
      <c r="CJ461" s="48"/>
      <c r="CM461" s="48"/>
      <c r="CQ461" s="48"/>
      <c r="CT461" s="48"/>
      <c r="CW461" s="48"/>
      <c r="DA461" s="48"/>
      <c r="DD461" s="48"/>
      <c r="DG461" s="48"/>
      <c r="DK461" s="48"/>
      <c r="DN461" s="48"/>
      <c r="DQ461" s="48"/>
      <c r="DU461" s="48"/>
      <c r="DX461" s="48"/>
      <c r="EA461" s="48"/>
      <c r="EE461" s="48"/>
      <c r="EH461" s="48"/>
      <c r="EK461" s="48"/>
      <c r="EN461" s="48"/>
      <c r="ER461" s="48"/>
      <c r="EU461" s="48"/>
      <c r="EX461" s="48"/>
      <c r="FB461" s="48"/>
      <c r="FE461" s="48"/>
      <c r="FH461" s="48"/>
      <c r="FL461" s="48"/>
      <c r="FO461" s="48"/>
      <c r="FR461" s="48"/>
      <c r="FV461" s="48"/>
      <c r="FY461" s="48"/>
      <c r="GB461" s="48"/>
      <c r="GF461" s="48"/>
      <c r="GI461" s="48"/>
      <c r="GL461" s="48"/>
      <c r="GP461" s="48"/>
      <c r="GS461" s="48"/>
      <c r="GV461" s="48"/>
      <c r="GZ461" s="48"/>
      <c r="HC461" s="48"/>
      <c r="HF461" s="48"/>
      <c r="HJ461" s="48"/>
      <c r="HM461" s="48"/>
      <c r="HP461" s="48"/>
      <c r="HT461" s="48"/>
      <c r="HW461" s="48"/>
      <c r="HZ461" s="48"/>
      <c r="ID461" s="48"/>
      <c r="IG461" s="48"/>
      <c r="IJ461" s="48"/>
      <c r="IN461" s="48"/>
      <c r="IQ461" s="48"/>
      <c r="IT461" s="48"/>
      <c r="IX461" s="48"/>
      <c r="JA461" s="48"/>
      <c r="JD461" s="48"/>
      <c r="JH461" s="48"/>
      <c r="JK461" s="48"/>
      <c r="JN461" s="48"/>
      <c r="JQ461" s="48"/>
      <c r="JT461" s="48"/>
      <c r="JW461" s="48"/>
      <c r="JZ461" s="48"/>
      <c r="KC461" s="48"/>
      <c r="KF461" s="48"/>
      <c r="KI461" s="48"/>
      <c r="KL461" s="48"/>
      <c r="KO461" s="48"/>
      <c r="KR461" s="48"/>
      <c r="KS461" s="49"/>
    </row>
    <row r="462" spans="7:305" s="14" customFormat="1" ht="18.75" customHeight="1">
      <c r="G462" s="48"/>
      <c r="K462" s="48"/>
      <c r="N462" s="48"/>
      <c r="Q462" s="48"/>
      <c r="T462" s="48"/>
      <c r="W462" s="48"/>
      <c r="AA462" s="48"/>
      <c r="AD462" s="48"/>
      <c r="AG462" s="48"/>
      <c r="AK462" s="48"/>
      <c r="AN462" s="48"/>
      <c r="AQ462" s="48"/>
      <c r="AU462" s="48"/>
      <c r="AX462" s="48"/>
      <c r="BA462" s="48"/>
      <c r="BE462" s="48"/>
      <c r="BH462" s="48"/>
      <c r="BK462" s="48"/>
      <c r="BO462" s="48"/>
      <c r="BR462" s="48"/>
      <c r="BU462" s="48"/>
      <c r="BX462" s="48"/>
      <c r="CA462" s="48"/>
      <c r="CD462" s="48"/>
      <c r="CG462" s="48"/>
      <c r="CJ462" s="48"/>
      <c r="CM462" s="48"/>
      <c r="CQ462" s="48"/>
      <c r="CT462" s="48"/>
      <c r="CW462" s="48"/>
      <c r="DA462" s="48"/>
      <c r="DD462" s="48"/>
      <c r="DG462" s="48"/>
      <c r="DK462" s="48"/>
      <c r="DN462" s="48"/>
      <c r="DQ462" s="48"/>
      <c r="DU462" s="48"/>
      <c r="DX462" s="48"/>
      <c r="EA462" s="48"/>
      <c r="EE462" s="48"/>
      <c r="EH462" s="48"/>
      <c r="EK462" s="48"/>
      <c r="EN462" s="48"/>
      <c r="ER462" s="48"/>
      <c r="EU462" s="48"/>
      <c r="EX462" s="48"/>
      <c r="FB462" s="48"/>
      <c r="FE462" s="48"/>
      <c r="FH462" s="48"/>
      <c r="FL462" s="48"/>
      <c r="FO462" s="48"/>
      <c r="FR462" s="48"/>
      <c r="FV462" s="48"/>
      <c r="FY462" s="48"/>
      <c r="GB462" s="48"/>
      <c r="GF462" s="48"/>
      <c r="GI462" s="48"/>
      <c r="GL462" s="48"/>
      <c r="GP462" s="48"/>
      <c r="GS462" s="48"/>
      <c r="GV462" s="48"/>
      <c r="GZ462" s="48"/>
      <c r="HC462" s="48"/>
      <c r="HF462" s="48"/>
      <c r="HJ462" s="48"/>
      <c r="HM462" s="48"/>
      <c r="HP462" s="48"/>
      <c r="HT462" s="48"/>
      <c r="HW462" s="48"/>
      <c r="HZ462" s="48"/>
      <c r="ID462" s="48"/>
      <c r="IG462" s="48"/>
      <c r="IJ462" s="48"/>
      <c r="IN462" s="48"/>
      <c r="IQ462" s="48"/>
      <c r="IT462" s="48"/>
      <c r="IX462" s="48"/>
      <c r="JA462" s="48"/>
      <c r="JD462" s="48"/>
      <c r="JH462" s="48"/>
      <c r="JK462" s="48"/>
      <c r="JN462" s="48"/>
      <c r="JQ462" s="48"/>
      <c r="JT462" s="48"/>
      <c r="JW462" s="48"/>
      <c r="JZ462" s="48"/>
      <c r="KC462" s="48"/>
      <c r="KF462" s="48"/>
      <c r="KI462" s="48"/>
      <c r="KL462" s="48"/>
      <c r="KO462" s="48"/>
      <c r="KR462" s="48"/>
      <c r="KS462" s="49"/>
    </row>
    <row r="463" spans="7:305" s="14" customFormat="1">
      <c r="G463" s="48"/>
      <c r="K463" s="48"/>
      <c r="N463" s="48"/>
      <c r="Q463" s="48"/>
      <c r="T463" s="48"/>
      <c r="W463" s="48"/>
      <c r="AA463" s="48"/>
      <c r="AD463" s="48"/>
      <c r="AG463" s="48"/>
      <c r="AK463" s="48"/>
      <c r="AN463" s="48"/>
      <c r="AQ463" s="48"/>
      <c r="AU463" s="48"/>
      <c r="AX463" s="48"/>
      <c r="BA463" s="48"/>
      <c r="BE463" s="48"/>
      <c r="BH463" s="48"/>
      <c r="BK463" s="48"/>
      <c r="BO463" s="48"/>
      <c r="BR463" s="48"/>
      <c r="BU463" s="48"/>
      <c r="BX463" s="48"/>
      <c r="CA463" s="48"/>
      <c r="CD463" s="48"/>
      <c r="CG463" s="48"/>
      <c r="CJ463" s="48"/>
      <c r="CM463" s="48"/>
      <c r="CQ463" s="48"/>
      <c r="CT463" s="48"/>
      <c r="CW463" s="48"/>
      <c r="DA463" s="48"/>
      <c r="DD463" s="48"/>
      <c r="DG463" s="48"/>
      <c r="DK463" s="48"/>
      <c r="DN463" s="48"/>
      <c r="DQ463" s="48"/>
      <c r="DU463" s="48"/>
      <c r="DX463" s="48"/>
      <c r="EA463" s="48"/>
      <c r="EE463" s="48"/>
      <c r="EH463" s="48"/>
      <c r="EK463" s="48"/>
      <c r="EN463" s="48"/>
      <c r="ER463" s="48"/>
      <c r="EU463" s="48"/>
      <c r="EX463" s="48"/>
      <c r="FB463" s="48"/>
      <c r="FE463" s="48"/>
      <c r="FH463" s="48"/>
      <c r="FL463" s="48"/>
      <c r="FO463" s="48"/>
      <c r="FR463" s="48"/>
      <c r="FV463" s="48"/>
      <c r="FY463" s="48"/>
      <c r="GB463" s="48"/>
      <c r="GF463" s="48"/>
      <c r="GI463" s="48"/>
      <c r="GL463" s="48"/>
      <c r="GP463" s="48"/>
      <c r="GS463" s="48"/>
      <c r="GV463" s="48"/>
      <c r="GZ463" s="48"/>
      <c r="HC463" s="48"/>
      <c r="HF463" s="48"/>
      <c r="HJ463" s="48"/>
      <c r="HM463" s="48"/>
      <c r="HP463" s="48"/>
      <c r="HT463" s="48"/>
      <c r="HW463" s="48"/>
      <c r="HZ463" s="48"/>
      <c r="ID463" s="48"/>
      <c r="IG463" s="48"/>
      <c r="IJ463" s="48"/>
      <c r="IN463" s="48"/>
      <c r="IQ463" s="48"/>
      <c r="IT463" s="48"/>
      <c r="IX463" s="48"/>
      <c r="JA463" s="48"/>
      <c r="JD463" s="48"/>
      <c r="JH463" s="48"/>
      <c r="JK463" s="48"/>
      <c r="JN463" s="48"/>
      <c r="JQ463" s="48"/>
      <c r="JT463" s="48"/>
      <c r="JW463" s="48"/>
      <c r="JZ463" s="48"/>
      <c r="KC463" s="48"/>
      <c r="KF463" s="48"/>
      <c r="KI463" s="48"/>
      <c r="KL463" s="48"/>
      <c r="KO463" s="48"/>
      <c r="KR463" s="48"/>
      <c r="KS463" s="49"/>
    </row>
    <row r="464" spans="7:305" s="14" customFormat="1" ht="18.75" customHeight="1">
      <c r="G464" s="48"/>
      <c r="K464" s="48"/>
      <c r="N464" s="48"/>
      <c r="Q464" s="48"/>
      <c r="T464" s="48"/>
      <c r="W464" s="48"/>
      <c r="AA464" s="48"/>
      <c r="AD464" s="48"/>
      <c r="AG464" s="48"/>
      <c r="AK464" s="48"/>
      <c r="AN464" s="48"/>
      <c r="AQ464" s="48"/>
      <c r="AU464" s="48"/>
      <c r="AX464" s="48"/>
      <c r="BA464" s="48"/>
      <c r="BE464" s="48"/>
      <c r="BH464" s="48"/>
      <c r="BK464" s="48"/>
      <c r="BO464" s="48"/>
      <c r="BR464" s="48"/>
      <c r="BU464" s="48"/>
      <c r="BX464" s="48"/>
      <c r="CA464" s="48"/>
      <c r="CD464" s="48"/>
      <c r="CG464" s="48"/>
      <c r="CJ464" s="48"/>
      <c r="CM464" s="48"/>
      <c r="CQ464" s="48"/>
      <c r="CT464" s="48"/>
      <c r="CW464" s="48"/>
      <c r="DA464" s="48"/>
      <c r="DD464" s="48"/>
      <c r="DG464" s="48"/>
      <c r="DK464" s="48"/>
      <c r="DN464" s="48"/>
      <c r="DQ464" s="48"/>
      <c r="DU464" s="48"/>
      <c r="DX464" s="48"/>
      <c r="EA464" s="48"/>
      <c r="EE464" s="48"/>
      <c r="EH464" s="48"/>
      <c r="EK464" s="48"/>
      <c r="EN464" s="48"/>
      <c r="ER464" s="48"/>
      <c r="EU464" s="48"/>
      <c r="EX464" s="48"/>
      <c r="FB464" s="48"/>
      <c r="FE464" s="48"/>
      <c r="FH464" s="48"/>
      <c r="FL464" s="48"/>
      <c r="FO464" s="48"/>
      <c r="FR464" s="48"/>
      <c r="FV464" s="48"/>
      <c r="FY464" s="48"/>
      <c r="GB464" s="48"/>
      <c r="GF464" s="48"/>
      <c r="GI464" s="48"/>
      <c r="GL464" s="48"/>
      <c r="GP464" s="48"/>
      <c r="GS464" s="48"/>
      <c r="GV464" s="48"/>
      <c r="GZ464" s="48"/>
      <c r="HC464" s="48"/>
      <c r="HF464" s="48"/>
      <c r="HJ464" s="48"/>
      <c r="HM464" s="48"/>
      <c r="HP464" s="48"/>
      <c r="HT464" s="48"/>
      <c r="HW464" s="48"/>
      <c r="HZ464" s="48"/>
      <c r="ID464" s="48"/>
      <c r="IG464" s="48"/>
      <c r="IJ464" s="48"/>
      <c r="IN464" s="48"/>
      <c r="IQ464" s="48"/>
      <c r="IT464" s="48"/>
      <c r="IX464" s="48"/>
      <c r="JA464" s="48"/>
      <c r="JD464" s="48"/>
      <c r="JH464" s="48"/>
      <c r="JK464" s="48"/>
      <c r="JN464" s="48"/>
      <c r="JQ464" s="48"/>
      <c r="JT464" s="48"/>
      <c r="JW464" s="48"/>
      <c r="JZ464" s="48"/>
      <c r="KC464" s="48"/>
      <c r="KF464" s="48"/>
      <c r="KI464" s="48"/>
      <c r="KL464" s="48"/>
      <c r="KO464" s="48"/>
      <c r="KR464" s="48"/>
      <c r="KS464" s="49"/>
    </row>
    <row r="465" spans="7:305" s="14" customFormat="1">
      <c r="G465" s="48"/>
      <c r="K465" s="48"/>
      <c r="N465" s="48"/>
      <c r="Q465" s="48"/>
      <c r="T465" s="48"/>
      <c r="W465" s="48"/>
      <c r="AA465" s="48"/>
      <c r="AD465" s="48"/>
      <c r="AG465" s="48"/>
      <c r="AK465" s="48"/>
      <c r="AN465" s="48"/>
      <c r="AQ465" s="48"/>
      <c r="AU465" s="48"/>
      <c r="AX465" s="48"/>
      <c r="BA465" s="48"/>
      <c r="BE465" s="48"/>
      <c r="BH465" s="48"/>
      <c r="BK465" s="48"/>
      <c r="BO465" s="48"/>
      <c r="BR465" s="48"/>
      <c r="BU465" s="48"/>
      <c r="BX465" s="48"/>
      <c r="CA465" s="48"/>
      <c r="CD465" s="48"/>
      <c r="CG465" s="48"/>
      <c r="CJ465" s="48"/>
      <c r="CM465" s="48"/>
      <c r="CQ465" s="48"/>
      <c r="CT465" s="48"/>
      <c r="CW465" s="48"/>
      <c r="DA465" s="48"/>
      <c r="DD465" s="48"/>
      <c r="DG465" s="48"/>
      <c r="DK465" s="48"/>
      <c r="DN465" s="48"/>
      <c r="DQ465" s="48"/>
      <c r="DU465" s="48"/>
      <c r="DX465" s="48"/>
      <c r="EA465" s="48"/>
      <c r="EE465" s="48"/>
      <c r="EH465" s="48"/>
      <c r="EK465" s="48"/>
      <c r="EN465" s="48"/>
      <c r="ER465" s="48"/>
      <c r="EU465" s="48"/>
      <c r="EX465" s="48"/>
      <c r="FB465" s="48"/>
      <c r="FE465" s="48"/>
      <c r="FH465" s="48"/>
      <c r="FL465" s="48"/>
      <c r="FO465" s="48"/>
      <c r="FR465" s="48"/>
      <c r="FV465" s="48"/>
      <c r="FY465" s="48"/>
      <c r="GB465" s="48"/>
      <c r="GF465" s="48"/>
      <c r="GI465" s="48"/>
      <c r="GL465" s="48"/>
      <c r="GP465" s="48"/>
      <c r="GS465" s="48"/>
      <c r="GV465" s="48"/>
      <c r="GZ465" s="48"/>
      <c r="HC465" s="48"/>
      <c r="HF465" s="48"/>
      <c r="HJ465" s="48"/>
      <c r="HM465" s="48"/>
      <c r="HP465" s="48"/>
      <c r="HT465" s="48"/>
      <c r="HW465" s="48"/>
      <c r="HZ465" s="48"/>
      <c r="ID465" s="48"/>
      <c r="IG465" s="48"/>
      <c r="IJ465" s="48"/>
      <c r="IN465" s="48"/>
      <c r="IQ465" s="48"/>
      <c r="IT465" s="48"/>
      <c r="IX465" s="48"/>
      <c r="JA465" s="48"/>
      <c r="JD465" s="48"/>
      <c r="JH465" s="48"/>
      <c r="JK465" s="48"/>
      <c r="JN465" s="48"/>
      <c r="JQ465" s="48"/>
      <c r="JT465" s="48"/>
      <c r="JW465" s="48"/>
      <c r="JZ465" s="48"/>
      <c r="KC465" s="48"/>
      <c r="KF465" s="48"/>
      <c r="KI465" s="48"/>
      <c r="KL465" s="48"/>
      <c r="KO465" s="48"/>
      <c r="KR465" s="48"/>
      <c r="KS465" s="49"/>
    </row>
    <row r="466" spans="7:305" s="14" customFormat="1" ht="18.75" customHeight="1">
      <c r="G466" s="48"/>
      <c r="K466" s="48"/>
      <c r="N466" s="48"/>
      <c r="Q466" s="48"/>
      <c r="T466" s="48"/>
      <c r="W466" s="48"/>
      <c r="AA466" s="48"/>
      <c r="AD466" s="48"/>
      <c r="AG466" s="48"/>
      <c r="AK466" s="48"/>
      <c r="AN466" s="48"/>
      <c r="AQ466" s="48"/>
      <c r="AU466" s="48"/>
      <c r="AX466" s="48"/>
      <c r="BA466" s="48"/>
      <c r="BE466" s="48"/>
      <c r="BH466" s="48"/>
      <c r="BK466" s="48"/>
      <c r="BO466" s="48"/>
      <c r="BR466" s="48"/>
      <c r="BU466" s="48"/>
      <c r="BX466" s="48"/>
      <c r="CA466" s="48"/>
      <c r="CD466" s="48"/>
      <c r="CG466" s="48"/>
      <c r="CJ466" s="48"/>
      <c r="CM466" s="48"/>
      <c r="CQ466" s="48"/>
      <c r="CT466" s="48"/>
      <c r="CW466" s="48"/>
      <c r="DA466" s="48"/>
      <c r="DD466" s="48"/>
      <c r="DG466" s="48"/>
      <c r="DK466" s="48"/>
      <c r="DN466" s="48"/>
      <c r="DQ466" s="48"/>
      <c r="DU466" s="48"/>
      <c r="DX466" s="48"/>
      <c r="EA466" s="48"/>
      <c r="EE466" s="48"/>
      <c r="EH466" s="48"/>
      <c r="EK466" s="48"/>
      <c r="EN466" s="48"/>
      <c r="ER466" s="48"/>
      <c r="EU466" s="48"/>
      <c r="EX466" s="48"/>
      <c r="FB466" s="48"/>
      <c r="FE466" s="48"/>
      <c r="FH466" s="48"/>
      <c r="FL466" s="48"/>
      <c r="FO466" s="48"/>
      <c r="FR466" s="48"/>
      <c r="FV466" s="48"/>
      <c r="FY466" s="48"/>
      <c r="GB466" s="48"/>
      <c r="GF466" s="48"/>
      <c r="GI466" s="48"/>
      <c r="GL466" s="48"/>
      <c r="GP466" s="48"/>
      <c r="GS466" s="48"/>
      <c r="GV466" s="48"/>
      <c r="GZ466" s="48"/>
      <c r="HC466" s="48"/>
      <c r="HF466" s="48"/>
      <c r="HJ466" s="48"/>
      <c r="HM466" s="48"/>
      <c r="HP466" s="48"/>
      <c r="HT466" s="48"/>
      <c r="HW466" s="48"/>
      <c r="HZ466" s="48"/>
      <c r="ID466" s="48"/>
      <c r="IG466" s="48"/>
      <c r="IJ466" s="48"/>
      <c r="IN466" s="48"/>
      <c r="IQ466" s="48"/>
      <c r="IT466" s="48"/>
      <c r="IX466" s="48"/>
      <c r="JA466" s="48"/>
      <c r="JD466" s="48"/>
      <c r="JH466" s="48"/>
      <c r="JK466" s="48"/>
      <c r="JN466" s="48"/>
      <c r="JQ466" s="48"/>
      <c r="JT466" s="48"/>
      <c r="JW466" s="48"/>
      <c r="JZ466" s="48"/>
      <c r="KC466" s="48"/>
      <c r="KF466" s="48"/>
      <c r="KI466" s="48"/>
      <c r="KL466" s="48"/>
      <c r="KO466" s="48"/>
      <c r="KR466" s="48"/>
      <c r="KS466" s="49"/>
    </row>
    <row r="467" spans="7:305" s="14" customFormat="1">
      <c r="G467" s="48"/>
      <c r="K467" s="48"/>
      <c r="N467" s="48"/>
      <c r="Q467" s="48"/>
      <c r="T467" s="48"/>
      <c r="W467" s="48"/>
      <c r="AA467" s="48"/>
      <c r="AD467" s="48"/>
      <c r="AG467" s="48"/>
      <c r="AK467" s="48"/>
      <c r="AN467" s="48"/>
      <c r="AQ467" s="48"/>
      <c r="AU467" s="48"/>
      <c r="AX467" s="48"/>
      <c r="BA467" s="48"/>
      <c r="BE467" s="48"/>
      <c r="BH467" s="48"/>
      <c r="BK467" s="48"/>
      <c r="BO467" s="48"/>
      <c r="BR467" s="48"/>
      <c r="BU467" s="48"/>
      <c r="BX467" s="48"/>
      <c r="CA467" s="48"/>
      <c r="CD467" s="48"/>
      <c r="CG467" s="48"/>
      <c r="CJ467" s="48"/>
      <c r="CM467" s="48"/>
      <c r="CQ467" s="48"/>
      <c r="CT467" s="48"/>
      <c r="CW467" s="48"/>
      <c r="DA467" s="48"/>
      <c r="DD467" s="48"/>
      <c r="DG467" s="48"/>
      <c r="DK467" s="48"/>
      <c r="DN467" s="48"/>
      <c r="DQ467" s="48"/>
      <c r="DU467" s="48"/>
      <c r="DX467" s="48"/>
      <c r="EA467" s="48"/>
      <c r="EE467" s="48"/>
      <c r="EH467" s="48"/>
      <c r="EK467" s="48"/>
      <c r="EN467" s="48"/>
      <c r="ER467" s="48"/>
      <c r="EU467" s="48"/>
      <c r="EX467" s="48"/>
      <c r="FB467" s="48"/>
      <c r="FE467" s="48"/>
      <c r="FH467" s="48"/>
      <c r="FL467" s="48"/>
      <c r="FO467" s="48"/>
      <c r="FR467" s="48"/>
      <c r="FV467" s="48"/>
      <c r="FY467" s="48"/>
      <c r="GB467" s="48"/>
      <c r="GF467" s="48"/>
      <c r="GI467" s="48"/>
      <c r="GL467" s="48"/>
      <c r="GP467" s="48"/>
      <c r="GS467" s="48"/>
      <c r="GV467" s="48"/>
      <c r="GZ467" s="48"/>
      <c r="HC467" s="48"/>
      <c r="HF467" s="48"/>
      <c r="HJ467" s="48"/>
      <c r="HM467" s="48"/>
      <c r="HP467" s="48"/>
      <c r="HT467" s="48"/>
      <c r="HW467" s="48"/>
      <c r="HZ467" s="48"/>
      <c r="ID467" s="48"/>
      <c r="IG467" s="48"/>
      <c r="IJ467" s="48"/>
      <c r="IN467" s="48"/>
      <c r="IQ467" s="48"/>
      <c r="IT467" s="48"/>
      <c r="IX467" s="48"/>
      <c r="JA467" s="48"/>
      <c r="JD467" s="48"/>
      <c r="JH467" s="48"/>
      <c r="JK467" s="48"/>
      <c r="JN467" s="48"/>
      <c r="JQ467" s="48"/>
      <c r="JT467" s="48"/>
      <c r="JW467" s="48"/>
      <c r="JZ467" s="48"/>
      <c r="KC467" s="48"/>
      <c r="KF467" s="48"/>
      <c r="KI467" s="48"/>
      <c r="KL467" s="48"/>
      <c r="KO467" s="48"/>
      <c r="KR467" s="48"/>
      <c r="KS467" s="49"/>
    </row>
    <row r="468" spans="7:305" s="14" customFormat="1" ht="18.75" customHeight="1">
      <c r="G468" s="48"/>
      <c r="K468" s="48"/>
      <c r="N468" s="48"/>
      <c r="Q468" s="48"/>
      <c r="T468" s="48"/>
      <c r="W468" s="48"/>
      <c r="AA468" s="48"/>
      <c r="AD468" s="48"/>
      <c r="AG468" s="48"/>
      <c r="AK468" s="48"/>
      <c r="AN468" s="48"/>
      <c r="AQ468" s="48"/>
      <c r="AU468" s="48"/>
      <c r="AX468" s="48"/>
      <c r="BA468" s="48"/>
      <c r="BE468" s="48"/>
      <c r="BH468" s="48"/>
      <c r="BK468" s="48"/>
      <c r="BO468" s="48"/>
      <c r="BR468" s="48"/>
      <c r="BU468" s="48"/>
      <c r="BX468" s="48"/>
      <c r="CA468" s="48"/>
      <c r="CD468" s="48"/>
      <c r="CG468" s="48"/>
      <c r="CJ468" s="48"/>
      <c r="CM468" s="48"/>
      <c r="CQ468" s="48"/>
      <c r="CT468" s="48"/>
      <c r="CW468" s="48"/>
      <c r="DA468" s="48"/>
      <c r="DD468" s="48"/>
      <c r="DG468" s="48"/>
      <c r="DK468" s="48"/>
      <c r="DN468" s="48"/>
      <c r="DQ468" s="48"/>
      <c r="DU468" s="48"/>
      <c r="DX468" s="48"/>
      <c r="EA468" s="48"/>
      <c r="EE468" s="48"/>
      <c r="EH468" s="48"/>
      <c r="EK468" s="48"/>
      <c r="EN468" s="48"/>
      <c r="ER468" s="48"/>
      <c r="EU468" s="48"/>
      <c r="EX468" s="48"/>
      <c r="FB468" s="48"/>
      <c r="FE468" s="48"/>
      <c r="FH468" s="48"/>
      <c r="FL468" s="48"/>
      <c r="FO468" s="48"/>
      <c r="FR468" s="48"/>
      <c r="FV468" s="48"/>
      <c r="FY468" s="48"/>
      <c r="GB468" s="48"/>
      <c r="GF468" s="48"/>
      <c r="GI468" s="48"/>
      <c r="GL468" s="48"/>
      <c r="GP468" s="48"/>
      <c r="GS468" s="48"/>
      <c r="GV468" s="48"/>
      <c r="GZ468" s="48"/>
      <c r="HC468" s="48"/>
      <c r="HF468" s="48"/>
      <c r="HJ468" s="48"/>
      <c r="HM468" s="48"/>
      <c r="HP468" s="48"/>
      <c r="HT468" s="48"/>
      <c r="HW468" s="48"/>
      <c r="HZ468" s="48"/>
      <c r="ID468" s="48"/>
      <c r="IG468" s="48"/>
      <c r="IJ468" s="48"/>
      <c r="IN468" s="48"/>
      <c r="IQ468" s="48"/>
      <c r="IT468" s="48"/>
      <c r="IX468" s="48"/>
      <c r="JA468" s="48"/>
      <c r="JD468" s="48"/>
      <c r="JH468" s="48"/>
      <c r="JK468" s="48"/>
      <c r="JN468" s="48"/>
      <c r="JQ468" s="48"/>
      <c r="JT468" s="48"/>
      <c r="JW468" s="48"/>
      <c r="JZ468" s="48"/>
      <c r="KC468" s="48"/>
      <c r="KF468" s="48"/>
      <c r="KI468" s="48"/>
      <c r="KL468" s="48"/>
      <c r="KO468" s="48"/>
      <c r="KR468" s="48"/>
      <c r="KS468" s="49"/>
    </row>
    <row r="469" spans="7:305" s="14" customFormat="1">
      <c r="G469" s="48"/>
      <c r="K469" s="48"/>
      <c r="N469" s="48"/>
      <c r="Q469" s="48"/>
      <c r="T469" s="48"/>
      <c r="W469" s="48"/>
      <c r="AA469" s="48"/>
      <c r="AD469" s="48"/>
      <c r="AG469" s="48"/>
      <c r="AK469" s="48"/>
      <c r="AN469" s="48"/>
      <c r="AQ469" s="48"/>
      <c r="AU469" s="48"/>
      <c r="AX469" s="48"/>
      <c r="BA469" s="48"/>
      <c r="BE469" s="48"/>
      <c r="BH469" s="48"/>
      <c r="BK469" s="48"/>
      <c r="BO469" s="48"/>
      <c r="BR469" s="48"/>
      <c r="BU469" s="48"/>
      <c r="BX469" s="48"/>
      <c r="CA469" s="48"/>
      <c r="CD469" s="48"/>
      <c r="CG469" s="48"/>
      <c r="CJ469" s="48"/>
      <c r="CM469" s="48"/>
      <c r="CQ469" s="48"/>
      <c r="CT469" s="48"/>
      <c r="CW469" s="48"/>
      <c r="DA469" s="48"/>
      <c r="DD469" s="48"/>
      <c r="DG469" s="48"/>
      <c r="DK469" s="48"/>
      <c r="DN469" s="48"/>
      <c r="DQ469" s="48"/>
      <c r="DU469" s="48"/>
      <c r="DX469" s="48"/>
      <c r="EA469" s="48"/>
      <c r="EE469" s="48"/>
      <c r="EH469" s="48"/>
      <c r="EK469" s="48"/>
      <c r="EN469" s="48"/>
      <c r="ER469" s="48"/>
      <c r="EU469" s="48"/>
      <c r="EX469" s="48"/>
      <c r="FB469" s="48"/>
      <c r="FE469" s="48"/>
      <c r="FH469" s="48"/>
      <c r="FL469" s="48"/>
      <c r="FO469" s="48"/>
      <c r="FR469" s="48"/>
      <c r="FV469" s="48"/>
      <c r="FY469" s="48"/>
      <c r="GB469" s="48"/>
      <c r="GF469" s="48"/>
      <c r="GI469" s="48"/>
      <c r="GL469" s="48"/>
      <c r="GP469" s="48"/>
      <c r="GS469" s="48"/>
      <c r="GV469" s="48"/>
      <c r="GZ469" s="48"/>
      <c r="HC469" s="48"/>
      <c r="HF469" s="48"/>
      <c r="HJ469" s="48"/>
      <c r="HM469" s="48"/>
      <c r="HP469" s="48"/>
      <c r="HT469" s="48"/>
      <c r="HW469" s="48"/>
      <c r="HZ469" s="48"/>
      <c r="ID469" s="48"/>
      <c r="IG469" s="48"/>
      <c r="IJ469" s="48"/>
      <c r="IN469" s="48"/>
      <c r="IQ469" s="48"/>
      <c r="IT469" s="48"/>
      <c r="IX469" s="48"/>
      <c r="JA469" s="48"/>
      <c r="JD469" s="48"/>
      <c r="JH469" s="48"/>
      <c r="JK469" s="48"/>
      <c r="JN469" s="48"/>
      <c r="JQ469" s="48"/>
      <c r="JT469" s="48"/>
      <c r="JW469" s="48"/>
      <c r="JZ469" s="48"/>
      <c r="KC469" s="48"/>
      <c r="KF469" s="48"/>
      <c r="KI469" s="48"/>
      <c r="KL469" s="48"/>
      <c r="KO469" s="48"/>
      <c r="KR469" s="48"/>
      <c r="KS469" s="49"/>
    </row>
    <row r="470" spans="7:305" s="14" customFormat="1" ht="18.75" customHeight="1">
      <c r="G470" s="48"/>
      <c r="K470" s="48"/>
      <c r="N470" s="48"/>
      <c r="Q470" s="48"/>
      <c r="T470" s="48"/>
      <c r="W470" s="48"/>
      <c r="AA470" s="48"/>
      <c r="AD470" s="48"/>
      <c r="AG470" s="48"/>
      <c r="AK470" s="48"/>
      <c r="AN470" s="48"/>
      <c r="AQ470" s="48"/>
      <c r="AU470" s="48"/>
      <c r="AX470" s="48"/>
      <c r="BA470" s="48"/>
      <c r="BE470" s="48"/>
      <c r="BH470" s="48"/>
      <c r="BK470" s="48"/>
      <c r="BO470" s="48"/>
      <c r="BR470" s="48"/>
      <c r="BU470" s="48"/>
      <c r="BX470" s="48"/>
      <c r="CA470" s="48"/>
      <c r="CD470" s="48"/>
      <c r="CG470" s="48"/>
      <c r="CJ470" s="48"/>
      <c r="CM470" s="48"/>
      <c r="CQ470" s="48"/>
      <c r="CT470" s="48"/>
      <c r="CW470" s="48"/>
      <c r="DA470" s="48"/>
      <c r="DD470" s="48"/>
      <c r="DG470" s="48"/>
      <c r="DK470" s="48"/>
      <c r="DN470" s="48"/>
      <c r="DQ470" s="48"/>
      <c r="DU470" s="48"/>
      <c r="DX470" s="48"/>
      <c r="EA470" s="48"/>
      <c r="EE470" s="48"/>
      <c r="EH470" s="48"/>
      <c r="EK470" s="48"/>
      <c r="EN470" s="48"/>
      <c r="ER470" s="48"/>
      <c r="EU470" s="48"/>
      <c r="EX470" s="48"/>
      <c r="FB470" s="48"/>
      <c r="FE470" s="48"/>
      <c r="FH470" s="48"/>
      <c r="FL470" s="48"/>
      <c r="FO470" s="48"/>
      <c r="FR470" s="48"/>
      <c r="FV470" s="48"/>
      <c r="FY470" s="48"/>
      <c r="GB470" s="48"/>
      <c r="GF470" s="48"/>
      <c r="GI470" s="48"/>
      <c r="GL470" s="48"/>
      <c r="GP470" s="48"/>
      <c r="GS470" s="48"/>
      <c r="GV470" s="48"/>
      <c r="GZ470" s="48"/>
      <c r="HC470" s="48"/>
      <c r="HF470" s="48"/>
      <c r="HJ470" s="48"/>
      <c r="HM470" s="48"/>
      <c r="HP470" s="48"/>
      <c r="HT470" s="48"/>
      <c r="HW470" s="48"/>
      <c r="HZ470" s="48"/>
      <c r="ID470" s="48"/>
      <c r="IG470" s="48"/>
      <c r="IJ470" s="48"/>
      <c r="IN470" s="48"/>
      <c r="IQ470" s="48"/>
      <c r="IT470" s="48"/>
      <c r="IX470" s="48"/>
      <c r="JA470" s="48"/>
      <c r="JD470" s="48"/>
      <c r="JH470" s="48"/>
      <c r="JK470" s="48"/>
      <c r="JN470" s="48"/>
      <c r="JQ470" s="48"/>
      <c r="JT470" s="48"/>
      <c r="JW470" s="48"/>
      <c r="JZ470" s="48"/>
      <c r="KC470" s="48"/>
      <c r="KF470" s="48"/>
      <c r="KI470" s="48"/>
      <c r="KL470" s="48"/>
      <c r="KO470" s="48"/>
      <c r="KR470" s="48"/>
      <c r="KS470" s="49"/>
    </row>
    <row r="471" spans="7:305" s="14" customFormat="1">
      <c r="G471" s="48"/>
      <c r="K471" s="48"/>
      <c r="N471" s="48"/>
      <c r="Q471" s="48"/>
      <c r="T471" s="48"/>
      <c r="W471" s="48"/>
      <c r="AA471" s="48"/>
      <c r="AD471" s="48"/>
      <c r="AG471" s="48"/>
      <c r="AK471" s="48"/>
      <c r="AN471" s="48"/>
      <c r="AQ471" s="48"/>
      <c r="AU471" s="48"/>
      <c r="AX471" s="48"/>
      <c r="BA471" s="48"/>
      <c r="BE471" s="48"/>
      <c r="BH471" s="48"/>
      <c r="BK471" s="48"/>
      <c r="BO471" s="48"/>
      <c r="BR471" s="48"/>
      <c r="BU471" s="48"/>
      <c r="BX471" s="48"/>
      <c r="CA471" s="48"/>
      <c r="CD471" s="48"/>
      <c r="CG471" s="48"/>
      <c r="CJ471" s="48"/>
      <c r="CM471" s="48"/>
      <c r="CQ471" s="48"/>
      <c r="CT471" s="48"/>
      <c r="CW471" s="48"/>
      <c r="DA471" s="48"/>
      <c r="DD471" s="48"/>
      <c r="DG471" s="48"/>
      <c r="DK471" s="48"/>
      <c r="DN471" s="48"/>
      <c r="DQ471" s="48"/>
      <c r="DU471" s="48"/>
      <c r="DX471" s="48"/>
      <c r="EA471" s="48"/>
      <c r="EE471" s="48"/>
      <c r="EH471" s="48"/>
      <c r="EK471" s="48"/>
      <c r="EN471" s="48"/>
      <c r="ER471" s="48"/>
      <c r="EU471" s="48"/>
      <c r="EX471" s="48"/>
      <c r="FB471" s="48"/>
      <c r="FE471" s="48"/>
      <c r="FH471" s="48"/>
      <c r="FL471" s="48"/>
      <c r="FO471" s="48"/>
      <c r="FR471" s="48"/>
      <c r="FV471" s="48"/>
      <c r="FY471" s="48"/>
      <c r="GB471" s="48"/>
      <c r="GF471" s="48"/>
      <c r="GI471" s="48"/>
      <c r="GL471" s="48"/>
      <c r="GP471" s="48"/>
      <c r="GS471" s="48"/>
      <c r="GV471" s="48"/>
      <c r="GZ471" s="48"/>
      <c r="HC471" s="48"/>
      <c r="HF471" s="48"/>
      <c r="HJ471" s="48"/>
      <c r="HM471" s="48"/>
      <c r="HP471" s="48"/>
      <c r="HT471" s="48"/>
      <c r="HW471" s="48"/>
      <c r="HZ471" s="48"/>
      <c r="ID471" s="48"/>
      <c r="IG471" s="48"/>
      <c r="IJ471" s="48"/>
      <c r="IN471" s="48"/>
      <c r="IQ471" s="48"/>
      <c r="IT471" s="48"/>
      <c r="IX471" s="48"/>
      <c r="JA471" s="48"/>
      <c r="JD471" s="48"/>
      <c r="JH471" s="48"/>
      <c r="JK471" s="48"/>
      <c r="JN471" s="48"/>
      <c r="JQ471" s="48"/>
      <c r="JT471" s="48"/>
      <c r="JW471" s="48"/>
      <c r="JZ471" s="48"/>
      <c r="KC471" s="48"/>
      <c r="KF471" s="48"/>
      <c r="KI471" s="48"/>
      <c r="KL471" s="48"/>
      <c r="KO471" s="48"/>
      <c r="KR471" s="48"/>
      <c r="KS471" s="49"/>
    </row>
    <row r="472" spans="7:305" s="14" customFormat="1" ht="18.75" customHeight="1">
      <c r="G472" s="48"/>
      <c r="K472" s="48"/>
      <c r="N472" s="48"/>
      <c r="Q472" s="48"/>
      <c r="T472" s="48"/>
      <c r="W472" s="48"/>
      <c r="AA472" s="48"/>
      <c r="AD472" s="48"/>
      <c r="AG472" s="48"/>
      <c r="AK472" s="48"/>
      <c r="AN472" s="48"/>
      <c r="AQ472" s="48"/>
      <c r="AU472" s="48"/>
      <c r="AX472" s="48"/>
      <c r="BA472" s="48"/>
      <c r="BE472" s="48"/>
      <c r="BH472" s="48"/>
      <c r="BK472" s="48"/>
      <c r="BO472" s="48"/>
      <c r="BR472" s="48"/>
      <c r="BU472" s="48"/>
      <c r="BX472" s="48"/>
      <c r="CA472" s="48"/>
      <c r="CD472" s="48"/>
      <c r="CG472" s="48"/>
      <c r="CJ472" s="48"/>
      <c r="CM472" s="48"/>
      <c r="CQ472" s="48"/>
      <c r="CT472" s="48"/>
      <c r="CW472" s="48"/>
      <c r="DA472" s="48"/>
      <c r="DD472" s="48"/>
      <c r="DG472" s="48"/>
      <c r="DK472" s="48"/>
      <c r="DN472" s="48"/>
      <c r="DQ472" s="48"/>
      <c r="DU472" s="48"/>
      <c r="DX472" s="48"/>
      <c r="EA472" s="48"/>
      <c r="EE472" s="48"/>
      <c r="EH472" s="48"/>
      <c r="EK472" s="48"/>
      <c r="EN472" s="48"/>
      <c r="ER472" s="48"/>
      <c r="EU472" s="48"/>
      <c r="EX472" s="48"/>
      <c r="FB472" s="48"/>
      <c r="FE472" s="48"/>
      <c r="FH472" s="48"/>
      <c r="FL472" s="48"/>
      <c r="FO472" s="48"/>
      <c r="FR472" s="48"/>
      <c r="FV472" s="48"/>
      <c r="FY472" s="48"/>
      <c r="GB472" s="48"/>
      <c r="GF472" s="48"/>
      <c r="GI472" s="48"/>
      <c r="GL472" s="48"/>
      <c r="GP472" s="48"/>
      <c r="GS472" s="48"/>
      <c r="GV472" s="48"/>
      <c r="GZ472" s="48"/>
      <c r="HC472" s="48"/>
      <c r="HF472" s="48"/>
      <c r="HJ472" s="48"/>
      <c r="HM472" s="48"/>
      <c r="HP472" s="48"/>
      <c r="HT472" s="48"/>
      <c r="HW472" s="48"/>
      <c r="HZ472" s="48"/>
      <c r="ID472" s="48"/>
      <c r="IG472" s="48"/>
      <c r="IJ472" s="48"/>
      <c r="IN472" s="48"/>
      <c r="IQ472" s="48"/>
      <c r="IT472" s="48"/>
      <c r="IX472" s="48"/>
      <c r="JA472" s="48"/>
      <c r="JD472" s="48"/>
      <c r="JH472" s="48"/>
      <c r="JK472" s="48"/>
      <c r="JN472" s="48"/>
      <c r="JQ472" s="48"/>
      <c r="JT472" s="48"/>
      <c r="JW472" s="48"/>
      <c r="JZ472" s="48"/>
      <c r="KC472" s="48"/>
      <c r="KF472" s="48"/>
      <c r="KI472" s="48"/>
      <c r="KL472" s="48"/>
      <c r="KO472" s="48"/>
      <c r="KR472" s="48"/>
      <c r="KS472" s="49"/>
    </row>
    <row r="473" spans="7:305" s="14" customFormat="1">
      <c r="G473" s="48"/>
      <c r="K473" s="48"/>
      <c r="N473" s="48"/>
      <c r="Q473" s="48"/>
      <c r="T473" s="48"/>
      <c r="W473" s="48"/>
      <c r="AA473" s="48"/>
      <c r="AD473" s="48"/>
      <c r="AG473" s="48"/>
      <c r="AK473" s="48"/>
      <c r="AN473" s="48"/>
      <c r="AQ473" s="48"/>
      <c r="AU473" s="48"/>
      <c r="AX473" s="48"/>
      <c r="BA473" s="48"/>
      <c r="BE473" s="48"/>
      <c r="BH473" s="48"/>
      <c r="BK473" s="48"/>
      <c r="BO473" s="48"/>
      <c r="BR473" s="48"/>
      <c r="BU473" s="48"/>
      <c r="BX473" s="48"/>
      <c r="CA473" s="48"/>
      <c r="CD473" s="48"/>
      <c r="CG473" s="48"/>
      <c r="CJ473" s="48"/>
      <c r="CM473" s="48"/>
      <c r="CQ473" s="48"/>
      <c r="CT473" s="48"/>
      <c r="CW473" s="48"/>
      <c r="DA473" s="48"/>
      <c r="DD473" s="48"/>
      <c r="DG473" s="48"/>
      <c r="DK473" s="48"/>
      <c r="DN473" s="48"/>
      <c r="DQ473" s="48"/>
      <c r="DU473" s="48"/>
      <c r="DX473" s="48"/>
      <c r="EA473" s="48"/>
      <c r="EE473" s="48"/>
      <c r="EH473" s="48"/>
      <c r="EK473" s="48"/>
      <c r="EN473" s="48"/>
      <c r="ER473" s="48"/>
      <c r="EU473" s="48"/>
      <c r="EX473" s="48"/>
      <c r="FB473" s="48"/>
      <c r="FE473" s="48"/>
      <c r="FH473" s="48"/>
      <c r="FL473" s="48"/>
      <c r="FO473" s="48"/>
      <c r="FR473" s="48"/>
      <c r="FV473" s="48"/>
      <c r="FY473" s="48"/>
      <c r="GB473" s="48"/>
      <c r="GF473" s="48"/>
      <c r="GI473" s="48"/>
      <c r="GL473" s="48"/>
      <c r="GP473" s="48"/>
      <c r="GS473" s="48"/>
      <c r="GV473" s="48"/>
      <c r="GZ473" s="48"/>
      <c r="HC473" s="48"/>
      <c r="HF473" s="48"/>
      <c r="HJ473" s="48"/>
      <c r="HM473" s="48"/>
      <c r="HP473" s="48"/>
      <c r="HT473" s="48"/>
      <c r="HW473" s="48"/>
      <c r="HZ473" s="48"/>
      <c r="ID473" s="48"/>
      <c r="IG473" s="48"/>
      <c r="IJ473" s="48"/>
      <c r="IN473" s="48"/>
      <c r="IQ473" s="48"/>
      <c r="IT473" s="48"/>
      <c r="IX473" s="48"/>
      <c r="JA473" s="48"/>
      <c r="JD473" s="48"/>
      <c r="JH473" s="48"/>
      <c r="JK473" s="48"/>
      <c r="JN473" s="48"/>
      <c r="JQ473" s="48"/>
      <c r="JT473" s="48"/>
      <c r="JW473" s="48"/>
      <c r="JZ473" s="48"/>
      <c r="KC473" s="48"/>
      <c r="KF473" s="48"/>
      <c r="KI473" s="48"/>
      <c r="KL473" s="48"/>
      <c r="KO473" s="48"/>
      <c r="KR473" s="48"/>
      <c r="KS473" s="49"/>
    </row>
    <row r="474" spans="7:305" s="14" customFormat="1" ht="18.75" customHeight="1">
      <c r="G474" s="48"/>
      <c r="K474" s="48"/>
      <c r="N474" s="48"/>
      <c r="Q474" s="48"/>
      <c r="T474" s="48"/>
      <c r="W474" s="48"/>
      <c r="AA474" s="48"/>
      <c r="AD474" s="48"/>
      <c r="AG474" s="48"/>
      <c r="AK474" s="48"/>
      <c r="AN474" s="48"/>
      <c r="AQ474" s="48"/>
      <c r="AU474" s="48"/>
      <c r="AX474" s="48"/>
      <c r="BA474" s="48"/>
      <c r="BE474" s="48"/>
      <c r="BH474" s="48"/>
      <c r="BK474" s="48"/>
      <c r="BO474" s="48"/>
      <c r="BR474" s="48"/>
      <c r="BU474" s="48"/>
      <c r="BX474" s="48"/>
      <c r="CA474" s="48"/>
      <c r="CD474" s="48"/>
      <c r="CG474" s="48"/>
      <c r="CJ474" s="48"/>
      <c r="CM474" s="48"/>
      <c r="CQ474" s="48"/>
      <c r="CT474" s="48"/>
      <c r="CW474" s="48"/>
      <c r="DA474" s="48"/>
      <c r="DD474" s="48"/>
      <c r="DG474" s="48"/>
      <c r="DK474" s="48"/>
      <c r="DN474" s="48"/>
      <c r="DQ474" s="48"/>
      <c r="DU474" s="48"/>
      <c r="DX474" s="48"/>
      <c r="EA474" s="48"/>
      <c r="EE474" s="48"/>
      <c r="EH474" s="48"/>
      <c r="EK474" s="48"/>
      <c r="EN474" s="48"/>
      <c r="ER474" s="48"/>
      <c r="EU474" s="48"/>
      <c r="EX474" s="48"/>
      <c r="FB474" s="48"/>
      <c r="FE474" s="48"/>
      <c r="FH474" s="48"/>
      <c r="FL474" s="48"/>
      <c r="FO474" s="48"/>
      <c r="FR474" s="48"/>
      <c r="FV474" s="48"/>
      <c r="FY474" s="48"/>
      <c r="GB474" s="48"/>
      <c r="GF474" s="48"/>
      <c r="GI474" s="48"/>
      <c r="GL474" s="48"/>
      <c r="GP474" s="48"/>
      <c r="GS474" s="48"/>
      <c r="GV474" s="48"/>
      <c r="GZ474" s="48"/>
      <c r="HC474" s="48"/>
      <c r="HF474" s="48"/>
      <c r="HJ474" s="48"/>
      <c r="HM474" s="48"/>
      <c r="HP474" s="48"/>
      <c r="HT474" s="48"/>
      <c r="HW474" s="48"/>
      <c r="HZ474" s="48"/>
      <c r="ID474" s="48"/>
      <c r="IG474" s="48"/>
      <c r="IJ474" s="48"/>
      <c r="IN474" s="48"/>
      <c r="IQ474" s="48"/>
      <c r="IT474" s="48"/>
      <c r="IX474" s="48"/>
      <c r="JA474" s="48"/>
      <c r="JD474" s="48"/>
      <c r="JH474" s="48"/>
      <c r="JK474" s="48"/>
      <c r="JN474" s="48"/>
      <c r="JQ474" s="48"/>
      <c r="JT474" s="48"/>
      <c r="JW474" s="48"/>
      <c r="JZ474" s="48"/>
      <c r="KC474" s="48"/>
      <c r="KF474" s="48"/>
      <c r="KI474" s="48"/>
      <c r="KL474" s="48"/>
      <c r="KO474" s="48"/>
      <c r="KR474" s="48"/>
      <c r="KS474" s="49"/>
    </row>
    <row r="475" spans="7:305" s="14" customFormat="1">
      <c r="G475" s="48"/>
      <c r="K475" s="48"/>
      <c r="N475" s="48"/>
      <c r="Q475" s="48"/>
      <c r="T475" s="48"/>
      <c r="W475" s="48"/>
      <c r="AA475" s="48"/>
      <c r="AD475" s="48"/>
      <c r="AG475" s="48"/>
      <c r="AK475" s="48"/>
      <c r="AN475" s="48"/>
      <c r="AQ475" s="48"/>
      <c r="AU475" s="48"/>
      <c r="AX475" s="48"/>
      <c r="BA475" s="48"/>
      <c r="BE475" s="48"/>
      <c r="BH475" s="48"/>
      <c r="BK475" s="48"/>
      <c r="BO475" s="48"/>
      <c r="BR475" s="48"/>
      <c r="BU475" s="48"/>
      <c r="BX475" s="48"/>
      <c r="CA475" s="48"/>
      <c r="CD475" s="48"/>
      <c r="CG475" s="48"/>
      <c r="CJ475" s="48"/>
      <c r="CM475" s="48"/>
      <c r="CQ475" s="48"/>
      <c r="CT475" s="48"/>
      <c r="CW475" s="48"/>
      <c r="DA475" s="48"/>
      <c r="DD475" s="48"/>
      <c r="DG475" s="48"/>
      <c r="DK475" s="48"/>
      <c r="DN475" s="48"/>
      <c r="DQ475" s="48"/>
      <c r="DU475" s="48"/>
      <c r="DX475" s="48"/>
      <c r="EA475" s="48"/>
      <c r="EE475" s="48"/>
      <c r="EH475" s="48"/>
      <c r="EK475" s="48"/>
      <c r="EN475" s="48"/>
      <c r="ER475" s="48"/>
      <c r="EU475" s="48"/>
      <c r="EX475" s="48"/>
      <c r="FB475" s="48"/>
      <c r="FE475" s="48"/>
      <c r="FH475" s="48"/>
      <c r="FL475" s="48"/>
      <c r="FO475" s="48"/>
      <c r="FR475" s="48"/>
      <c r="FV475" s="48"/>
      <c r="FY475" s="48"/>
      <c r="GB475" s="48"/>
      <c r="GF475" s="48"/>
      <c r="GI475" s="48"/>
      <c r="GL475" s="48"/>
      <c r="GP475" s="48"/>
      <c r="GS475" s="48"/>
      <c r="GV475" s="48"/>
      <c r="GZ475" s="48"/>
      <c r="HC475" s="48"/>
      <c r="HF475" s="48"/>
      <c r="HJ475" s="48"/>
      <c r="HM475" s="48"/>
      <c r="HP475" s="48"/>
      <c r="HT475" s="48"/>
      <c r="HW475" s="48"/>
      <c r="HZ475" s="48"/>
      <c r="ID475" s="48"/>
      <c r="IG475" s="48"/>
      <c r="IJ475" s="48"/>
      <c r="IN475" s="48"/>
      <c r="IQ475" s="48"/>
      <c r="IT475" s="48"/>
      <c r="IX475" s="48"/>
      <c r="JA475" s="48"/>
      <c r="JD475" s="48"/>
      <c r="JH475" s="48"/>
      <c r="JK475" s="48"/>
      <c r="JN475" s="48"/>
      <c r="JQ475" s="48"/>
      <c r="JT475" s="48"/>
      <c r="JW475" s="48"/>
      <c r="JZ475" s="48"/>
      <c r="KC475" s="48"/>
      <c r="KF475" s="48"/>
      <c r="KI475" s="48"/>
      <c r="KL475" s="48"/>
      <c r="KO475" s="48"/>
      <c r="KR475" s="48"/>
      <c r="KS475" s="49"/>
    </row>
    <row r="476" spans="7:305" s="14" customFormat="1" ht="18.75" customHeight="1">
      <c r="G476" s="48"/>
      <c r="K476" s="48"/>
      <c r="N476" s="48"/>
      <c r="Q476" s="48"/>
      <c r="T476" s="48"/>
      <c r="W476" s="48"/>
      <c r="AA476" s="48"/>
      <c r="AD476" s="48"/>
      <c r="AG476" s="48"/>
      <c r="AK476" s="48"/>
      <c r="AN476" s="48"/>
      <c r="AQ476" s="48"/>
      <c r="AU476" s="48"/>
      <c r="AX476" s="48"/>
      <c r="BA476" s="48"/>
      <c r="BE476" s="48"/>
      <c r="BH476" s="48"/>
      <c r="BK476" s="48"/>
      <c r="BO476" s="48"/>
      <c r="BR476" s="48"/>
      <c r="BU476" s="48"/>
      <c r="BX476" s="48"/>
      <c r="CA476" s="48"/>
      <c r="CD476" s="48"/>
      <c r="CG476" s="48"/>
      <c r="CJ476" s="48"/>
      <c r="CM476" s="48"/>
      <c r="CQ476" s="48"/>
      <c r="CT476" s="48"/>
      <c r="CW476" s="48"/>
      <c r="DA476" s="48"/>
      <c r="DD476" s="48"/>
      <c r="DG476" s="48"/>
      <c r="DK476" s="48"/>
      <c r="DN476" s="48"/>
      <c r="DQ476" s="48"/>
      <c r="DU476" s="48"/>
      <c r="DX476" s="48"/>
      <c r="EA476" s="48"/>
      <c r="EE476" s="48"/>
      <c r="EH476" s="48"/>
      <c r="EK476" s="48"/>
      <c r="EN476" s="48"/>
      <c r="ER476" s="48"/>
      <c r="EU476" s="48"/>
      <c r="EX476" s="48"/>
      <c r="FB476" s="48"/>
      <c r="FE476" s="48"/>
      <c r="FH476" s="48"/>
      <c r="FL476" s="48"/>
      <c r="FO476" s="48"/>
      <c r="FR476" s="48"/>
      <c r="FV476" s="48"/>
      <c r="FY476" s="48"/>
      <c r="GB476" s="48"/>
      <c r="GF476" s="48"/>
      <c r="GI476" s="48"/>
      <c r="GL476" s="48"/>
      <c r="GP476" s="48"/>
      <c r="GS476" s="48"/>
      <c r="GV476" s="48"/>
      <c r="GZ476" s="48"/>
      <c r="HC476" s="48"/>
      <c r="HF476" s="48"/>
      <c r="HJ476" s="48"/>
      <c r="HM476" s="48"/>
      <c r="HP476" s="48"/>
      <c r="HT476" s="48"/>
      <c r="HW476" s="48"/>
      <c r="HZ476" s="48"/>
      <c r="ID476" s="48"/>
      <c r="IG476" s="48"/>
      <c r="IJ476" s="48"/>
      <c r="IN476" s="48"/>
      <c r="IQ476" s="48"/>
      <c r="IT476" s="48"/>
      <c r="IX476" s="48"/>
      <c r="JA476" s="48"/>
      <c r="JD476" s="48"/>
      <c r="JH476" s="48"/>
      <c r="JK476" s="48"/>
      <c r="JN476" s="48"/>
      <c r="JQ476" s="48"/>
      <c r="JT476" s="48"/>
      <c r="JW476" s="48"/>
      <c r="JZ476" s="48"/>
      <c r="KC476" s="48"/>
      <c r="KF476" s="48"/>
      <c r="KI476" s="48"/>
      <c r="KL476" s="48"/>
      <c r="KO476" s="48"/>
      <c r="KR476" s="48"/>
      <c r="KS476" s="49"/>
    </row>
    <row r="477" spans="7:305" s="14" customFormat="1">
      <c r="G477" s="48"/>
      <c r="K477" s="48"/>
      <c r="N477" s="48"/>
      <c r="Q477" s="48"/>
      <c r="T477" s="48"/>
      <c r="W477" s="48"/>
      <c r="AA477" s="48"/>
      <c r="AD477" s="48"/>
      <c r="AG477" s="48"/>
      <c r="AK477" s="48"/>
      <c r="AN477" s="48"/>
      <c r="AQ477" s="48"/>
      <c r="AU477" s="48"/>
      <c r="AX477" s="48"/>
      <c r="BA477" s="48"/>
      <c r="BE477" s="48"/>
      <c r="BH477" s="48"/>
      <c r="BK477" s="48"/>
      <c r="BO477" s="48"/>
      <c r="BR477" s="48"/>
      <c r="BU477" s="48"/>
      <c r="BX477" s="48"/>
      <c r="CA477" s="48"/>
      <c r="CD477" s="48"/>
      <c r="CG477" s="48"/>
      <c r="CJ477" s="48"/>
      <c r="CM477" s="48"/>
      <c r="CQ477" s="48"/>
      <c r="CT477" s="48"/>
      <c r="CW477" s="48"/>
      <c r="DA477" s="48"/>
      <c r="DD477" s="48"/>
      <c r="DG477" s="48"/>
      <c r="DK477" s="48"/>
      <c r="DN477" s="48"/>
      <c r="DQ477" s="48"/>
      <c r="DU477" s="48"/>
      <c r="DX477" s="48"/>
      <c r="EA477" s="48"/>
      <c r="EE477" s="48"/>
      <c r="EH477" s="48"/>
      <c r="EK477" s="48"/>
      <c r="EN477" s="48"/>
      <c r="ER477" s="48"/>
      <c r="EU477" s="48"/>
      <c r="EX477" s="48"/>
      <c r="FB477" s="48"/>
      <c r="FE477" s="48"/>
      <c r="FH477" s="48"/>
      <c r="FL477" s="48"/>
      <c r="FO477" s="48"/>
      <c r="FR477" s="48"/>
      <c r="FV477" s="48"/>
      <c r="FY477" s="48"/>
      <c r="GB477" s="48"/>
      <c r="GF477" s="48"/>
      <c r="GI477" s="48"/>
      <c r="GL477" s="48"/>
      <c r="GP477" s="48"/>
      <c r="GS477" s="48"/>
      <c r="GV477" s="48"/>
      <c r="GZ477" s="48"/>
      <c r="HC477" s="48"/>
      <c r="HF477" s="48"/>
      <c r="HJ477" s="48"/>
      <c r="HM477" s="48"/>
      <c r="HP477" s="48"/>
      <c r="HT477" s="48"/>
      <c r="HW477" s="48"/>
      <c r="HZ477" s="48"/>
      <c r="ID477" s="48"/>
      <c r="IG477" s="48"/>
      <c r="IJ477" s="48"/>
      <c r="IN477" s="48"/>
      <c r="IQ477" s="48"/>
      <c r="IT477" s="48"/>
      <c r="IX477" s="48"/>
      <c r="JA477" s="48"/>
      <c r="JD477" s="48"/>
      <c r="JH477" s="48"/>
      <c r="JK477" s="48"/>
      <c r="JN477" s="48"/>
      <c r="JQ477" s="48"/>
      <c r="JT477" s="48"/>
      <c r="JW477" s="48"/>
      <c r="JZ477" s="48"/>
      <c r="KC477" s="48"/>
      <c r="KF477" s="48"/>
      <c r="KI477" s="48"/>
      <c r="KL477" s="48"/>
      <c r="KO477" s="48"/>
      <c r="KR477" s="48"/>
      <c r="KS477" s="49"/>
    </row>
    <row r="478" spans="7:305" s="14" customFormat="1" ht="18.75" customHeight="1">
      <c r="G478" s="48"/>
      <c r="K478" s="48"/>
      <c r="N478" s="48"/>
      <c r="Q478" s="48"/>
      <c r="T478" s="48"/>
      <c r="W478" s="48"/>
      <c r="AA478" s="48"/>
      <c r="AD478" s="48"/>
      <c r="AG478" s="48"/>
      <c r="AK478" s="48"/>
      <c r="AN478" s="48"/>
      <c r="AQ478" s="48"/>
      <c r="AU478" s="48"/>
      <c r="AX478" s="48"/>
      <c r="BA478" s="48"/>
      <c r="BE478" s="48"/>
      <c r="BH478" s="48"/>
      <c r="BK478" s="48"/>
      <c r="BO478" s="48"/>
      <c r="BR478" s="48"/>
      <c r="BU478" s="48"/>
      <c r="BX478" s="48"/>
      <c r="CA478" s="48"/>
      <c r="CD478" s="48"/>
      <c r="CG478" s="48"/>
      <c r="CJ478" s="48"/>
      <c r="CM478" s="48"/>
      <c r="CQ478" s="48"/>
      <c r="CT478" s="48"/>
      <c r="CW478" s="48"/>
      <c r="DA478" s="48"/>
      <c r="DD478" s="48"/>
      <c r="DG478" s="48"/>
      <c r="DK478" s="48"/>
      <c r="DN478" s="48"/>
      <c r="DQ478" s="48"/>
      <c r="DU478" s="48"/>
      <c r="DX478" s="48"/>
      <c r="EA478" s="48"/>
      <c r="EE478" s="48"/>
      <c r="EH478" s="48"/>
      <c r="EK478" s="48"/>
      <c r="EN478" s="48"/>
      <c r="ER478" s="48"/>
      <c r="EU478" s="48"/>
      <c r="EX478" s="48"/>
      <c r="FB478" s="48"/>
      <c r="FE478" s="48"/>
      <c r="FH478" s="48"/>
      <c r="FL478" s="48"/>
      <c r="FO478" s="48"/>
      <c r="FR478" s="48"/>
      <c r="FV478" s="48"/>
      <c r="FY478" s="48"/>
      <c r="GB478" s="48"/>
      <c r="GF478" s="48"/>
      <c r="GI478" s="48"/>
      <c r="GL478" s="48"/>
      <c r="GP478" s="48"/>
      <c r="GS478" s="48"/>
      <c r="GV478" s="48"/>
      <c r="GZ478" s="48"/>
      <c r="HC478" s="48"/>
      <c r="HF478" s="48"/>
      <c r="HJ478" s="48"/>
      <c r="HM478" s="48"/>
      <c r="HP478" s="48"/>
      <c r="HT478" s="48"/>
      <c r="HW478" s="48"/>
      <c r="HZ478" s="48"/>
      <c r="ID478" s="48"/>
      <c r="IG478" s="48"/>
      <c r="IJ478" s="48"/>
      <c r="IN478" s="48"/>
      <c r="IQ478" s="48"/>
      <c r="IT478" s="48"/>
      <c r="IX478" s="48"/>
      <c r="JA478" s="48"/>
      <c r="JD478" s="48"/>
      <c r="JH478" s="48"/>
      <c r="JK478" s="48"/>
      <c r="JN478" s="48"/>
      <c r="JQ478" s="48"/>
      <c r="JT478" s="48"/>
      <c r="JW478" s="48"/>
      <c r="JZ478" s="48"/>
      <c r="KC478" s="48"/>
      <c r="KF478" s="48"/>
      <c r="KI478" s="48"/>
      <c r="KL478" s="48"/>
      <c r="KO478" s="48"/>
      <c r="KR478" s="48"/>
      <c r="KS478" s="49"/>
    </row>
    <row r="479" spans="7:305" s="14" customFormat="1">
      <c r="G479" s="48"/>
      <c r="K479" s="48"/>
      <c r="N479" s="48"/>
      <c r="Q479" s="48"/>
      <c r="T479" s="48"/>
      <c r="W479" s="48"/>
      <c r="AA479" s="48"/>
      <c r="AD479" s="48"/>
      <c r="AG479" s="48"/>
      <c r="AK479" s="48"/>
      <c r="AN479" s="48"/>
      <c r="AQ479" s="48"/>
      <c r="AU479" s="48"/>
      <c r="AX479" s="48"/>
      <c r="BA479" s="48"/>
      <c r="BE479" s="48"/>
      <c r="BH479" s="48"/>
      <c r="BK479" s="48"/>
      <c r="BO479" s="48"/>
      <c r="BR479" s="48"/>
      <c r="BU479" s="48"/>
      <c r="BX479" s="48"/>
      <c r="CA479" s="48"/>
      <c r="CD479" s="48"/>
      <c r="CG479" s="48"/>
      <c r="CJ479" s="48"/>
      <c r="CM479" s="48"/>
      <c r="CQ479" s="48"/>
      <c r="CT479" s="48"/>
      <c r="CW479" s="48"/>
      <c r="DA479" s="48"/>
      <c r="DD479" s="48"/>
      <c r="DG479" s="48"/>
      <c r="DK479" s="48"/>
      <c r="DN479" s="48"/>
      <c r="DQ479" s="48"/>
      <c r="DU479" s="48"/>
      <c r="DX479" s="48"/>
      <c r="EA479" s="48"/>
      <c r="EE479" s="48"/>
      <c r="EH479" s="48"/>
      <c r="EK479" s="48"/>
      <c r="EN479" s="48"/>
      <c r="ER479" s="48"/>
      <c r="EU479" s="48"/>
      <c r="EX479" s="48"/>
      <c r="FB479" s="48"/>
      <c r="FE479" s="48"/>
      <c r="FH479" s="48"/>
      <c r="FL479" s="48"/>
      <c r="FO479" s="48"/>
      <c r="FR479" s="48"/>
      <c r="FV479" s="48"/>
      <c r="FY479" s="48"/>
      <c r="GB479" s="48"/>
      <c r="GF479" s="48"/>
      <c r="GI479" s="48"/>
      <c r="GL479" s="48"/>
      <c r="GP479" s="48"/>
      <c r="GS479" s="48"/>
      <c r="GV479" s="48"/>
      <c r="GZ479" s="48"/>
      <c r="HC479" s="48"/>
      <c r="HF479" s="48"/>
      <c r="HJ479" s="48"/>
      <c r="HM479" s="48"/>
      <c r="HP479" s="48"/>
      <c r="HT479" s="48"/>
      <c r="HW479" s="48"/>
      <c r="HZ479" s="48"/>
      <c r="ID479" s="48"/>
      <c r="IG479" s="48"/>
      <c r="IJ479" s="48"/>
      <c r="IN479" s="48"/>
      <c r="IQ479" s="48"/>
      <c r="IT479" s="48"/>
      <c r="IX479" s="48"/>
      <c r="JA479" s="48"/>
      <c r="JD479" s="48"/>
      <c r="JH479" s="48"/>
      <c r="JK479" s="48"/>
      <c r="JN479" s="48"/>
      <c r="JQ479" s="48"/>
      <c r="JT479" s="48"/>
      <c r="JW479" s="48"/>
      <c r="JZ479" s="48"/>
      <c r="KC479" s="48"/>
      <c r="KF479" s="48"/>
      <c r="KI479" s="48"/>
      <c r="KL479" s="48"/>
      <c r="KO479" s="48"/>
      <c r="KR479" s="48"/>
      <c r="KS479" s="49"/>
    </row>
    <row r="480" spans="7:305" s="14" customFormat="1" ht="18.75" customHeight="1">
      <c r="G480" s="48"/>
      <c r="K480" s="48"/>
      <c r="N480" s="48"/>
      <c r="Q480" s="48"/>
      <c r="T480" s="48"/>
      <c r="W480" s="48"/>
      <c r="AA480" s="48"/>
      <c r="AD480" s="48"/>
      <c r="AG480" s="48"/>
      <c r="AK480" s="48"/>
      <c r="AN480" s="48"/>
      <c r="AQ480" s="48"/>
      <c r="AU480" s="48"/>
      <c r="AX480" s="48"/>
      <c r="BA480" s="48"/>
      <c r="BE480" s="48"/>
      <c r="BH480" s="48"/>
      <c r="BK480" s="48"/>
      <c r="BO480" s="48"/>
      <c r="BR480" s="48"/>
      <c r="BU480" s="48"/>
      <c r="BX480" s="48"/>
      <c r="CA480" s="48"/>
      <c r="CD480" s="48"/>
      <c r="CG480" s="48"/>
      <c r="CJ480" s="48"/>
      <c r="CM480" s="48"/>
      <c r="CQ480" s="48"/>
      <c r="CT480" s="48"/>
      <c r="CW480" s="48"/>
      <c r="DA480" s="48"/>
      <c r="DD480" s="48"/>
      <c r="DG480" s="48"/>
      <c r="DK480" s="48"/>
      <c r="DN480" s="48"/>
      <c r="DQ480" s="48"/>
      <c r="DU480" s="48"/>
      <c r="DX480" s="48"/>
      <c r="EA480" s="48"/>
      <c r="EE480" s="48"/>
      <c r="EH480" s="48"/>
      <c r="EK480" s="48"/>
      <c r="EN480" s="48"/>
      <c r="ER480" s="48"/>
      <c r="EU480" s="48"/>
      <c r="EX480" s="48"/>
      <c r="FB480" s="48"/>
      <c r="FE480" s="48"/>
      <c r="FH480" s="48"/>
      <c r="FL480" s="48"/>
      <c r="FO480" s="48"/>
      <c r="FR480" s="48"/>
      <c r="FV480" s="48"/>
      <c r="FY480" s="48"/>
      <c r="GB480" s="48"/>
      <c r="GF480" s="48"/>
      <c r="GI480" s="48"/>
      <c r="GL480" s="48"/>
      <c r="GP480" s="48"/>
      <c r="GS480" s="48"/>
      <c r="GV480" s="48"/>
      <c r="GZ480" s="48"/>
      <c r="HC480" s="48"/>
      <c r="HF480" s="48"/>
      <c r="HJ480" s="48"/>
      <c r="HM480" s="48"/>
      <c r="HP480" s="48"/>
      <c r="HT480" s="48"/>
      <c r="HW480" s="48"/>
      <c r="HZ480" s="48"/>
      <c r="ID480" s="48"/>
      <c r="IG480" s="48"/>
      <c r="IJ480" s="48"/>
      <c r="IN480" s="48"/>
      <c r="IQ480" s="48"/>
      <c r="IT480" s="48"/>
      <c r="IX480" s="48"/>
      <c r="JA480" s="48"/>
      <c r="JD480" s="48"/>
      <c r="JH480" s="48"/>
      <c r="JK480" s="48"/>
      <c r="JN480" s="48"/>
      <c r="JQ480" s="48"/>
      <c r="JT480" s="48"/>
      <c r="JW480" s="48"/>
      <c r="JZ480" s="48"/>
      <c r="KC480" s="48"/>
      <c r="KF480" s="48"/>
      <c r="KI480" s="48"/>
      <c r="KL480" s="48"/>
      <c r="KO480" s="48"/>
      <c r="KR480" s="48"/>
      <c r="KS480" s="49"/>
    </row>
    <row r="481" spans="7:305" s="14" customFormat="1">
      <c r="G481" s="48"/>
      <c r="K481" s="48"/>
      <c r="N481" s="48"/>
      <c r="Q481" s="48"/>
      <c r="T481" s="48"/>
      <c r="W481" s="48"/>
      <c r="AA481" s="48"/>
      <c r="AD481" s="48"/>
      <c r="AG481" s="48"/>
      <c r="AK481" s="48"/>
      <c r="AN481" s="48"/>
      <c r="AQ481" s="48"/>
      <c r="AU481" s="48"/>
      <c r="AX481" s="48"/>
      <c r="BA481" s="48"/>
      <c r="BE481" s="48"/>
      <c r="BH481" s="48"/>
      <c r="BK481" s="48"/>
      <c r="BO481" s="48"/>
      <c r="BR481" s="48"/>
      <c r="BU481" s="48"/>
      <c r="BX481" s="48"/>
      <c r="CA481" s="48"/>
      <c r="CD481" s="48"/>
      <c r="CG481" s="48"/>
      <c r="CJ481" s="48"/>
      <c r="CM481" s="48"/>
      <c r="CQ481" s="48"/>
      <c r="CT481" s="48"/>
      <c r="CW481" s="48"/>
      <c r="DA481" s="48"/>
      <c r="DD481" s="48"/>
      <c r="DG481" s="48"/>
      <c r="DK481" s="48"/>
      <c r="DN481" s="48"/>
      <c r="DQ481" s="48"/>
      <c r="DU481" s="48"/>
      <c r="DX481" s="48"/>
      <c r="EA481" s="48"/>
      <c r="EE481" s="48"/>
      <c r="EH481" s="48"/>
      <c r="EK481" s="48"/>
      <c r="EN481" s="48"/>
      <c r="ER481" s="48"/>
      <c r="EU481" s="48"/>
      <c r="EX481" s="48"/>
      <c r="FB481" s="48"/>
      <c r="FE481" s="48"/>
      <c r="FH481" s="48"/>
      <c r="FL481" s="48"/>
      <c r="FO481" s="48"/>
      <c r="FR481" s="48"/>
      <c r="FV481" s="48"/>
      <c r="FY481" s="48"/>
      <c r="GB481" s="48"/>
      <c r="GF481" s="48"/>
      <c r="GI481" s="48"/>
      <c r="GL481" s="48"/>
      <c r="GP481" s="48"/>
      <c r="GS481" s="48"/>
      <c r="GV481" s="48"/>
      <c r="GZ481" s="48"/>
      <c r="HC481" s="48"/>
      <c r="HF481" s="48"/>
      <c r="HJ481" s="48"/>
      <c r="HM481" s="48"/>
      <c r="HP481" s="48"/>
      <c r="HT481" s="48"/>
      <c r="HW481" s="48"/>
      <c r="HZ481" s="48"/>
      <c r="ID481" s="48"/>
      <c r="IG481" s="48"/>
      <c r="IJ481" s="48"/>
      <c r="IN481" s="48"/>
      <c r="IQ481" s="48"/>
      <c r="IT481" s="48"/>
      <c r="IX481" s="48"/>
      <c r="JA481" s="48"/>
      <c r="JD481" s="48"/>
      <c r="JH481" s="48"/>
      <c r="JK481" s="48"/>
      <c r="JN481" s="48"/>
      <c r="JQ481" s="48"/>
      <c r="JT481" s="48"/>
      <c r="JW481" s="48"/>
      <c r="JZ481" s="48"/>
      <c r="KC481" s="48"/>
      <c r="KF481" s="48"/>
      <c r="KI481" s="48"/>
      <c r="KL481" s="48"/>
      <c r="KO481" s="48"/>
      <c r="KR481" s="48"/>
      <c r="KS481" s="49"/>
    </row>
    <row r="482" spans="7:305" s="14" customFormat="1" ht="18.75" customHeight="1">
      <c r="G482" s="48"/>
      <c r="K482" s="48"/>
      <c r="N482" s="48"/>
      <c r="Q482" s="48"/>
      <c r="T482" s="48"/>
      <c r="W482" s="48"/>
      <c r="AA482" s="48"/>
      <c r="AD482" s="48"/>
      <c r="AG482" s="48"/>
      <c r="AK482" s="48"/>
      <c r="AN482" s="48"/>
      <c r="AQ482" s="48"/>
      <c r="AU482" s="48"/>
      <c r="AX482" s="48"/>
      <c r="BA482" s="48"/>
      <c r="BE482" s="48"/>
      <c r="BH482" s="48"/>
      <c r="BK482" s="48"/>
      <c r="BO482" s="48"/>
      <c r="BR482" s="48"/>
      <c r="BU482" s="48"/>
      <c r="BX482" s="48"/>
      <c r="CA482" s="48"/>
      <c r="CD482" s="48"/>
      <c r="CG482" s="48"/>
      <c r="CJ482" s="48"/>
      <c r="CM482" s="48"/>
      <c r="CQ482" s="48"/>
      <c r="CT482" s="48"/>
      <c r="CW482" s="48"/>
      <c r="DA482" s="48"/>
      <c r="DD482" s="48"/>
      <c r="DG482" s="48"/>
      <c r="DK482" s="48"/>
      <c r="DN482" s="48"/>
      <c r="DQ482" s="48"/>
      <c r="DU482" s="48"/>
      <c r="DX482" s="48"/>
      <c r="EA482" s="48"/>
      <c r="EE482" s="48"/>
      <c r="EH482" s="48"/>
      <c r="EK482" s="48"/>
      <c r="EN482" s="48"/>
      <c r="ER482" s="48"/>
      <c r="EU482" s="48"/>
      <c r="EX482" s="48"/>
      <c r="FB482" s="48"/>
      <c r="FE482" s="48"/>
      <c r="FH482" s="48"/>
      <c r="FL482" s="48"/>
      <c r="FO482" s="48"/>
      <c r="FR482" s="48"/>
      <c r="FV482" s="48"/>
      <c r="FY482" s="48"/>
      <c r="GB482" s="48"/>
      <c r="GF482" s="48"/>
      <c r="GI482" s="48"/>
      <c r="GL482" s="48"/>
      <c r="GP482" s="48"/>
      <c r="GS482" s="48"/>
      <c r="GV482" s="48"/>
      <c r="GZ482" s="48"/>
      <c r="HC482" s="48"/>
      <c r="HF482" s="48"/>
      <c r="HJ482" s="48"/>
      <c r="HM482" s="48"/>
      <c r="HP482" s="48"/>
      <c r="HT482" s="48"/>
      <c r="HW482" s="48"/>
      <c r="HZ482" s="48"/>
      <c r="ID482" s="48"/>
      <c r="IG482" s="48"/>
      <c r="IJ482" s="48"/>
      <c r="IN482" s="48"/>
      <c r="IQ482" s="48"/>
      <c r="IT482" s="48"/>
      <c r="IX482" s="48"/>
      <c r="JA482" s="48"/>
      <c r="JD482" s="48"/>
      <c r="JH482" s="48"/>
      <c r="JK482" s="48"/>
      <c r="JN482" s="48"/>
      <c r="JQ482" s="48"/>
      <c r="JT482" s="48"/>
      <c r="JW482" s="48"/>
      <c r="JZ482" s="48"/>
      <c r="KC482" s="48"/>
      <c r="KF482" s="48"/>
      <c r="KI482" s="48"/>
      <c r="KL482" s="48"/>
      <c r="KO482" s="48"/>
      <c r="KR482" s="48"/>
      <c r="KS482" s="49"/>
    </row>
    <row r="483" spans="7:305" s="14" customFormat="1">
      <c r="G483" s="48"/>
      <c r="K483" s="48"/>
      <c r="N483" s="48"/>
      <c r="Q483" s="48"/>
      <c r="T483" s="48"/>
      <c r="W483" s="48"/>
      <c r="AA483" s="48"/>
      <c r="AD483" s="48"/>
      <c r="AG483" s="48"/>
      <c r="AK483" s="48"/>
      <c r="AN483" s="48"/>
      <c r="AQ483" s="48"/>
      <c r="AU483" s="48"/>
      <c r="AX483" s="48"/>
      <c r="BA483" s="48"/>
      <c r="BE483" s="48"/>
      <c r="BH483" s="48"/>
      <c r="BK483" s="48"/>
      <c r="BO483" s="48"/>
      <c r="BR483" s="48"/>
      <c r="BU483" s="48"/>
      <c r="BX483" s="48"/>
      <c r="CA483" s="48"/>
      <c r="CD483" s="48"/>
      <c r="CG483" s="48"/>
      <c r="CJ483" s="48"/>
      <c r="CM483" s="48"/>
      <c r="CQ483" s="48"/>
      <c r="CT483" s="48"/>
      <c r="CW483" s="48"/>
      <c r="DA483" s="48"/>
      <c r="DD483" s="48"/>
      <c r="DG483" s="48"/>
      <c r="DK483" s="48"/>
      <c r="DN483" s="48"/>
      <c r="DQ483" s="48"/>
      <c r="DU483" s="48"/>
      <c r="DX483" s="48"/>
      <c r="EA483" s="48"/>
      <c r="EE483" s="48"/>
      <c r="EH483" s="48"/>
      <c r="EK483" s="48"/>
      <c r="EN483" s="48"/>
      <c r="ER483" s="48"/>
      <c r="EU483" s="48"/>
      <c r="EX483" s="48"/>
      <c r="FB483" s="48"/>
      <c r="FE483" s="48"/>
      <c r="FH483" s="48"/>
      <c r="FL483" s="48"/>
      <c r="FO483" s="48"/>
      <c r="FR483" s="48"/>
      <c r="FV483" s="48"/>
      <c r="FY483" s="48"/>
      <c r="GB483" s="48"/>
      <c r="GF483" s="48"/>
      <c r="GI483" s="48"/>
      <c r="GL483" s="48"/>
      <c r="GP483" s="48"/>
      <c r="GS483" s="48"/>
      <c r="GV483" s="48"/>
      <c r="GZ483" s="48"/>
      <c r="HC483" s="48"/>
      <c r="HF483" s="48"/>
      <c r="HJ483" s="48"/>
      <c r="HM483" s="48"/>
      <c r="HP483" s="48"/>
      <c r="HT483" s="48"/>
      <c r="HW483" s="48"/>
      <c r="HZ483" s="48"/>
      <c r="ID483" s="48"/>
      <c r="IG483" s="48"/>
      <c r="IJ483" s="48"/>
      <c r="IN483" s="48"/>
      <c r="IQ483" s="48"/>
      <c r="IT483" s="48"/>
      <c r="IX483" s="48"/>
      <c r="JA483" s="48"/>
      <c r="JD483" s="48"/>
      <c r="JH483" s="48"/>
      <c r="JK483" s="48"/>
      <c r="JN483" s="48"/>
      <c r="JQ483" s="48"/>
      <c r="JT483" s="48"/>
      <c r="JW483" s="48"/>
      <c r="JZ483" s="48"/>
      <c r="KC483" s="48"/>
      <c r="KF483" s="48"/>
      <c r="KI483" s="48"/>
      <c r="KL483" s="48"/>
      <c r="KO483" s="48"/>
      <c r="KR483" s="48"/>
      <c r="KS483" s="49"/>
    </row>
    <row r="484" spans="7:305" s="14" customFormat="1" ht="18.75" customHeight="1">
      <c r="G484" s="48"/>
      <c r="K484" s="48"/>
      <c r="N484" s="48"/>
      <c r="Q484" s="48"/>
      <c r="T484" s="48"/>
      <c r="W484" s="48"/>
      <c r="AA484" s="48"/>
      <c r="AD484" s="48"/>
      <c r="AG484" s="48"/>
      <c r="AK484" s="48"/>
      <c r="AN484" s="48"/>
      <c r="AQ484" s="48"/>
      <c r="AU484" s="48"/>
      <c r="AX484" s="48"/>
      <c r="BA484" s="48"/>
      <c r="BE484" s="48"/>
      <c r="BH484" s="48"/>
      <c r="BK484" s="48"/>
      <c r="BO484" s="48"/>
      <c r="BR484" s="48"/>
      <c r="BU484" s="48"/>
      <c r="BX484" s="48"/>
      <c r="CA484" s="48"/>
      <c r="CD484" s="48"/>
      <c r="CG484" s="48"/>
      <c r="CJ484" s="48"/>
      <c r="CM484" s="48"/>
      <c r="CQ484" s="48"/>
      <c r="CT484" s="48"/>
      <c r="CW484" s="48"/>
      <c r="DA484" s="48"/>
      <c r="DD484" s="48"/>
      <c r="DG484" s="48"/>
      <c r="DK484" s="48"/>
      <c r="DN484" s="48"/>
      <c r="DQ484" s="48"/>
      <c r="DU484" s="48"/>
      <c r="DX484" s="48"/>
      <c r="EA484" s="48"/>
      <c r="EE484" s="48"/>
      <c r="EH484" s="48"/>
      <c r="EK484" s="48"/>
      <c r="EN484" s="48"/>
      <c r="ER484" s="48"/>
      <c r="EU484" s="48"/>
      <c r="EX484" s="48"/>
      <c r="FB484" s="48"/>
      <c r="FE484" s="48"/>
      <c r="FH484" s="48"/>
      <c r="FL484" s="48"/>
      <c r="FO484" s="48"/>
      <c r="FR484" s="48"/>
      <c r="FV484" s="48"/>
      <c r="FY484" s="48"/>
      <c r="GB484" s="48"/>
      <c r="GF484" s="48"/>
      <c r="GI484" s="48"/>
      <c r="GL484" s="48"/>
      <c r="GP484" s="48"/>
      <c r="GS484" s="48"/>
      <c r="GV484" s="48"/>
      <c r="GZ484" s="48"/>
      <c r="HC484" s="48"/>
      <c r="HF484" s="48"/>
      <c r="HJ484" s="48"/>
      <c r="HM484" s="48"/>
      <c r="HP484" s="48"/>
      <c r="HT484" s="48"/>
      <c r="HW484" s="48"/>
      <c r="HZ484" s="48"/>
      <c r="ID484" s="48"/>
      <c r="IG484" s="48"/>
      <c r="IJ484" s="48"/>
      <c r="IN484" s="48"/>
      <c r="IQ484" s="48"/>
      <c r="IT484" s="48"/>
      <c r="IX484" s="48"/>
      <c r="JA484" s="48"/>
      <c r="JD484" s="48"/>
      <c r="JH484" s="48"/>
      <c r="JK484" s="48"/>
      <c r="JN484" s="48"/>
      <c r="JQ484" s="48"/>
      <c r="JT484" s="48"/>
      <c r="JW484" s="48"/>
      <c r="JZ484" s="48"/>
      <c r="KC484" s="48"/>
      <c r="KF484" s="48"/>
      <c r="KI484" s="48"/>
      <c r="KL484" s="48"/>
      <c r="KO484" s="48"/>
      <c r="KR484" s="48"/>
      <c r="KS484" s="49"/>
    </row>
    <row r="485" spans="7:305" s="14" customFormat="1">
      <c r="G485" s="48"/>
      <c r="K485" s="48"/>
      <c r="N485" s="48"/>
      <c r="Q485" s="48"/>
      <c r="T485" s="48"/>
      <c r="W485" s="48"/>
      <c r="AA485" s="48"/>
      <c r="AD485" s="48"/>
      <c r="AG485" s="48"/>
      <c r="AK485" s="48"/>
      <c r="AN485" s="48"/>
      <c r="AQ485" s="48"/>
      <c r="AU485" s="48"/>
      <c r="AX485" s="48"/>
      <c r="BA485" s="48"/>
      <c r="BE485" s="48"/>
      <c r="BH485" s="48"/>
      <c r="BK485" s="48"/>
      <c r="BO485" s="48"/>
      <c r="BR485" s="48"/>
      <c r="BU485" s="48"/>
      <c r="BX485" s="48"/>
      <c r="CA485" s="48"/>
      <c r="CD485" s="48"/>
      <c r="CG485" s="48"/>
      <c r="CJ485" s="48"/>
      <c r="CM485" s="48"/>
      <c r="CQ485" s="48"/>
      <c r="CT485" s="48"/>
      <c r="CW485" s="48"/>
      <c r="DA485" s="48"/>
      <c r="DD485" s="48"/>
      <c r="DG485" s="48"/>
      <c r="DK485" s="48"/>
      <c r="DN485" s="48"/>
      <c r="DQ485" s="48"/>
      <c r="DU485" s="48"/>
      <c r="DX485" s="48"/>
      <c r="EA485" s="48"/>
      <c r="EE485" s="48"/>
      <c r="EH485" s="48"/>
      <c r="EK485" s="48"/>
      <c r="EN485" s="48"/>
      <c r="ER485" s="48"/>
      <c r="EU485" s="48"/>
      <c r="EX485" s="48"/>
      <c r="FB485" s="48"/>
      <c r="FE485" s="48"/>
      <c r="FH485" s="48"/>
      <c r="FL485" s="48"/>
      <c r="FO485" s="48"/>
      <c r="FR485" s="48"/>
      <c r="FV485" s="48"/>
      <c r="FY485" s="48"/>
      <c r="GB485" s="48"/>
      <c r="GF485" s="48"/>
      <c r="GI485" s="48"/>
      <c r="GL485" s="48"/>
      <c r="GP485" s="48"/>
      <c r="GS485" s="48"/>
      <c r="GV485" s="48"/>
      <c r="GZ485" s="48"/>
      <c r="HC485" s="48"/>
      <c r="HF485" s="48"/>
      <c r="HJ485" s="48"/>
      <c r="HM485" s="48"/>
      <c r="HP485" s="48"/>
      <c r="HT485" s="48"/>
      <c r="HW485" s="48"/>
      <c r="HZ485" s="48"/>
      <c r="ID485" s="48"/>
      <c r="IG485" s="48"/>
      <c r="IJ485" s="48"/>
      <c r="IN485" s="48"/>
      <c r="IQ485" s="48"/>
      <c r="IT485" s="48"/>
      <c r="IX485" s="48"/>
      <c r="JA485" s="48"/>
      <c r="JD485" s="48"/>
      <c r="JH485" s="48"/>
      <c r="JK485" s="48"/>
      <c r="JN485" s="48"/>
      <c r="JQ485" s="48"/>
      <c r="JT485" s="48"/>
      <c r="JW485" s="48"/>
      <c r="JZ485" s="48"/>
      <c r="KC485" s="48"/>
      <c r="KF485" s="48"/>
      <c r="KI485" s="48"/>
      <c r="KL485" s="48"/>
      <c r="KO485" s="48"/>
      <c r="KR485" s="48"/>
      <c r="KS485" s="49"/>
    </row>
    <row r="486" spans="7:305" s="14" customFormat="1" ht="18.75" customHeight="1">
      <c r="G486" s="48"/>
      <c r="K486" s="48"/>
      <c r="N486" s="48"/>
      <c r="Q486" s="48"/>
      <c r="T486" s="48"/>
      <c r="W486" s="48"/>
      <c r="AA486" s="48"/>
      <c r="AD486" s="48"/>
      <c r="AG486" s="48"/>
      <c r="AK486" s="48"/>
      <c r="AN486" s="48"/>
      <c r="AQ486" s="48"/>
      <c r="AU486" s="48"/>
      <c r="AX486" s="48"/>
      <c r="BA486" s="48"/>
      <c r="BE486" s="48"/>
      <c r="BH486" s="48"/>
      <c r="BK486" s="48"/>
      <c r="BO486" s="48"/>
      <c r="BR486" s="48"/>
      <c r="BU486" s="48"/>
      <c r="BX486" s="48"/>
      <c r="CA486" s="48"/>
      <c r="CD486" s="48"/>
      <c r="CG486" s="48"/>
      <c r="CJ486" s="48"/>
      <c r="CM486" s="48"/>
      <c r="CQ486" s="48"/>
      <c r="CT486" s="48"/>
      <c r="CW486" s="48"/>
      <c r="DA486" s="48"/>
      <c r="DD486" s="48"/>
      <c r="DG486" s="48"/>
      <c r="DK486" s="48"/>
      <c r="DN486" s="48"/>
      <c r="DQ486" s="48"/>
      <c r="DU486" s="48"/>
      <c r="DX486" s="48"/>
      <c r="EA486" s="48"/>
      <c r="EE486" s="48"/>
      <c r="EH486" s="48"/>
      <c r="EK486" s="48"/>
      <c r="EN486" s="48"/>
      <c r="ER486" s="48"/>
      <c r="EU486" s="48"/>
      <c r="EX486" s="48"/>
      <c r="FB486" s="48"/>
      <c r="FE486" s="48"/>
      <c r="FH486" s="48"/>
      <c r="FL486" s="48"/>
      <c r="FO486" s="48"/>
      <c r="FR486" s="48"/>
      <c r="FV486" s="48"/>
      <c r="FY486" s="48"/>
      <c r="GB486" s="48"/>
      <c r="GF486" s="48"/>
      <c r="GI486" s="48"/>
      <c r="GL486" s="48"/>
      <c r="GP486" s="48"/>
      <c r="GS486" s="48"/>
      <c r="GV486" s="48"/>
      <c r="GZ486" s="48"/>
      <c r="HC486" s="48"/>
      <c r="HF486" s="48"/>
      <c r="HJ486" s="48"/>
      <c r="HM486" s="48"/>
      <c r="HP486" s="48"/>
      <c r="HT486" s="48"/>
      <c r="HW486" s="48"/>
      <c r="HZ486" s="48"/>
      <c r="ID486" s="48"/>
      <c r="IG486" s="48"/>
      <c r="IJ486" s="48"/>
      <c r="IN486" s="48"/>
      <c r="IQ486" s="48"/>
      <c r="IT486" s="48"/>
      <c r="IX486" s="48"/>
      <c r="JA486" s="48"/>
      <c r="JD486" s="48"/>
      <c r="JH486" s="48"/>
      <c r="JK486" s="48"/>
      <c r="JN486" s="48"/>
      <c r="JQ486" s="48"/>
      <c r="JT486" s="48"/>
      <c r="JW486" s="48"/>
      <c r="JZ486" s="48"/>
      <c r="KC486" s="48"/>
      <c r="KF486" s="48"/>
      <c r="KI486" s="48"/>
      <c r="KL486" s="48"/>
      <c r="KO486" s="48"/>
      <c r="KR486" s="48"/>
      <c r="KS486" s="49"/>
    </row>
    <row r="487" spans="7:305" s="14" customFormat="1">
      <c r="G487" s="48"/>
      <c r="K487" s="48"/>
      <c r="N487" s="48"/>
      <c r="Q487" s="48"/>
      <c r="T487" s="48"/>
      <c r="W487" s="48"/>
      <c r="AA487" s="48"/>
      <c r="AD487" s="48"/>
      <c r="AG487" s="48"/>
      <c r="AK487" s="48"/>
      <c r="AN487" s="48"/>
      <c r="AQ487" s="48"/>
      <c r="AU487" s="48"/>
      <c r="AX487" s="48"/>
      <c r="BA487" s="48"/>
      <c r="BE487" s="48"/>
      <c r="BH487" s="48"/>
      <c r="BK487" s="48"/>
      <c r="BO487" s="48"/>
      <c r="BR487" s="48"/>
      <c r="BU487" s="48"/>
      <c r="BX487" s="48"/>
      <c r="CA487" s="48"/>
      <c r="CD487" s="48"/>
      <c r="CG487" s="48"/>
      <c r="CJ487" s="48"/>
      <c r="CM487" s="48"/>
      <c r="CQ487" s="48"/>
      <c r="CT487" s="48"/>
      <c r="CW487" s="48"/>
      <c r="DA487" s="48"/>
      <c r="DD487" s="48"/>
      <c r="DG487" s="48"/>
      <c r="DK487" s="48"/>
      <c r="DN487" s="48"/>
      <c r="DQ487" s="48"/>
      <c r="DU487" s="48"/>
      <c r="DX487" s="48"/>
      <c r="EA487" s="48"/>
      <c r="EE487" s="48"/>
      <c r="EH487" s="48"/>
      <c r="EK487" s="48"/>
      <c r="EN487" s="48"/>
      <c r="ER487" s="48"/>
      <c r="EU487" s="48"/>
      <c r="EX487" s="48"/>
      <c r="FB487" s="48"/>
      <c r="FE487" s="48"/>
      <c r="FH487" s="48"/>
      <c r="FL487" s="48"/>
      <c r="FO487" s="48"/>
      <c r="FR487" s="48"/>
      <c r="FV487" s="48"/>
      <c r="FY487" s="48"/>
      <c r="GB487" s="48"/>
      <c r="GF487" s="48"/>
      <c r="GI487" s="48"/>
      <c r="GL487" s="48"/>
      <c r="GP487" s="48"/>
      <c r="GS487" s="48"/>
      <c r="GV487" s="48"/>
      <c r="GZ487" s="48"/>
      <c r="HC487" s="48"/>
      <c r="HF487" s="48"/>
      <c r="HJ487" s="48"/>
      <c r="HM487" s="48"/>
      <c r="HP487" s="48"/>
      <c r="HT487" s="48"/>
      <c r="HW487" s="48"/>
      <c r="HZ487" s="48"/>
      <c r="ID487" s="48"/>
      <c r="IG487" s="48"/>
      <c r="IJ487" s="48"/>
      <c r="IN487" s="48"/>
      <c r="IQ487" s="48"/>
      <c r="IT487" s="48"/>
      <c r="IX487" s="48"/>
      <c r="JA487" s="48"/>
      <c r="JD487" s="48"/>
      <c r="JH487" s="48"/>
      <c r="JK487" s="48"/>
      <c r="JN487" s="48"/>
      <c r="JQ487" s="48"/>
      <c r="JT487" s="48"/>
      <c r="JW487" s="48"/>
      <c r="JZ487" s="48"/>
      <c r="KC487" s="48"/>
      <c r="KF487" s="48"/>
      <c r="KI487" s="48"/>
      <c r="KL487" s="48"/>
      <c r="KO487" s="48"/>
      <c r="KR487" s="48"/>
      <c r="KS487" s="49"/>
    </row>
    <row r="488" spans="7:305" s="14" customFormat="1" ht="18.75" customHeight="1">
      <c r="G488" s="48"/>
      <c r="K488" s="48"/>
      <c r="N488" s="48"/>
      <c r="Q488" s="48"/>
      <c r="T488" s="48"/>
      <c r="W488" s="48"/>
      <c r="AA488" s="48"/>
      <c r="AD488" s="48"/>
      <c r="AG488" s="48"/>
      <c r="AK488" s="48"/>
      <c r="AN488" s="48"/>
      <c r="AQ488" s="48"/>
      <c r="AU488" s="48"/>
      <c r="AX488" s="48"/>
      <c r="BA488" s="48"/>
      <c r="BE488" s="48"/>
      <c r="BH488" s="48"/>
      <c r="BK488" s="48"/>
      <c r="BO488" s="48"/>
      <c r="BR488" s="48"/>
      <c r="BU488" s="48"/>
      <c r="BX488" s="48"/>
      <c r="CA488" s="48"/>
      <c r="CD488" s="48"/>
      <c r="CG488" s="48"/>
      <c r="CJ488" s="48"/>
      <c r="CM488" s="48"/>
      <c r="CQ488" s="48"/>
      <c r="CT488" s="48"/>
      <c r="CW488" s="48"/>
      <c r="DA488" s="48"/>
      <c r="DD488" s="48"/>
      <c r="DG488" s="48"/>
      <c r="DK488" s="48"/>
      <c r="DN488" s="48"/>
      <c r="DQ488" s="48"/>
      <c r="DU488" s="48"/>
      <c r="DX488" s="48"/>
      <c r="EA488" s="48"/>
      <c r="EE488" s="48"/>
      <c r="EH488" s="48"/>
      <c r="EK488" s="48"/>
      <c r="EN488" s="48"/>
      <c r="ER488" s="48"/>
      <c r="EU488" s="48"/>
      <c r="EX488" s="48"/>
      <c r="FB488" s="48"/>
      <c r="FE488" s="48"/>
      <c r="FH488" s="48"/>
      <c r="FL488" s="48"/>
      <c r="FO488" s="48"/>
      <c r="FR488" s="48"/>
      <c r="FV488" s="48"/>
      <c r="FY488" s="48"/>
      <c r="GB488" s="48"/>
      <c r="GF488" s="48"/>
      <c r="GI488" s="48"/>
      <c r="GL488" s="48"/>
      <c r="GP488" s="48"/>
      <c r="GS488" s="48"/>
      <c r="GV488" s="48"/>
      <c r="GZ488" s="48"/>
      <c r="HC488" s="48"/>
      <c r="HF488" s="48"/>
      <c r="HJ488" s="48"/>
      <c r="HM488" s="48"/>
      <c r="HP488" s="48"/>
      <c r="HT488" s="48"/>
      <c r="HW488" s="48"/>
      <c r="HZ488" s="48"/>
      <c r="ID488" s="48"/>
      <c r="IG488" s="48"/>
      <c r="IJ488" s="48"/>
      <c r="IN488" s="48"/>
      <c r="IQ488" s="48"/>
      <c r="IT488" s="48"/>
      <c r="IX488" s="48"/>
      <c r="JA488" s="48"/>
      <c r="JD488" s="48"/>
      <c r="JH488" s="48"/>
      <c r="JK488" s="48"/>
      <c r="JN488" s="48"/>
      <c r="JQ488" s="48"/>
      <c r="JT488" s="48"/>
      <c r="JW488" s="48"/>
      <c r="JZ488" s="48"/>
      <c r="KC488" s="48"/>
      <c r="KF488" s="48"/>
      <c r="KI488" s="48"/>
      <c r="KL488" s="48"/>
      <c r="KO488" s="48"/>
      <c r="KR488" s="48"/>
      <c r="KS488" s="49"/>
    </row>
    <row r="489" spans="7:305" s="14" customFormat="1">
      <c r="G489" s="48"/>
      <c r="K489" s="48"/>
      <c r="N489" s="48"/>
      <c r="Q489" s="48"/>
      <c r="T489" s="48"/>
      <c r="W489" s="48"/>
      <c r="AA489" s="48"/>
      <c r="AD489" s="48"/>
      <c r="AG489" s="48"/>
      <c r="AK489" s="48"/>
      <c r="AN489" s="48"/>
      <c r="AQ489" s="48"/>
      <c r="AU489" s="48"/>
      <c r="AX489" s="48"/>
      <c r="BA489" s="48"/>
      <c r="BE489" s="48"/>
      <c r="BH489" s="48"/>
      <c r="BK489" s="48"/>
      <c r="BO489" s="48"/>
      <c r="BR489" s="48"/>
      <c r="BU489" s="48"/>
      <c r="BX489" s="48"/>
      <c r="CA489" s="48"/>
      <c r="CD489" s="48"/>
      <c r="CG489" s="48"/>
      <c r="CJ489" s="48"/>
      <c r="CM489" s="48"/>
      <c r="CQ489" s="48"/>
      <c r="CT489" s="48"/>
      <c r="CW489" s="48"/>
      <c r="DA489" s="48"/>
      <c r="DD489" s="48"/>
      <c r="DG489" s="48"/>
      <c r="DK489" s="48"/>
      <c r="DN489" s="48"/>
      <c r="DQ489" s="48"/>
      <c r="DU489" s="48"/>
      <c r="DX489" s="48"/>
      <c r="EA489" s="48"/>
      <c r="EE489" s="48"/>
      <c r="EH489" s="48"/>
      <c r="EK489" s="48"/>
      <c r="EN489" s="48"/>
      <c r="ER489" s="48"/>
      <c r="EU489" s="48"/>
      <c r="EX489" s="48"/>
      <c r="FB489" s="48"/>
      <c r="FE489" s="48"/>
      <c r="FH489" s="48"/>
      <c r="FL489" s="48"/>
      <c r="FO489" s="48"/>
      <c r="FR489" s="48"/>
      <c r="FV489" s="48"/>
      <c r="FY489" s="48"/>
      <c r="GB489" s="48"/>
      <c r="GF489" s="48"/>
      <c r="GI489" s="48"/>
      <c r="GL489" s="48"/>
      <c r="GP489" s="48"/>
      <c r="GS489" s="48"/>
      <c r="GV489" s="48"/>
      <c r="GZ489" s="48"/>
      <c r="HC489" s="48"/>
      <c r="HF489" s="48"/>
      <c r="HJ489" s="48"/>
      <c r="HM489" s="48"/>
      <c r="HP489" s="48"/>
      <c r="HT489" s="48"/>
      <c r="HW489" s="48"/>
      <c r="HZ489" s="48"/>
      <c r="ID489" s="48"/>
      <c r="IG489" s="48"/>
      <c r="IJ489" s="48"/>
      <c r="IN489" s="48"/>
      <c r="IQ489" s="48"/>
      <c r="IT489" s="48"/>
      <c r="IX489" s="48"/>
      <c r="JA489" s="48"/>
      <c r="JD489" s="48"/>
      <c r="JH489" s="48"/>
      <c r="JK489" s="48"/>
      <c r="JN489" s="48"/>
      <c r="JQ489" s="48"/>
      <c r="JT489" s="48"/>
      <c r="JW489" s="48"/>
      <c r="JZ489" s="48"/>
      <c r="KC489" s="48"/>
      <c r="KF489" s="48"/>
      <c r="KI489" s="48"/>
      <c r="KL489" s="48"/>
      <c r="KO489" s="48"/>
      <c r="KR489" s="48"/>
      <c r="KS489" s="49"/>
    </row>
    <row r="490" spans="7:305" s="14" customFormat="1" ht="18.75" customHeight="1">
      <c r="G490" s="48"/>
      <c r="K490" s="48"/>
      <c r="N490" s="48"/>
      <c r="Q490" s="48"/>
      <c r="T490" s="48"/>
      <c r="W490" s="48"/>
      <c r="AA490" s="48"/>
      <c r="AD490" s="48"/>
      <c r="AG490" s="48"/>
      <c r="AK490" s="48"/>
      <c r="AN490" s="48"/>
      <c r="AQ490" s="48"/>
      <c r="AU490" s="48"/>
      <c r="AX490" s="48"/>
      <c r="BA490" s="48"/>
      <c r="BE490" s="48"/>
      <c r="BH490" s="48"/>
      <c r="BK490" s="48"/>
      <c r="BO490" s="48"/>
      <c r="BR490" s="48"/>
      <c r="BU490" s="48"/>
      <c r="BX490" s="48"/>
      <c r="CA490" s="48"/>
      <c r="CD490" s="48"/>
      <c r="CG490" s="48"/>
      <c r="CJ490" s="48"/>
      <c r="CM490" s="48"/>
      <c r="CQ490" s="48"/>
      <c r="CT490" s="48"/>
      <c r="CW490" s="48"/>
      <c r="DA490" s="48"/>
      <c r="DD490" s="48"/>
      <c r="DG490" s="48"/>
      <c r="DK490" s="48"/>
      <c r="DN490" s="48"/>
      <c r="DQ490" s="48"/>
      <c r="DU490" s="48"/>
      <c r="DX490" s="48"/>
      <c r="EA490" s="48"/>
      <c r="EE490" s="48"/>
      <c r="EH490" s="48"/>
      <c r="EK490" s="48"/>
      <c r="EN490" s="48"/>
      <c r="ER490" s="48"/>
      <c r="EU490" s="48"/>
      <c r="EX490" s="48"/>
      <c r="FB490" s="48"/>
      <c r="FE490" s="48"/>
      <c r="FH490" s="48"/>
      <c r="FL490" s="48"/>
      <c r="FO490" s="48"/>
      <c r="FR490" s="48"/>
      <c r="FV490" s="48"/>
      <c r="FY490" s="48"/>
      <c r="GB490" s="48"/>
      <c r="GF490" s="48"/>
      <c r="GI490" s="48"/>
      <c r="GL490" s="48"/>
      <c r="GP490" s="48"/>
      <c r="GS490" s="48"/>
      <c r="GV490" s="48"/>
      <c r="GZ490" s="48"/>
      <c r="HC490" s="48"/>
      <c r="HF490" s="48"/>
      <c r="HJ490" s="48"/>
      <c r="HM490" s="48"/>
      <c r="HP490" s="48"/>
      <c r="HT490" s="48"/>
      <c r="HW490" s="48"/>
      <c r="HZ490" s="48"/>
      <c r="ID490" s="48"/>
      <c r="IG490" s="48"/>
      <c r="IJ490" s="48"/>
      <c r="IN490" s="48"/>
      <c r="IQ490" s="48"/>
      <c r="IT490" s="48"/>
      <c r="IX490" s="48"/>
      <c r="JA490" s="48"/>
      <c r="JD490" s="48"/>
      <c r="JH490" s="48"/>
      <c r="JK490" s="48"/>
      <c r="JN490" s="48"/>
      <c r="JQ490" s="48"/>
      <c r="JT490" s="48"/>
      <c r="JW490" s="48"/>
      <c r="JZ490" s="48"/>
      <c r="KC490" s="48"/>
      <c r="KF490" s="48"/>
      <c r="KI490" s="48"/>
      <c r="KL490" s="48"/>
      <c r="KO490" s="48"/>
      <c r="KR490" s="48"/>
      <c r="KS490" s="49"/>
    </row>
    <row r="491" spans="7:305" s="14" customFormat="1">
      <c r="G491" s="48"/>
      <c r="K491" s="48"/>
      <c r="N491" s="48"/>
      <c r="Q491" s="48"/>
      <c r="T491" s="48"/>
      <c r="W491" s="48"/>
      <c r="AA491" s="48"/>
      <c r="AD491" s="48"/>
      <c r="AG491" s="48"/>
      <c r="AK491" s="48"/>
      <c r="AN491" s="48"/>
      <c r="AQ491" s="48"/>
      <c r="AU491" s="48"/>
      <c r="AX491" s="48"/>
      <c r="BA491" s="48"/>
      <c r="BE491" s="48"/>
      <c r="BH491" s="48"/>
      <c r="BK491" s="48"/>
      <c r="BO491" s="48"/>
      <c r="BR491" s="48"/>
      <c r="BU491" s="48"/>
      <c r="BX491" s="48"/>
      <c r="CA491" s="48"/>
      <c r="CD491" s="48"/>
      <c r="CG491" s="48"/>
      <c r="CJ491" s="48"/>
      <c r="CM491" s="48"/>
      <c r="CQ491" s="48"/>
      <c r="CT491" s="48"/>
      <c r="CW491" s="48"/>
      <c r="DA491" s="48"/>
      <c r="DD491" s="48"/>
      <c r="DG491" s="48"/>
      <c r="DK491" s="48"/>
      <c r="DN491" s="48"/>
      <c r="DQ491" s="48"/>
      <c r="DU491" s="48"/>
      <c r="DX491" s="48"/>
      <c r="EA491" s="48"/>
      <c r="EE491" s="48"/>
      <c r="EH491" s="48"/>
      <c r="EK491" s="48"/>
      <c r="EN491" s="48"/>
      <c r="ER491" s="48"/>
      <c r="EU491" s="48"/>
      <c r="EX491" s="48"/>
      <c r="FB491" s="48"/>
      <c r="FE491" s="48"/>
      <c r="FH491" s="48"/>
      <c r="FL491" s="48"/>
      <c r="FO491" s="48"/>
      <c r="FR491" s="48"/>
      <c r="FV491" s="48"/>
      <c r="FY491" s="48"/>
      <c r="GB491" s="48"/>
      <c r="GF491" s="48"/>
      <c r="GI491" s="48"/>
      <c r="GL491" s="48"/>
      <c r="GP491" s="48"/>
      <c r="GS491" s="48"/>
      <c r="GV491" s="48"/>
      <c r="GZ491" s="48"/>
      <c r="HC491" s="48"/>
      <c r="HF491" s="48"/>
      <c r="HJ491" s="48"/>
      <c r="HM491" s="48"/>
      <c r="HP491" s="48"/>
      <c r="HT491" s="48"/>
      <c r="HW491" s="48"/>
      <c r="HZ491" s="48"/>
      <c r="ID491" s="48"/>
      <c r="IG491" s="48"/>
      <c r="IJ491" s="48"/>
      <c r="IN491" s="48"/>
      <c r="IQ491" s="48"/>
      <c r="IT491" s="48"/>
      <c r="IX491" s="48"/>
      <c r="JA491" s="48"/>
      <c r="JD491" s="48"/>
      <c r="JH491" s="48"/>
      <c r="JK491" s="48"/>
      <c r="JN491" s="48"/>
      <c r="JQ491" s="48"/>
      <c r="JT491" s="48"/>
      <c r="JW491" s="48"/>
      <c r="JZ491" s="48"/>
      <c r="KC491" s="48"/>
      <c r="KF491" s="48"/>
      <c r="KI491" s="48"/>
      <c r="KL491" s="48"/>
      <c r="KO491" s="48"/>
      <c r="KR491" s="48"/>
      <c r="KS491" s="49"/>
    </row>
    <row r="492" spans="7:305" s="14" customFormat="1" ht="18.75" customHeight="1">
      <c r="G492" s="48"/>
      <c r="K492" s="48"/>
      <c r="N492" s="48"/>
      <c r="Q492" s="48"/>
      <c r="T492" s="48"/>
      <c r="W492" s="48"/>
      <c r="AA492" s="48"/>
      <c r="AD492" s="48"/>
      <c r="AG492" s="48"/>
      <c r="AK492" s="48"/>
      <c r="AN492" s="48"/>
      <c r="AQ492" s="48"/>
      <c r="AU492" s="48"/>
      <c r="AX492" s="48"/>
      <c r="BA492" s="48"/>
      <c r="BE492" s="48"/>
      <c r="BH492" s="48"/>
      <c r="BK492" s="48"/>
      <c r="BO492" s="48"/>
      <c r="BR492" s="48"/>
      <c r="BU492" s="48"/>
      <c r="BX492" s="48"/>
      <c r="CA492" s="48"/>
      <c r="CD492" s="48"/>
      <c r="CG492" s="48"/>
      <c r="CJ492" s="48"/>
      <c r="CM492" s="48"/>
      <c r="CQ492" s="48"/>
      <c r="CT492" s="48"/>
      <c r="CW492" s="48"/>
      <c r="DA492" s="48"/>
      <c r="DD492" s="48"/>
      <c r="DG492" s="48"/>
      <c r="DK492" s="48"/>
      <c r="DN492" s="48"/>
      <c r="DQ492" s="48"/>
      <c r="DU492" s="48"/>
      <c r="DX492" s="48"/>
      <c r="EA492" s="48"/>
      <c r="EE492" s="48"/>
      <c r="EH492" s="48"/>
      <c r="EK492" s="48"/>
      <c r="EN492" s="48"/>
      <c r="ER492" s="48"/>
      <c r="EU492" s="48"/>
      <c r="EX492" s="48"/>
      <c r="FB492" s="48"/>
      <c r="FE492" s="48"/>
      <c r="FH492" s="48"/>
      <c r="FL492" s="48"/>
      <c r="FO492" s="48"/>
      <c r="FR492" s="48"/>
      <c r="FV492" s="48"/>
      <c r="FY492" s="48"/>
      <c r="GB492" s="48"/>
      <c r="GF492" s="48"/>
      <c r="GI492" s="48"/>
      <c r="GL492" s="48"/>
      <c r="GP492" s="48"/>
      <c r="GS492" s="48"/>
      <c r="GV492" s="48"/>
      <c r="GZ492" s="48"/>
      <c r="HC492" s="48"/>
      <c r="HF492" s="48"/>
      <c r="HJ492" s="48"/>
      <c r="HM492" s="48"/>
      <c r="HP492" s="48"/>
      <c r="HT492" s="48"/>
      <c r="HW492" s="48"/>
      <c r="HZ492" s="48"/>
      <c r="ID492" s="48"/>
      <c r="IG492" s="48"/>
      <c r="IJ492" s="48"/>
      <c r="IN492" s="48"/>
      <c r="IQ492" s="48"/>
      <c r="IT492" s="48"/>
      <c r="IX492" s="48"/>
      <c r="JA492" s="48"/>
      <c r="JD492" s="48"/>
      <c r="JH492" s="48"/>
      <c r="JK492" s="48"/>
      <c r="JN492" s="48"/>
      <c r="JQ492" s="48"/>
      <c r="JT492" s="48"/>
      <c r="JW492" s="48"/>
      <c r="JZ492" s="48"/>
      <c r="KC492" s="48"/>
      <c r="KF492" s="48"/>
      <c r="KI492" s="48"/>
      <c r="KL492" s="48"/>
      <c r="KO492" s="48"/>
      <c r="KR492" s="48"/>
      <c r="KS492" s="49"/>
    </row>
    <row r="493" spans="7:305" s="14" customFormat="1">
      <c r="G493" s="48"/>
      <c r="K493" s="48"/>
      <c r="N493" s="48"/>
      <c r="Q493" s="48"/>
      <c r="T493" s="48"/>
      <c r="W493" s="48"/>
      <c r="AA493" s="48"/>
      <c r="AD493" s="48"/>
      <c r="AG493" s="48"/>
      <c r="AK493" s="48"/>
      <c r="AN493" s="48"/>
      <c r="AQ493" s="48"/>
      <c r="AU493" s="48"/>
      <c r="AX493" s="48"/>
      <c r="BA493" s="48"/>
      <c r="BE493" s="48"/>
      <c r="BH493" s="48"/>
      <c r="BK493" s="48"/>
      <c r="BO493" s="48"/>
      <c r="BR493" s="48"/>
      <c r="BU493" s="48"/>
      <c r="BX493" s="48"/>
      <c r="CA493" s="48"/>
      <c r="CD493" s="48"/>
      <c r="CG493" s="48"/>
      <c r="CJ493" s="48"/>
      <c r="CM493" s="48"/>
      <c r="CQ493" s="48"/>
      <c r="CT493" s="48"/>
      <c r="CW493" s="48"/>
      <c r="DA493" s="48"/>
      <c r="DD493" s="48"/>
      <c r="DG493" s="48"/>
      <c r="DK493" s="48"/>
      <c r="DN493" s="48"/>
      <c r="DQ493" s="48"/>
      <c r="DU493" s="48"/>
      <c r="DX493" s="48"/>
      <c r="EA493" s="48"/>
      <c r="EE493" s="48"/>
      <c r="EH493" s="48"/>
      <c r="EK493" s="48"/>
      <c r="EN493" s="48"/>
      <c r="ER493" s="48"/>
      <c r="EU493" s="48"/>
      <c r="EX493" s="48"/>
      <c r="FB493" s="48"/>
      <c r="FE493" s="48"/>
      <c r="FH493" s="48"/>
      <c r="FL493" s="48"/>
      <c r="FO493" s="48"/>
      <c r="FR493" s="48"/>
      <c r="FV493" s="48"/>
      <c r="FY493" s="48"/>
      <c r="GB493" s="48"/>
      <c r="GF493" s="48"/>
      <c r="GI493" s="48"/>
      <c r="GL493" s="48"/>
      <c r="GP493" s="48"/>
      <c r="GS493" s="48"/>
      <c r="GV493" s="48"/>
      <c r="GZ493" s="48"/>
      <c r="HC493" s="48"/>
      <c r="HF493" s="48"/>
      <c r="HJ493" s="48"/>
      <c r="HM493" s="48"/>
      <c r="HP493" s="48"/>
      <c r="HT493" s="48"/>
      <c r="HW493" s="48"/>
      <c r="HZ493" s="48"/>
      <c r="ID493" s="48"/>
      <c r="IG493" s="48"/>
      <c r="IJ493" s="48"/>
      <c r="IN493" s="48"/>
      <c r="IQ493" s="48"/>
      <c r="IT493" s="48"/>
      <c r="IX493" s="48"/>
      <c r="JA493" s="48"/>
      <c r="JD493" s="48"/>
      <c r="JH493" s="48"/>
      <c r="JK493" s="48"/>
      <c r="JN493" s="48"/>
      <c r="JQ493" s="48"/>
      <c r="JT493" s="48"/>
      <c r="JW493" s="48"/>
      <c r="JZ493" s="48"/>
      <c r="KC493" s="48"/>
      <c r="KF493" s="48"/>
      <c r="KI493" s="48"/>
      <c r="KL493" s="48"/>
      <c r="KO493" s="48"/>
      <c r="KR493" s="48"/>
      <c r="KS493" s="49"/>
    </row>
    <row r="494" spans="7:305" s="14" customFormat="1" ht="18.75" customHeight="1">
      <c r="G494" s="48"/>
      <c r="K494" s="48"/>
      <c r="N494" s="48"/>
      <c r="Q494" s="48"/>
      <c r="T494" s="48"/>
      <c r="W494" s="48"/>
      <c r="AA494" s="48"/>
      <c r="AD494" s="48"/>
      <c r="AG494" s="48"/>
      <c r="AK494" s="48"/>
      <c r="AN494" s="48"/>
      <c r="AQ494" s="48"/>
      <c r="AU494" s="48"/>
      <c r="AX494" s="48"/>
      <c r="BA494" s="48"/>
      <c r="BE494" s="48"/>
      <c r="BH494" s="48"/>
      <c r="BK494" s="48"/>
      <c r="BO494" s="48"/>
      <c r="BR494" s="48"/>
      <c r="BU494" s="48"/>
      <c r="BX494" s="48"/>
      <c r="CA494" s="48"/>
      <c r="CD494" s="48"/>
      <c r="CG494" s="48"/>
      <c r="CJ494" s="48"/>
      <c r="CM494" s="48"/>
      <c r="CQ494" s="48"/>
      <c r="CT494" s="48"/>
      <c r="CW494" s="48"/>
      <c r="DA494" s="48"/>
      <c r="DD494" s="48"/>
      <c r="DG494" s="48"/>
      <c r="DK494" s="48"/>
      <c r="DN494" s="48"/>
      <c r="DQ494" s="48"/>
      <c r="DU494" s="48"/>
      <c r="DX494" s="48"/>
      <c r="EA494" s="48"/>
      <c r="EE494" s="48"/>
      <c r="EH494" s="48"/>
      <c r="EK494" s="48"/>
      <c r="EN494" s="48"/>
      <c r="ER494" s="48"/>
      <c r="EU494" s="48"/>
      <c r="EX494" s="48"/>
      <c r="FB494" s="48"/>
      <c r="FE494" s="48"/>
      <c r="FH494" s="48"/>
      <c r="FL494" s="48"/>
      <c r="FO494" s="48"/>
      <c r="FR494" s="48"/>
      <c r="FV494" s="48"/>
      <c r="FY494" s="48"/>
      <c r="GB494" s="48"/>
      <c r="GF494" s="48"/>
      <c r="GI494" s="48"/>
      <c r="GL494" s="48"/>
      <c r="GP494" s="48"/>
      <c r="GS494" s="48"/>
      <c r="GV494" s="48"/>
      <c r="GZ494" s="48"/>
      <c r="HC494" s="48"/>
      <c r="HF494" s="48"/>
      <c r="HJ494" s="48"/>
      <c r="HM494" s="48"/>
      <c r="HP494" s="48"/>
      <c r="HT494" s="48"/>
      <c r="HW494" s="48"/>
      <c r="HZ494" s="48"/>
      <c r="ID494" s="48"/>
      <c r="IG494" s="48"/>
      <c r="IJ494" s="48"/>
      <c r="IN494" s="48"/>
      <c r="IQ494" s="48"/>
      <c r="IT494" s="48"/>
      <c r="IX494" s="48"/>
      <c r="JA494" s="48"/>
      <c r="JD494" s="48"/>
      <c r="JH494" s="48"/>
      <c r="JK494" s="48"/>
      <c r="JN494" s="48"/>
      <c r="JQ494" s="48"/>
      <c r="JT494" s="48"/>
      <c r="JW494" s="48"/>
      <c r="JZ494" s="48"/>
      <c r="KC494" s="48"/>
      <c r="KF494" s="48"/>
      <c r="KI494" s="48"/>
      <c r="KL494" s="48"/>
      <c r="KO494" s="48"/>
      <c r="KR494" s="48"/>
      <c r="KS494" s="49"/>
    </row>
    <row r="495" spans="7:305" s="14" customFormat="1">
      <c r="G495" s="48"/>
      <c r="K495" s="48"/>
      <c r="N495" s="48"/>
      <c r="Q495" s="48"/>
      <c r="T495" s="48"/>
      <c r="W495" s="48"/>
      <c r="AA495" s="48"/>
      <c r="AD495" s="48"/>
      <c r="AG495" s="48"/>
      <c r="AK495" s="48"/>
      <c r="AN495" s="48"/>
      <c r="AQ495" s="48"/>
      <c r="AU495" s="48"/>
      <c r="AX495" s="48"/>
      <c r="BA495" s="48"/>
      <c r="BE495" s="48"/>
      <c r="BH495" s="48"/>
      <c r="BK495" s="48"/>
      <c r="BO495" s="48"/>
      <c r="BR495" s="48"/>
      <c r="BU495" s="48"/>
      <c r="BX495" s="48"/>
      <c r="CA495" s="48"/>
      <c r="CD495" s="48"/>
      <c r="CG495" s="48"/>
      <c r="CJ495" s="48"/>
      <c r="CM495" s="48"/>
      <c r="CQ495" s="48"/>
      <c r="CT495" s="48"/>
      <c r="CW495" s="48"/>
      <c r="DA495" s="48"/>
      <c r="DD495" s="48"/>
      <c r="DG495" s="48"/>
      <c r="DK495" s="48"/>
      <c r="DN495" s="48"/>
      <c r="DQ495" s="48"/>
      <c r="DU495" s="48"/>
      <c r="DX495" s="48"/>
      <c r="EA495" s="48"/>
      <c r="EE495" s="48"/>
      <c r="EH495" s="48"/>
      <c r="EK495" s="48"/>
      <c r="EN495" s="48"/>
      <c r="ER495" s="48"/>
      <c r="EU495" s="48"/>
      <c r="EX495" s="48"/>
      <c r="FB495" s="48"/>
      <c r="FE495" s="48"/>
      <c r="FH495" s="48"/>
      <c r="FL495" s="48"/>
      <c r="FO495" s="48"/>
      <c r="FR495" s="48"/>
      <c r="FV495" s="48"/>
      <c r="FY495" s="48"/>
      <c r="GB495" s="48"/>
      <c r="GF495" s="48"/>
      <c r="GI495" s="48"/>
      <c r="GL495" s="48"/>
      <c r="GP495" s="48"/>
      <c r="GS495" s="48"/>
      <c r="GV495" s="48"/>
      <c r="GZ495" s="48"/>
      <c r="HC495" s="48"/>
      <c r="HF495" s="48"/>
      <c r="HJ495" s="48"/>
      <c r="HM495" s="48"/>
      <c r="HP495" s="48"/>
      <c r="HT495" s="48"/>
      <c r="HW495" s="48"/>
      <c r="HZ495" s="48"/>
      <c r="ID495" s="48"/>
      <c r="IG495" s="48"/>
      <c r="IJ495" s="48"/>
      <c r="IN495" s="48"/>
      <c r="IQ495" s="48"/>
      <c r="IT495" s="48"/>
      <c r="IX495" s="48"/>
      <c r="JA495" s="48"/>
      <c r="JD495" s="48"/>
      <c r="JH495" s="48"/>
      <c r="JK495" s="48"/>
      <c r="JN495" s="48"/>
      <c r="JQ495" s="48"/>
      <c r="JT495" s="48"/>
      <c r="JW495" s="48"/>
      <c r="JZ495" s="48"/>
      <c r="KC495" s="48"/>
      <c r="KF495" s="48"/>
      <c r="KI495" s="48"/>
      <c r="KL495" s="48"/>
      <c r="KO495" s="48"/>
      <c r="KR495" s="48"/>
      <c r="KS495" s="49"/>
    </row>
    <row r="496" spans="7:305" s="14" customFormat="1" ht="18.75" customHeight="1">
      <c r="G496" s="48"/>
      <c r="K496" s="48"/>
      <c r="N496" s="48"/>
      <c r="Q496" s="48"/>
      <c r="T496" s="48"/>
      <c r="W496" s="48"/>
      <c r="AA496" s="48"/>
      <c r="AD496" s="48"/>
      <c r="AG496" s="48"/>
      <c r="AK496" s="48"/>
      <c r="AN496" s="48"/>
      <c r="AQ496" s="48"/>
      <c r="AU496" s="48"/>
      <c r="AX496" s="48"/>
      <c r="BA496" s="48"/>
      <c r="BE496" s="48"/>
      <c r="BH496" s="48"/>
      <c r="BK496" s="48"/>
      <c r="BO496" s="48"/>
      <c r="BR496" s="48"/>
      <c r="BU496" s="48"/>
      <c r="BX496" s="48"/>
      <c r="CA496" s="48"/>
      <c r="CD496" s="48"/>
      <c r="CG496" s="48"/>
      <c r="CJ496" s="48"/>
      <c r="CM496" s="48"/>
      <c r="CQ496" s="48"/>
      <c r="CT496" s="48"/>
      <c r="CW496" s="48"/>
      <c r="DA496" s="48"/>
      <c r="DD496" s="48"/>
      <c r="DG496" s="48"/>
      <c r="DK496" s="48"/>
      <c r="DN496" s="48"/>
      <c r="DQ496" s="48"/>
      <c r="DU496" s="48"/>
      <c r="DX496" s="48"/>
      <c r="EA496" s="48"/>
      <c r="EE496" s="48"/>
      <c r="EH496" s="48"/>
      <c r="EK496" s="48"/>
      <c r="EN496" s="48"/>
      <c r="ER496" s="48"/>
      <c r="EU496" s="48"/>
      <c r="EX496" s="48"/>
      <c r="FB496" s="48"/>
      <c r="FE496" s="48"/>
      <c r="FH496" s="48"/>
      <c r="FL496" s="48"/>
      <c r="FO496" s="48"/>
      <c r="FR496" s="48"/>
      <c r="FV496" s="48"/>
      <c r="FY496" s="48"/>
      <c r="GB496" s="48"/>
      <c r="GF496" s="48"/>
      <c r="GI496" s="48"/>
      <c r="GL496" s="48"/>
      <c r="GP496" s="48"/>
      <c r="GS496" s="48"/>
      <c r="GV496" s="48"/>
      <c r="GZ496" s="48"/>
      <c r="HC496" s="48"/>
      <c r="HF496" s="48"/>
      <c r="HJ496" s="48"/>
      <c r="HM496" s="48"/>
      <c r="HP496" s="48"/>
      <c r="HT496" s="48"/>
      <c r="HW496" s="48"/>
      <c r="HZ496" s="48"/>
      <c r="ID496" s="48"/>
      <c r="IG496" s="48"/>
      <c r="IJ496" s="48"/>
      <c r="IN496" s="48"/>
      <c r="IQ496" s="48"/>
      <c r="IT496" s="48"/>
      <c r="IX496" s="48"/>
      <c r="JA496" s="48"/>
      <c r="JD496" s="48"/>
      <c r="JH496" s="48"/>
      <c r="JK496" s="48"/>
      <c r="JN496" s="48"/>
      <c r="JQ496" s="48"/>
      <c r="JT496" s="48"/>
      <c r="JW496" s="48"/>
      <c r="JZ496" s="48"/>
      <c r="KC496" s="48"/>
      <c r="KF496" s="48"/>
      <c r="KI496" s="48"/>
      <c r="KL496" s="48"/>
      <c r="KO496" s="48"/>
      <c r="KR496" s="48"/>
      <c r="KS496" s="49"/>
    </row>
    <row r="497" spans="7:305" s="14" customFormat="1">
      <c r="G497" s="48"/>
      <c r="K497" s="48"/>
      <c r="N497" s="48"/>
      <c r="Q497" s="48"/>
      <c r="T497" s="48"/>
      <c r="W497" s="48"/>
      <c r="AA497" s="48"/>
      <c r="AD497" s="48"/>
      <c r="AG497" s="48"/>
      <c r="AK497" s="48"/>
      <c r="AN497" s="48"/>
      <c r="AQ497" s="48"/>
      <c r="AU497" s="48"/>
      <c r="AX497" s="48"/>
      <c r="BA497" s="48"/>
      <c r="BE497" s="48"/>
      <c r="BH497" s="48"/>
      <c r="BK497" s="48"/>
      <c r="BO497" s="48"/>
      <c r="BR497" s="48"/>
      <c r="BU497" s="48"/>
      <c r="BX497" s="48"/>
      <c r="CA497" s="48"/>
      <c r="CD497" s="48"/>
      <c r="CG497" s="48"/>
      <c r="CJ497" s="48"/>
      <c r="CM497" s="48"/>
      <c r="CQ497" s="48"/>
      <c r="CT497" s="48"/>
      <c r="CW497" s="48"/>
      <c r="DA497" s="48"/>
      <c r="DD497" s="48"/>
      <c r="DG497" s="48"/>
      <c r="DK497" s="48"/>
      <c r="DN497" s="48"/>
      <c r="DQ497" s="48"/>
      <c r="DU497" s="48"/>
      <c r="DX497" s="48"/>
      <c r="EA497" s="48"/>
      <c r="EE497" s="48"/>
      <c r="EH497" s="48"/>
      <c r="EK497" s="48"/>
      <c r="EN497" s="48"/>
      <c r="ER497" s="48"/>
      <c r="EU497" s="48"/>
      <c r="EX497" s="48"/>
      <c r="FB497" s="48"/>
      <c r="FE497" s="48"/>
      <c r="FH497" s="48"/>
      <c r="FL497" s="48"/>
      <c r="FO497" s="48"/>
      <c r="FR497" s="48"/>
      <c r="FV497" s="48"/>
      <c r="FY497" s="48"/>
      <c r="GB497" s="48"/>
      <c r="GF497" s="48"/>
      <c r="GI497" s="48"/>
      <c r="GL497" s="48"/>
      <c r="GP497" s="48"/>
      <c r="GS497" s="48"/>
      <c r="GV497" s="48"/>
      <c r="GZ497" s="48"/>
      <c r="HC497" s="48"/>
      <c r="HF497" s="48"/>
      <c r="HJ497" s="48"/>
      <c r="HM497" s="48"/>
      <c r="HP497" s="48"/>
      <c r="HT497" s="48"/>
      <c r="HW497" s="48"/>
      <c r="HZ497" s="48"/>
      <c r="ID497" s="48"/>
      <c r="IG497" s="48"/>
      <c r="IJ497" s="48"/>
      <c r="IN497" s="48"/>
      <c r="IQ497" s="48"/>
      <c r="IT497" s="48"/>
      <c r="IX497" s="48"/>
      <c r="JA497" s="48"/>
      <c r="JD497" s="48"/>
      <c r="JH497" s="48"/>
      <c r="JK497" s="48"/>
      <c r="JN497" s="48"/>
      <c r="JQ497" s="48"/>
      <c r="JT497" s="48"/>
      <c r="JW497" s="48"/>
      <c r="JZ497" s="48"/>
      <c r="KC497" s="48"/>
      <c r="KF497" s="48"/>
      <c r="KI497" s="48"/>
      <c r="KL497" s="48"/>
      <c r="KO497" s="48"/>
      <c r="KR497" s="48"/>
      <c r="KS497" s="49"/>
    </row>
    <row r="498" spans="7:305" s="14" customFormat="1" ht="18.75" customHeight="1">
      <c r="G498" s="48"/>
      <c r="K498" s="48"/>
      <c r="N498" s="48"/>
      <c r="Q498" s="48"/>
      <c r="T498" s="48"/>
      <c r="W498" s="48"/>
      <c r="AA498" s="48"/>
      <c r="AD498" s="48"/>
      <c r="AG498" s="48"/>
      <c r="AK498" s="48"/>
      <c r="AN498" s="48"/>
      <c r="AQ498" s="48"/>
      <c r="AU498" s="48"/>
      <c r="AX498" s="48"/>
      <c r="BA498" s="48"/>
      <c r="BE498" s="48"/>
      <c r="BH498" s="48"/>
      <c r="BK498" s="48"/>
      <c r="BO498" s="48"/>
      <c r="BR498" s="48"/>
      <c r="BU498" s="48"/>
      <c r="BX498" s="48"/>
      <c r="CA498" s="48"/>
      <c r="CD498" s="48"/>
      <c r="CG498" s="48"/>
      <c r="CJ498" s="48"/>
      <c r="CM498" s="48"/>
      <c r="CQ498" s="48"/>
      <c r="CT498" s="48"/>
      <c r="CW498" s="48"/>
      <c r="DA498" s="48"/>
      <c r="DD498" s="48"/>
      <c r="DG498" s="48"/>
      <c r="DK498" s="48"/>
      <c r="DN498" s="48"/>
      <c r="DQ498" s="48"/>
      <c r="DU498" s="48"/>
      <c r="DX498" s="48"/>
      <c r="EA498" s="48"/>
      <c r="EE498" s="48"/>
      <c r="EH498" s="48"/>
      <c r="EK498" s="48"/>
      <c r="EN498" s="48"/>
      <c r="ER498" s="48"/>
      <c r="EU498" s="48"/>
      <c r="EX498" s="48"/>
      <c r="FB498" s="48"/>
      <c r="FE498" s="48"/>
      <c r="FH498" s="48"/>
      <c r="FL498" s="48"/>
      <c r="FO498" s="48"/>
      <c r="FR498" s="48"/>
      <c r="FV498" s="48"/>
      <c r="FY498" s="48"/>
      <c r="GB498" s="48"/>
      <c r="GF498" s="48"/>
      <c r="GI498" s="48"/>
      <c r="GL498" s="48"/>
      <c r="GP498" s="48"/>
      <c r="GS498" s="48"/>
      <c r="GV498" s="48"/>
      <c r="GZ498" s="48"/>
      <c r="HC498" s="48"/>
      <c r="HF498" s="48"/>
      <c r="HJ498" s="48"/>
      <c r="HM498" s="48"/>
      <c r="HP498" s="48"/>
      <c r="HT498" s="48"/>
      <c r="HW498" s="48"/>
      <c r="HZ498" s="48"/>
      <c r="ID498" s="48"/>
      <c r="IG498" s="48"/>
      <c r="IJ498" s="48"/>
      <c r="IN498" s="48"/>
      <c r="IQ498" s="48"/>
      <c r="IT498" s="48"/>
      <c r="IX498" s="48"/>
      <c r="JA498" s="48"/>
      <c r="JD498" s="48"/>
      <c r="JH498" s="48"/>
      <c r="JK498" s="48"/>
      <c r="JN498" s="48"/>
      <c r="JQ498" s="48"/>
      <c r="JT498" s="48"/>
      <c r="JW498" s="48"/>
      <c r="JZ498" s="48"/>
      <c r="KC498" s="48"/>
      <c r="KF498" s="48"/>
      <c r="KI498" s="48"/>
      <c r="KL498" s="48"/>
      <c r="KO498" s="48"/>
      <c r="KR498" s="48"/>
      <c r="KS498" s="49"/>
    </row>
    <row r="499" spans="7:305" s="14" customFormat="1">
      <c r="G499" s="48"/>
      <c r="K499" s="48"/>
      <c r="N499" s="48"/>
      <c r="Q499" s="48"/>
      <c r="T499" s="48"/>
      <c r="W499" s="48"/>
      <c r="AA499" s="48"/>
      <c r="AD499" s="48"/>
      <c r="AG499" s="48"/>
      <c r="AK499" s="48"/>
      <c r="AN499" s="48"/>
      <c r="AQ499" s="48"/>
      <c r="AU499" s="48"/>
      <c r="AX499" s="48"/>
      <c r="BA499" s="48"/>
      <c r="BE499" s="48"/>
      <c r="BH499" s="48"/>
      <c r="BK499" s="48"/>
      <c r="BO499" s="48"/>
      <c r="BR499" s="48"/>
      <c r="BU499" s="48"/>
      <c r="BX499" s="48"/>
      <c r="CA499" s="48"/>
      <c r="CD499" s="48"/>
      <c r="CG499" s="48"/>
      <c r="CJ499" s="48"/>
      <c r="CM499" s="48"/>
      <c r="CQ499" s="48"/>
      <c r="CT499" s="48"/>
      <c r="CW499" s="48"/>
      <c r="DA499" s="48"/>
      <c r="DD499" s="48"/>
      <c r="DG499" s="48"/>
      <c r="DK499" s="48"/>
      <c r="DN499" s="48"/>
      <c r="DQ499" s="48"/>
      <c r="DU499" s="48"/>
      <c r="DX499" s="48"/>
      <c r="EA499" s="48"/>
      <c r="EE499" s="48"/>
      <c r="EH499" s="48"/>
      <c r="EK499" s="48"/>
      <c r="EN499" s="48"/>
      <c r="ER499" s="48"/>
      <c r="EU499" s="48"/>
      <c r="EX499" s="48"/>
      <c r="FB499" s="48"/>
      <c r="FE499" s="48"/>
      <c r="FH499" s="48"/>
      <c r="FL499" s="48"/>
      <c r="FO499" s="48"/>
      <c r="FR499" s="48"/>
      <c r="FV499" s="48"/>
      <c r="FY499" s="48"/>
      <c r="GB499" s="48"/>
      <c r="GF499" s="48"/>
      <c r="GI499" s="48"/>
      <c r="GL499" s="48"/>
      <c r="GP499" s="48"/>
      <c r="GS499" s="48"/>
      <c r="GV499" s="48"/>
      <c r="GZ499" s="48"/>
      <c r="HC499" s="48"/>
      <c r="HF499" s="48"/>
      <c r="HJ499" s="48"/>
      <c r="HM499" s="48"/>
      <c r="HP499" s="48"/>
      <c r="HT499" s="48"/>
      <c r="HW499" s="48"/>
      <c r="HZ499" s="48"/>
      <c r="ID499" s="48"/>
      <c r="IG499" s="48"/>
      <c r="IJ499" s="48"/>
      <c r="IN499" s="48"/>
      <c r="IQ499" s="48"/>
      <c r="IT499" s="48"/>
      <c r="IX499" s="48"/>
      <c r="JA499" s="48"/>
      <c r="JD499" s="48"/>
      <c r="JH499" s="48"/>
      <c r="JK499" s="48"/>
      <c r="JN499" s="48"/>
      <c r="JQ499" s="48"/>
      <c r="JT499" s="48"/>
      <c r="JW499" s="48"/>
      <c r="JZ499" s="48"/>
      <c r="KC499" s="48"/>
      <c r="KF499" s="48"/>
      <c r="KI499" s="48"/>
      <c r="KL499" s="48"/>
      <c r="KO499" s="48"/>
      <c r="KR499" s="48"/>
      <c r="KS499" s="49"/>
    </row>
    <row r="500" spans="7:305" s="14" customFormat="1" ht="18.75" customHeight="1">
      <c r="G500" s="48"/>
      <c r="K500" s="48"/>
      <c r="N500" s="48"/>
      <c r="Q500" s="48"/>
      <c r="T500" s="48"/>
      <c r="W500" s="48"/>
      <c r="AA500" s="48"/>
      <c r="AD500" s="48"/>
      <c r="AG500" s="48"/>
      <c r="AK500" s="48"/>
      <c r="AN500" s="48"/>
      <c r="AQ500" s="48"/>
      <c r="AU500" s="48"/>
      <c r="AX500" s="48"/>
      <c r="BA500" s="48"/>
      <c r="BE500" s="48"/>
      <c r="BH500" s="48"/>
      <c r="BK500" s="48"/>
      <c r="BO500" s="48"/>
      <c r="BR500" s="48"/>
      <c r="BU500" s="48"/>
      <c r="BX500" s="48"/>
      <c r="CA500" s="48"/>
      <c r="CD500" s="48"/>
      <c r="CG500" s="48"/>
      <c r="CJ500" s="48"/>
      <c r="CM500" s="48"/>
      <c r="CQ500" s="48"/>
      <c r="CT500" s="48"/>
      <c r="CW500" s="48"/>
      <c r="DA500" s="48"/>
      <c r="DD500" s="48"/>
      <c r="DG500" s="48"/>
      <c r="DK500" s="48"/>
      <c r="DN500" s="48"/>
      <c r="DQ500" s="48"/>
      <c r="DU500" s="48"/>
      <c r="DX500" s="48"/>
      <c r="EA500" s="48"/>
      <c r="EE500" s="48"/>
      <c r="EH500" s="48"/>
      <c r="EK500" s="48"/>
      <c r="EN500" s="48"/>
      <c r="ER500" s="48"/>
      <c r="EU500" s="48"/>
      <c r="EX500" s="48"/>
      <c r="FB500" s="48"/>
      <c r="FE500" s="48"/>
      <c r="FH500" s="48"/>
      <c r="FL500" s="48"/>
      <c r="FO500" s="48"/>
      <c r="FR500" s="48"/>
      <c r="FV500" s="48"/>
      <c r="FY500" s="48"/>
      <c r="GB500" s="48"/>
      <c r="GF500" s="48"/>
      <c r="GI500" s="48"/>
      <c r="GL500" s="48"/>
      <c r="GP500" s="48"/>
      <c r="GS500" s="48"/>
      <c r="GV500" s="48"/>
      <c r="GZ500" s="48"/>
      <c r="HC500" s="48"/>
      <c r="HF500" s="48"/>
      <c r="HJ500" s="48"/>
      <c r="HM500" s="48"/>
      <c r="HP500" s="48"/>
      <c r="HT500" s="48"/>
      <c r="HW500" s="48"/>
      <c r="HZ500" s="48"/>
      <c r="ID500" s="48"/>
      <c r="IG500" s="48"/>
      <c r="IJ500" s="48"/>
      <c r="IN500" s="48"/>
      <c r="IQ500" s="48"/>
      <c r="IT500" s="48"/>
      <c r="IX500" s="48"/>
      <c r="JA500" s="48"/>
      <c r="JD500" s="48"/>
      <c r="JH500" s="48"/>
      <c r="JK500" s="48"/>
      <c r="JN500" s="48"/>
      <c r="JQ500" s="48"/>
      <c r="JT500" s="48"/>
      <c r="JW500" s="48"/>
      <c r="JZ500" s="48"/>
      <c r="KC500" s="48"/>
      <c r="KF500" s="48"/>
      <c r="KI500" s="48"/>
      <c r="KL500" s="48"/>
      <c r="KO500" s="48"/>
      <c r="KR500" s="48"/>
      <c r="KS500" s="49"/>
    </row>
    <row r="501" spans="7:305" s="14" customFormat="1">
      <c r="G501" s="48"/>
      <c r="K501" s="48"/>
      <c r="N501" s="48"/>
      <c r="Q501" s="48"/>
      <c r="T501" s="48"/>
      <c r="W501" s="48"/>
      <c r="AA501" s="48"/>
      <c r="AD501" s="48"/>
      <c r="AG501" s="48"/>
      <c r="AK501" s="48"/>
      <c r="AN501" s="48"/>
      <c r="AQ501" s="48"/>
      <c r="AU501" s="48"/>
      <c r="AX501" s="48"/>
      <c r="BA501" s="48"/>
      <c r="BE501" s="48"/>
      <c r="BH501" s="48"/>
      <c r="BK501" s="48"/>
      <c r="BO501" s="48"/>
      <c r="BR501" s="48"/>
      <c r="BU501" s="48"/>
      <c r="BX501" s="48"/>
      <c r="CA501" s="48"/>
      <c r="CD501" s="48"/>
      <c r="CG501" s="48"/>
      <c r="CJ501" s="48"/>
      <c r="CM501" s="48"/>
      <c r="CQ501" s="48"/>
      <c r="CT501" s="48"/>
      <c r="CW501" s="48"/>
      <c r="DA501" s="48"/>
      <c r="DD501" s="48"/>
      <c r="DG501" s="48"/>
      <c r="DK501" s="48"/>
      <c r="DN501" s="48"/>
      <c r="DQ501" s="48"/>
      <c r="DU501" s="48"/>
      <c r="DX501" s="48"/>
      <c r="EA501" s="48"/>
      <c r="EE501" s="48"/>
      <c r="EH501" s="48"/>
      <c r="EK501" s="48"/>
      <c r="EN501" s="48"/>
      <c r="ER501" s="48"/>
      <c r="EU501" s="48"/>
      <c r="EX501" s="48"/>
      <c r="FB501" s="48"/>
      <c r="FE501" s="48"/>
      <c r="FH501" s="48"/>
      <c r="FL501" s="48"/>
      <c r="FO501" s="48"/>
      <c r="FR501" s="48"/>
      <c r="FV501" s="48"/>
      <c r="FY501" s="48"/>
      <c r="GB501" s="48"/>
      <c r="GF501" s="48"/>
      <c r="GI501" s="48"/>
      <c r="GL501" s="48"/>
      <c r="GP501" s="48"/>
      <c r="GS501" s="48"/>
      <c r="GV501" s="48"/>
      <c r="GZ501" s="48"/>
      <c r="HC501" s="48"/>
      <c r="HF501" s="48"/>
      <c r="HJ501" s="48"/>
      <c r="HM501" s="48"/>
      <c r="HP501" s="48"/>
      <c r="HT501" s="48"/>
      <c r="HW501" s="48"/>
      <c r="HZ501" s="48"/>
      <c r="ID501" s="48"/>
      <c r="IG501" s="48"/>
      <c r="IJ501" s="48"/>
      <c r="IN501" s="48"/>
      <c r="IQ501" s="48"/>
      <c r="IT501" s="48"/>
      <c r="IX501" s="48"/>
      <c r="JA501" s="48"/>
      <c r="JD501" s="48"/>
      <c r="JH501" s="48"/>
      <c r="JK501" s="48"/>
      <c r="JN501" s="48"/>
      <c r="JQ501" s="48"/>
      <c r="JT501" s="48"/>
      <c r="JW501" s="48"/>
      <c r="JZ501" s="48"/>
      <c r="KC501" s="48"/>
      <c r="KF501" s="48"/>
      <c r="KI501" s="48"/>
      <c r="KL501" s="48"/>
      <c r="KO501" s="48"/>
      <c r="KR501" s="48"/>
      <c r="KS501" s="49"/>
    </row>
    <row r="502" spans="7:305" s="14" customFormat="1" ht="18.75" customHeight="1">
      <c r="G502" s="48"/>
      <c r="K502" s="48"/>
      <c r="N502" s="48"/>
      <c r="Q502" s="48"/>
      <c r="T502" s="48"/>
      <c r="W502" s="48"/>
      <c r="AA502" s="48"/>
      <c r="AD502" s="48"/>
      <c r="AG502" s="48"/>
      <c r="AK502" s="48"/>
      <c r="AN502" s="48"/>
      <c r="AQ502" s="48"/>
      <c r="AU502" s="48"/>
      <c r="AX502" s="48"/>
      <c r="BA502" s="48"/>
      <c r="BE502" s="48"/>
      <c r="BH502" s="48"/>
      <c r="BK502" s="48"/>
      <c r="BO502" s="48"/>
      <c r="BR502" s="48"/>
      <c r="BU502" s="48"/>
      <c r="BX502" s="48"/>
      <c r="CA502" s="48"/>
      <c r="CD502" s="48"/>
      <c r="CG502" s="48"/>
      <c r="CJ502" s="48"/>
      <c r="CM502" s="48"/>
      <c r="CQ502" s="48"/>
      <c r="CT502" s="48"/>
      <c r="CW502" s="48"/>
      <c r="DA502" s="48"/>
      <c r="DD502" s="48"/>
      <c r="DG502" s="48"/>
      <c r="DK502" s="48"/>
      <c r="DN502" s="48"/>
      <c r="DQ502" s="48"/>
      <c r="DU502" s="48"/>
      <c r="DX502" s="48"/>
      <c r="EA502" s="48"/>
      <c r="EE502" s="48"/>
      <c r="EH502" s="48"/>
      <c r="EK502" s="48"/>
      <c r="EN502" s="48"/>
      <c r="ER502" s="48"/>
      <c r="EU502" s="48"/>
      <c r="EX502" s="48"/>
      <c r="FB502" s="48"/>
      <c r="FE502" s="48"/>
      <c r="FH502" s="48"/>
      <c r="FL502" s="48"/>
      <c r="FO502" s="48"/>
      <c r="FR502" s="48"/>
      <c r="FV502" s="48"/>
      <c r="FY502" s="48"/>
      <c r="GB502" s="48"/>
      <c r="GF502" s="48"/>
      <c r="GI502" s="48"/>
      <c r="GL502" s="48"/>
      <c r="GP502" s="48"/>
      <c r="GS502" s="48"/>
      <c r="GV502" s="48"/>
      <c r="GZ502" s="48"/>
      <c r="HC502" s="48"/>
      <c r="HF502" s="48"/>
      <c r="HJ502" s="48"/>
      <c r="HM502" s="48"/>
      <c r="HP502" s="48"/>
      <c r="HT502" s="48"/>
      <c r="HW502" s="48"/>
      <c r="HZ502" s="48"/>
      <c r="ID502" s="48"/>
      <c r="IG502" s="48"/>
      <c r="IJ502" s="48"/>
      <c r="IN502" s="48"/>
      <c r="IQ502" s="48"/>
      <c r="IT502" s="48"/>
      <c r="IX502" s="48"/>
      <c r="JA502" s="48"/>
      <c r="JD502" s="48"/>
      <c r="JH502" s="48"/>
      <c r="JK502" s="48"/>
      <c r="JN502" s="48"/>
      <c r="JQ502" s="48"/>
      <c r="JT502" s="48"/>
      <c r="JW502" s="48"/>
      <c r="JZ502" s="48"/>
      <c r="KC502" s="48"/>
      <c r="KF502" s="48"/>
      <c r="KI502" s="48"/>
      <c r="KL502" s="48"/>
      <c r="KO502" s="48"/>
      <c r="KR502" s="48"/>
      <c r="KS502" s="49"/>
    </row>
    <row r="503" spans="7:305" s="14" customFormat="1">
      <c r="G503" s="48"/>
      <c r="K503" s="48"/>
      <c r="N503" s="48"/>
      <c r="Q503" s="48"/>
      <c r="T503" s="48"/>
      <c r="W503" s="48"/>
      <c r="AA503" s="48"/>
      <c r="AD503" s="48"/>
      <c r="AG503" s="48"/>
      <c r="AK503" s="48"/>
      <c r="AN503" s="48"/>
      <c r="AQ503" s="48"/>
      <c r="AU503" s="48"/>
      <c r="AX503" s="48"/>
      <c r="BA503" s="48"/>
      <c r="BE503" s="48"/>
      <c r="BH503" s="48"/>
      <c r="BK503" s="48"/>
      <c r="BO503" s="48"/>
      <c r="BR503" s="48"/>
      <c r="BU503" s="48"/>
      <c r="BX503" s="48"/>
      <c r="CA503" s="48"/>
      <c r="CD503" s="48"/>
      <c r="CG503" s="48"/>
      <c r="CJ503" s="48"/>
      <c r="CM503" s="48"/>
      <c r="CQ503" s="48"/>
      <c r="CT503" s="48"/>
      <c r="CW503" s="48"/>
      <c r="DA503" s="48"/>
      <c r="DD503" s="48"/>
      <c r="DG503" s="48"/>
      <c r="DK503" s="48"/>
      <c r="DN503" s="48"/>
      <c r="DQ503" s="48"/>
      <c r="DU503" s="48"/>
      <c r="DX503" s="48"/>
      <c r="EA503" s="48"/>
      <c r="EE503" s="48"/>
      <c r="EH503" s="48"/>
      <c r="EK503" s="48"/>
      <c r="EN503" s="48"/>
      <c r="ER503" s="48"/>
      <c r="EU503" s="48"/>
      <c r="EX503" s="48"/>
      <c r="FB503" s="48"/>
      <c r="FE503" s="48"/>
      <c r="FH503" s="48"/>
      <c r="FL503" s="48"/>
      <c r="FO503" s="48"/>
      <c r="FR503" s="48"/>
      <c r="FV503" s="48"/>
      <c r="FY503" s="48"/>
      <c r="GB503" s="48"/>
      <c r="GF503" s="48"/>
      <c r="GI503" s="48"/>
      <c r="GL503" s="48"/>
      <c r="GP503" s="48"/>
      <c r="GS503" s="48"/>
      <c r="GV503" s="48"/>
      <c r="GZ503" s="48"/>
      <c r="HC503" s="48"/>
      <c r="HF503" s="48"/>
      <c r="HJ503" s="48"/>
      <c r="HM503" s="48"/>
      <c r="HP503" s="48"/>
      <c r="HT503" s="48"/>
      <c r="HW503" s="48"/>
      <c r="HZ503" s="48"/>
      <c r="ID503" s="48"/>
      <c r="IG503" s="48"/>
      <c r="IJ503" s="48"/>
      <c r="IN503" s="48"/>
      <c r="IQ503" s="48"/>
      <c r="IT503" s="48"/>
      <c r="IX503" s="48"/>
      <c r="JA503" s="48"/>
      <c r="JD503" s="48"/>
      <c r="JH503" s="48"/>
      <c r="JK503" s="48"/>
      <c r="JN503" s="48"/>
      <c r="JQ503" s="48"/>
      <c r="JT503" s="48"/>
      <c r="JW503" s="48"/>
      <c r="JZ503" s="48"/>
      <c r="KC503" s="48"/>
      <c r="KF503" s="48"/>
      <c r="KI503" s="48"/>
      <c r="KL503" s="48"/>
      <c r="KO503" s="48"/>
      <c r="KR503" s="48"/>
      <c r="KS503" s="49"/>
    </row>
    <row r="504" spans="7:305" s="14" customFormat="1" ht="18.75" customHeight="1">
      <c r="G504" s="48"/>
      <c r="K504" s="48"/>
      <c r="N504" s="48"/>
      <c r="Q504" s="48"/>
      <c r="T504" s="48"/>
      <c r="W504" s="48"/>
      <c r="AA504" s="48"/>
      <c r="AD504" s="48"/>
      <c r="AG504" s="48"/>
      <c r="AK504" s="48"/>
      <c r="AN504" s="48"/>
      <c r="AQ504" s="48"/>
      <c r="AU504" s="48"/>
      <c r="AX504" s="48"/>
      <c r="BA504" s="48"/>
      <c r="BE504" s="48"/>
      <c r="BH504" s="48"/>
      <c r="BK504" s="48"/>
      <c r="BO504" s="48"/>
      <c r="BR504" s="48"/>
      <c r="BU504" s="48"/>
      <c r="BX504" s="48"/>
      <c r="CA504" s="48"/>
      <c r="CD504" s="48"/>
      <c r="CG504" s="48"/>
      <c r="CJ504" s="48"/>
      <c r="CM504" s="48"/>
      <c r="CQ504" s="48"/>
      <c r="CT504" s="48"/>
      <c r="CW504" s="48"/>
      <c r="DA504" s="48"/>
      <c r="DD504" s="48"/>
      <c r="DG504" s="48"/>
      <c r="DK504" s="48"/>
      <c r="DN504" s="48"/>
      <c r="DQ504" s="48"/>
      <c r="DU504" s="48"/>
      <c r="DX504" s="48"/>
      <c r="EA504" s="48"/>
      <c r="EE504" s="48"/>
      <c r="EH504" s="48"/>
      <c r="EK504" s="48"/>
      <c r="EN504" s="48"/>
      <c r="ER504" s="48"/>
      <c r="EU504" s="48"/>
      <c r="EX504" s="48"/>
      <c r="FB504" s="48"/>
      <c r="FE504" s="48"/>
      <c r="FH504" s="48"/>
      <c r="FL504" s="48"/>
      <c r="FO504" s="48"/>
      <c r="FR504" s="48"/>
      <c r="FV504" s="48"/>
      <c r="FY504" s="48"/>
      <c r="GB504" s="48"/>
      <c r="GF504" s="48"/>
      <c r="GI504" s="48"/>
      <c r="GL504" s="48"/>
      <c r="GP504" s="48"/>
      <c r="GS504" s="48"/>
      <c r="GV504" s="48"/>
      <c r="GZ504" s="48"/>
      <c r="HC504" s="48"/>
      <c r="HF504" s="48"/>
      <c r="HJ504" s="48"/>
      <c r="HM504" s="48"/>
      <c r="HP504" s="48"/>
      <c r="HT504" s="48"/>
      <c r="HW504" s="48"/>
      <c r="HZ504" s="48"/>
      <c r="ID504" s="48"/>
      <c r="IG504" s="48"/>
      <c r="IJ504" s="48"/>
      <c r="IN504" s="48"/>
      <c r="IQ504" s="48"/>
      <c r="IT504" s="48"/>
      <c r="IX504" s="48"/>
      <c r="JA504" s="48"/>
      <c r="JD504" s="48"/>
      <c r="JH504" s="48"/>
      <c r="JK504" s="48"/>
      <c r="JN504" s="48"/>
      <c r="JQ504" s="48"/>
      <c r="JT504" s="48"/>
      <c r="JW504" s="48"/>
      <c r="JZ504" s="48"/>
      <c r="KC504" s="48"/>
      <c r="KF504" s="48"/>
      <c r="KI504" s="48"/>
      <c r="KL504" s="48"/>
      <c r="KO504" s="48"/>
      <c r="KR504" s="48"/>
      <c r="KS504" s="49"/>
    </row>
    <row r="505" spans="7:305" s="14" customFormat="1">
      <c r="G505" s="48"/>
      <c r="K505" s="48"/>
      <c r="N505" s="48"/>
      <c r="Q505" s="48"/>
      <c r="T505" s="48"/>
      <c r="W505" s="48"/>
      <c r="AA505" s="48"/>
      <c r="AD505" s="48"/>
      <c r="AG505" s="48"/>
      <c r="AK505" s="48"/>
      <c r="AN505" s="48"/>
      <c r="AQ505" s="48"/>
      <c r="AU505" s="48"/>
      <c r="AX505" s="48"/>
      <c r="BA505" s="48"/>
      <c r="BE505" s="48"/>
      <c r="BH505" s="48"/>
      <c r="BK505" s="48"/>
      <c r="BO505" s="48"/>
      <c r="BR505" s="48"/>
      <c r="BU505" s="48"/>
      <c r="BX505" s="48"/>
      <c r="CA505" s="48"/>
      <c r="CD505" s="48"/>
      <c r="CG505" s="48"/>
      <c r="CJ505" s="48"/>
      <c r="CM505" s="48"/>
      <c r="CQ505" s="48"/>
      <c r="CT505" s="48"/>
      <c r="CW505" s="48"/>
      <c r="DA505" s="48"/>
      <c r="DD505" s="48"/>
      <c r="DG505" s="48"/>
      <c r="DK505" s="48"/>
      <c r="DN505" s="48"/>
      <c r="DQ505" s="48"/>
      <c r="DU505" s="48"/>
      <c r="DX505" s="48"/>
      <c r="EA505" s="48"/>
      <c r="EE505" s="48"/>
      <c r="EH505" s="48"/>
      <c r="EK505" s="48"/>
      <c r="EN505" s="48"/>
      <c r="ER505" s="48"/>
      <c r="EU505" s="48"/>
      <c r="EX505" s="48"/>
      <c r="FB505" s="48"/>
      <c r="FE505" s="48"/>
      <c r="FH505" s="48"/>
      <c r="FL505" s="48"/>
      <c r="FO505" s="48"/>
      <c r="FR505" s="48"/>
      <c r="FV505" s="48"/>
      <c r="FY505" s="48"/>
      <c r="GB505" s="48"/>
      <c r="GF505" s="48"/>
      <c r="GI505" s="48"/>
      <c r="GL505" s="48"/>
      <c r="GP505" s="48"/>
      <c r="GS505" s="48"/>
      <c r="GV505" s="48"/>
      <c r="GZ505" s="48"/>
      <c r="HC505" s="48"/>
      <c r="HF505" s="48"/>
      <c r="HJ505" s="48"/>
      <c r="HM505" s="48"/>
      <c r="HP505" s="48"/>
      <c r="HT505" s="48"/>
      <c r="HW505" s="48"/>
      <c r="HZ505" s="48"/>
      <c r="ID505" s="48"/>
      <c r="IG505" s="48"/>
      <c r="IJ505" s="48"/>
      <c r="IN505" s="48"/>
      <c r="IQ505" s="48"/>
      <c r="IT505" s="48"/>
      <c r="IX505" s="48"/>
      <c r="JA505" s="48"/>
      <c r="JD505" s="48"/>
      <c r="JH505" s="48"/>
      <c r="JK505" s="48"/>
      <c r="JN505" s="48"/>
      <c r="JQ505" s="48"/>
      <c r="JT505" s="48"/>
      <c r="JW505" s="48"/>
      <c r="JZ505" s="48"/>
      <c r="KC505" s="48"/>
      <c r="KF505" s="48"/>
      <c r="KI505" s="48"/>
      <c r="KL505" s="48"/>
      <c r="KO505" s="48"/>
      <c r="KR505" s="48"/>
      <c r="KS505" s="49"/>
    </row>
    <row r="506" spans="7:305" s="14" customFormat="1" ht="18.75" customHeight="1">
      <c r="G506" s="48"/>
      <c r="K506" s="48"/>
      <c r="N506" s="48"/>
      <c r="Q506" s="48"/>
      <c r="T506" s="48"/>
      <c r="W506" s="48"/>
      <c r="AA506" s="48"/>
      <c r="AD506" s="48"/>
      <c r="AG506" s="48"/>
      <c r="AK506" s="48"/>
      <c r="AN506" s="48"/>
      <c r="AQ506" s="48"/>
      <c r="AU506" s="48"/>
      <c r="AX506" s="48"/>
      <c r="BA506" s="48"/>
      <c r="BE506" s="48"/>
      <c r="BH506" s="48"/>
      <c r="BK506" s="48"/>
      <c r="BO506" s="48"/>
      <c r="BR506" s="48"/>
      <c r="BU506" s="48"/>
      <c r="BX506" s="48"/>
      <c r="CA506" s="48"/>
      <c r="CD506" s="48"/>
      <c r="CG506" s="48"/>
      <c r="CJ506" s="48"/>
      <c r="CM506" s="48"/>
      <c r="CQ506" s="48"/>
      <c r="CT506" s="48"/>
      <c r="CW506" s="48"/>
      <c r="DA506" s="48"/>
      <c r="DD506" s="48"/>
      <c r="DG506" s="48"/>
      <c r="DK506" s="48"/>
      <c r="DN506" s="48"/>
      <c r="DQ506" s="48"/>
      <c r="DU506" s="48"/>
      <c r="DX506" s="48"/>
      <c r="EA506" s="48"/>
      <c r="EE506" s="48"/>
      <c r="EH506" s="48"/>
      <c r="EK506" s="48"/>
      <c r="EN506" s="48"/>
      <c r="ER506" s="48"/>
      <c r="EU506" s="48"/>
      <c r="EX506" s="48"/>
      <c r="FB506" s="48"/>
      <c r="FE506" s="48"/>
      <c r="FH506" s="48"/>
      <c r="FL506" s="48"/>
      <c r="FO506" s="48"/>
      <c r="FR506" s="48"/>
      <c r="FV506" s="48"/>
      <c r="FY506" s="48"/>
      <c r="GB506" s="48"/>
      <c r="GF506" s="48"/>
      <c r="GI506" s="48"/>
      <c r="GL506" s="48"/>
      <c r="GP506" s="48"/>
      <c r="GS506" s="48"/>
      <c r="GV506" s="48"/>
      <c r="GZ506" s="48"/>
      <c r="HC506" s="48"/>
      <c r="HF506" s="48"/>
      <c r="HJ506" s="48"/>
      <c r="HM506" s="48"/>
      <c r="HP506" s="48"/>
      <c r="HT506" s="48"/>
      <c r="HW506" s="48"/>
      <c r="HZ506" s="48"/>
      <c r="ID506" s="48"/>
      <c r="IG506" s="48"/>
      <c r="IJ506" s="48"/>
      <c r="IN506" s="48"/>
      <c r="IQ506" s="48"/>
      <c r="IT506" s="48"/>
      <c r="IX506" s="48"/>
      <c r="JA506" s="48"/>
      <c r="JD506" s="48"/>
      <c r="JH506" s="48"/>
      <c r="JK506" s="48"/>
      <c r="JN506" s="48"/>
      <c r="JQ506" s="48"/>
      <c r="JT506" s="48"/>
      <c r="JW506" s="48"/>
      <c r="JZ506" s="48"/>
      <c r="KC506" s="48"/>
      <c r="KF506" s="48"/>
      <c r="KI506" s="48"/>
      <c r="KL506" s="48"/>
      <c r="KO506" s="48"/>
      <c r="KR506" s="48"/>
      <c r="KS506" s="49"/>
    </row>
    <row r="507" spans="7:305" s="14" customFormat="1">
      <c r="G507" s="48"/>
      <c r="K507" s="48"/>
      <c r="N507" s="48"/>
      <c r="Q507" s="48"/>
      <c r="T507" s="48"/>
      <c r="W507" s="48"/>
      <c r="AA507" s="48"/>
      <c r="AD507" s="48"/>
      <c r="AG507" s="48"/>
      <c r="AK507" s="48"/>
      <c r="AN507" s="48"/>
      <c r="AQ507" s="48"/>
      <c r="AU507" s="48"/>
      <c r="AX507" s="48"/>
      <c r="BA507" s="48"/>
      <c r="BE507" s="48"/>
      <c r="BH507" s="48"/>
      <c r="BK507" s="48"/>
      <c r="BO507" s="48"/>
      <c r="BR507" s="48"/>
      <c r="BU507" s="48"/>
      <c r="BX507" s="48"/>
      <c r="CA507" s="48"/>
      <c r="CD507" s="48"/>
      <c r="CG507" s="48"/>
      <c r="CJ507" s="48"/>
      <c r="CM507" s="48"/>
      <c r="CQ507" s="48"/>
      <c r="CT507" s="48"/>
      <c r="CW507" s="48"/>
      <c r="DA507" s="48"/>
      <c r="DD507" s="48"/>
      <c r="DG507" s="48"/>
      <c r="DK507" s="48"/>
      <c r="DN507" s="48"/>
      <c r="DQ507" s="48"/>
      <c r="DU507" s="48"/>
      <c r="DX507" s="48"/>
      <c r="EA507" s="48"/>
      <c r="EE507" s="48"/>
      <c r="EH507" s="48"/>
      <c r="EK507" s="48"/>
      <c r="EN507" s="48"/>
      <c r="ER507" s="48"/>
      <c r="EU507" s="48"/>
      <c r="EX507" s="48"/>
      <c r="FB507" s="48"/>
      <c r="FE507" s="48"/>
      <c r="FH507" s="48"/>
      <c r="FL507" s="48"/>
      <c r="FO507" s="48"/>
      <c r="FR507" s="48"/>
      <c r="FV507" s="48"/>
      <c r="FY507" s="48"/>
      <c r="GB507" s="48"/>
      <c r="GF507" s="48"/>
      <c r="GI507" s="48"/>
      <c r="GL507" s="48"/>
      <c r="GP507" s="48"/>
      <c r="GS507" s="48"/>
      <c r="GV507" s="48"/>
      <c r="GZ507" s="48"/>
      <c r="HC507" s="48"/>
      <c r="HF507" s="48"/>
      <c r="HJ507" s="48"/>
      <c r="HM507" s="48"/>
      <c r="HP507" s="48"/>
      <c r="HT507" s="48"/>
      <c r="HW507" s="48"/>
      <c r="HZ507" s="48"/>
      <c r="ID507" s="48"/>
      <c r="IG507" s="48"/>
      <c r="IJ507" s="48"/>
      <c r="IN507" s="48"/>
      <c r="IQ507" s="48"/>
      <c r="IT507" s="48"/>
      <c r="IX507" s="48"/>
      <c r="JA507" s="48"/>
      <c r="JD507" s="48"/>
      <c r="JH507" s="48"/>
      <c r="JK507" s="48"/>
      <c r="JN507" s="48"/>
      <c r="JQ507" s="48"/>
      <c r="JT507" s="48"/>
      <c r="JW507" s="48"/>
      <c r="JZ507" s="48"/>
      <c r="KC507" s="48"/>
      <c r="KF507" s="48"/>
      <c r="KI507" s="48"/>
      <c r="KL507" s="48"/>
      <c r="KO507" s="48"/>
      <c r="KR507" s="48"/>
      <c r="KS507" s="49"/>
    </row>
    <row r="508" spans="7:305" s="14" customFormat="1" ht="18.75" customHeight="1">
      <c r="G508" s="48"/>
      <c r="K508" s="48"/>
      <c r="N508" s="48"/>
      <c r="Q508" s="48"/>
      <c r="T508" s="48"/>
      <c r="W508" s="48"/>
      <c r="AA508" s="48"/>
      <c r="AD508" s="48"/>
      <c r="AG508" s="48"/>
      <c r="AK508" s="48"/>
      <c r="AN508" s="48"/>
      <c r="AQ508" s="48"/>
      <c r="AU508" s="48"/>
      <c r="AX508" s="48"/>
      <c r="BA508" s="48"/>
      <c r="BE508" s="48"/>
      <c r="BH508" s="48"/>
      <c r="BK508" s="48"/>
      <c r="BO508" s="48"/>
      <c r="BR508" s="48"/>
      <c r="BU508" s="48"/>
      <c r="BX508" s="48"/>
      <c r="CA508" s="48"/>
      <c r="CD508" s="48"/>
      <c r="CG508" s="48"/>
      <c r="CJ508" s="48"/>
      <c r="CM508" s="48"/>
      <c r="CQ508" s="48"/>
      <c r="CT508" s="48"/>
      <c r="CW508" s="48"/>
      <c r="DA508" s="48"/>
      <c r="DD508" s="48"/>
      <c r="DG508" s="48"/>
      <c r="DK508" s="48"/>
      <c r="DN508" s="48"/>
      <c r="DQ508" s="48"/>
      <c r="DU508" s="48"/>
      <c r="DX508" s="48"/>
      <c r="EA508" s="48"/>
      <c r="EE508" s="48"/>
      <c r="EH508" s="48"/>
      <c r="EK508" s="48"/>
      <c r="EN508" s="48"/>
      <c r="ER508" s="48"/>
      <c r="EU508" s="48"/>
      <c r="EX508" s="48"/>
      <c r="FB508" s="48"/>
      <c r="FE508" s="48"/>
      <c r="FH508" s="48"/>
      <c r="FL508" s="48"/>
      <c r="FO508" s="48"/>
      <c r="FR508" s="48"/>
      <c r="FV508" s="48"/>
      <c r="FY508" s="48"/>
      <c r="GB508" s="48"/>
      <c r="GF508" s="48"/>
      <c r="GI508" s="48"/>
      <c r="GL508" s="48"/>
      <c r="GP508" s="48"/>
      <c r="GS508" s="48"/>
      <c r="GV508" s="48"/>
      <c r="GZ508" s="48"/>
      <c r="HC508" s="48"/>
      <c r="HF508" s="48"/>
      <c r="HJ508" s="48"/>
      <c r="HM508" s="48"/>
      <c r="HP508" s="48"/>
      <c r="HT508" s="48"/>
      <c r="HW508" s="48"/>
      <c r="HZ508" s="48"/>
      <c r="ID508" s="48"/>
      <c r="IG508" s="48"/>
      <c r="IJ508" s="48"/>
      <c r="IN508" s="48"/>
      <c r="IQ508" s="48"/>
      <c r="IT508" s="48"/>
      <c r="IX508" s="48"/>
      <c r="JA508" s="48"/>
      <c r="JD508" s="48"/>
      <c r="JH508" s="48"/>
      <c r="JK508" s="48"/>
      <c r="JN508" s="48"/>
      <c r="JQ508" s="48"/>
      <c r="JT508" s="48"/>
      <c r="JW508" s="48"/>
      <c r="JZ508" s="48"/>
      <c r="KC508" s="48"/>
      <c r="KF508" s="48"/>
      <c r="KI508" s="48"/>
      <c r="KL508" s="48"/>
      <c r="KO508" s="48"/>
      <c r="KR508" s="48"/>
      <c r="KS508" s="49"/>
    </row>
    <row r="509" spans="7:305" s="14" customFormat="1">
      <c r="G509" s="48"/>
      <c r="K509" s="48"/>
      <c r="N509" s="48"/>
      <c r="Q509" s="48"/>
      <c r="T509" s="48"/>
      <c r="W509" s="48"/>
      <c r="AA509" s="48"/>
      <c r="AD509" s="48"/>
      <c r="AG509" s="48"/>
      <c r="AK509" s="48"/>
      <c r="AN509" s="48"/>
      <c r="AQ509" s="48"/>
      <c r="AU509" s="48"/>
      <c r="AX509" s="48"/>
      <c r="BA509" s="48"/>
      <c r="BE509" s="48"/>
      <c r="BH509" s="48"/>
      <c r="BK509" s="48"/>
      <c r="BO509" s="48"/>
      <c r="BR509" s="48"/>
      <c r="BU509" s="48"/>
      <c r="BX509" s="48"/>
      <c r="CA509" s="48"/>
      <c r="CD509" s="48"/>
      <c r="CG509" s="48"/>
      <c r="CJ509" s="48"/>
      <c r="CM509" s="48"/>
      <c r="CQ509" s="48"/>
      <c r="CT509" s="48"/>
      <c r="CW509" s="48"/>
      <c r="DA509" s="48"/>
      <c r="DD509" s="48"/>
      <c r="DG509" s="48"/>
      <c r="DK509" s="48"/>
      <c r="DN509" s="48"/>
      <c r="DQ509" s="48"/>
      <c r="DU509" s="48"/>
      <c r="DX509" s="48"/>
      <c r="EA509" s="48"/>
      <c r="EE509" s="48"/>
      <c r="EH509" s="48"/>
      <c r="EK509" s="48"/>
      <c r="EN509" s="48"/>
      <c r="ER509" s="48"/>
      <c r="EU509" s="48"/>
      <c r="EX509" s="48"/>
      <c r="FB509" s="48"/>
      <c r="FE509" s="48"/>
      <c r="FH509" s="48"/>
      <c r="FL509" s="48"/>
      <c r="FO509" s="48"/>
      <c r="FR509" s="48"/>
      <c r="FV509" s="48"/>
      <c r="FY509" s="48"/>
      <c r="GB509" s="48"/>
      <c r="GF509" s="48"/>
      <c r="GI509" s="48"/>
      <c r="GL509" s="48"/>
      <c r="GP509" s="48"/>
      <c r="GS509" s="48"/>
      <c r="GV509" s="48"/>
      <c r="GZ509" s="48"/>
      <c r="HC509" s="48"/>
      <c r="HF509" s="48"/>
      <c r="HJ509" s="48"/>
      <c r="HM509" s="48"/>
      <c r="HP509" s="48"/>
      <c r="HT509" s="48"/>
      <c r="HW509" s="48"/>
      <c r="HZ509" s="48"/>
      <c r="ID509" s="48"/>
      <c r="IG509" s="48"/>
      <c r="IJ509" s="48"/>
      <c r="IN509" s="48"/>
      <c r="IQ509" s="48"/>
      <c r="IT509" s="48"/>
      <c r="IX509" s="48"/>
      <c r="JA509" s="48"/>
      <c r="JD509" s="48"/>
      <c r="JH509" s="48"/>
      <c r="JK509" s="48"/>
      <c r="JN509" s="48"/>
      <c r="JQ509" s="48"/>
      <c r="JT509" s="48"/>
      <c r="JW509" s="48"/>
      <c r="JZ509" s="48"/>
      <c r="KC509" s="48"/>
      <c r="KF509" s="48"/>
      <c r="KI509" s="48"/>
      <c r="KL509" s="48"/>
      <c r="KO509" s="48"/>
      <c r="KR509" s="48"/>
      <c r="KS509" s="49"/>
    </row>
    <row r="510" spans="7:305" s="14" customFormat="1" ht="18.75" customHeight="1">
      <c r="G510" s="48"/>
      <c r="K510" s="48"/>
      <c r="N510" s="48"/>
      <c r="Q510" s="48"/>
      <c r="T510" s="48"/>
      <c r="W510" s="48"/>
      <c r="AA510" s="48"/>
      <c r="AD510" s="48"/>
      <c r="AG510" s="48"/>
      <c r="AK510" s="48"/>
      <c r="AN510" s="48"/>
      <c r="AQ510" s="48"/>
      <c r="AU510" s="48"/>
      <c r="AX510" s="48"/>
      <c r="BA510" s="48"/>
      <c r="BE510" s="48"/>
      <c r="BH510" s="48"/>
      <c r="BK510" s="48"/>
      <c r="BO510" s="48"/>
      <c r="BR510" s="48"/>
      <c r="BU510" s="48"/>
      <c r="BX510" s="48"/>
      <c r="CA510" s="48"/>
      <c r="CD510" s="48"/>
      <c r="CG510" s="48"/>
      <c r="CJ510" s="48"/>
      <c r="CM510" s="48"/>
      <c r="CQ510" s="48"/>
      <c r="CT510" s="48"/>
      <c r="CW510" s="48"/>
      <c r="DA510" s="48"/>
      <c r="DD510" s="48"/>
      <c r="DG510" s="48"/>
      <c r="DK510" s="48"/>
      <c r="DN510" s="48"/>
      <c r="DQ510" s="48"/>
      <c r="DU510" s="48"/>
      <c r="DX510" s="48"/>
      <c r="EA510" s="48"/>
      <c r="EE510" s="48"/>
      <c r="EH510" s="48"/>
      <c r="EK510" s="48"/>
      <c r="EN510" s="48"/>
      <c r="ER510" s="48"/>
      <c r="EU510" s="48"/>
      <c r="EX510" s="48"/>
      <c r="FB510" s="48"/>
      <c r="FE510" s="48"/>
      <c r="FH510" s="48"/>
      <c r="FL510" s="48"/>
      <c r="FO510" s="48"/>
      <c r="FR510" s="48"/>
      <c r="FV510" s="48"/>
      <c r="FY510" s="48"/>
      <c r="GB510" s="48"/>
      <c r="GF510" s="48"/>
      <c r="GI510" s="48"/>
      <c r="GL510" s="48"/>
      <c r="GP510" s="48"/>
      <c r="GS510" s="48"/>
      <c r="GV510" s="48"/>
      <c r="GZ510" s="48"/>
      <c r="HC510" s="48"/>
      <c r="HF510" s="48"/>
      <c r="HJ510" s="48"/>
      <c r="HM510" s="48"/>
      <c r="HP510" s="48"/>
      <c r="HT510" s="48"/>
      <c r="HW510" s="48"/>
      <c r="HZ510" s="48"/>
      <c r="ID510" s="48"/>
      <c r="IG510" s="48"/>
      <c r="IJ510" s="48"/>
      <c r="IN510" s="48"/>
      <c r="IQ510" s="48"/>
      <c r="IT510" s="48"/>
      <c r="IX510" s="48"/>
      <c r="JA510" s="48"/>
      <c r="JD510" s="48"/>
      <c r="JH510" s="48"/>
      <c r="JK510" s="48"/>
      <c r="JN510" s="48"/>
      <c r="JQ510" s="48"/>
      <c r="JT510" s="48"/>
      <c r="JW510" s="48"/>
      <c r="JZ510" s="48"/>
      <c r="KC510" s="48"/>
      <c r="KF510" s="48"/>
      <c r="KI510" s="48"/>
      <c r="KL510" s="48"/>
      <c r="KO510" s="48"/>
      <c r="KR510" s="48"/>
      <c r="KS510" s="49"/>
    </row>
    <row r="511" spans="7:305" s="14" customFormat="1">
      <c r="G511" s="48"/>
      <c r="K511" s="48"/>
      <c r="N511" s="48"/>
      <c r="Q511" s="48"/>
      <c r="T511" s="48"/>
      <c r="W511" s="48"/>
      <c r="AA511" s="48"/>
      <c r="AD511" s="48"/>
      <c r="AG511" s="48"/>
      <c r="AK511" s="48"/>
      <c r="AN511" s="48"/>
      <c r="AQ511" s="48"/>
      <c r="AU511" s="48"/>
      <c r="AX511" s="48"/>
      <c r="BA511" s="48"/>
      <c r="BE511" s="48"/>
      <c r="BH511" s="48"/>
      <c r="BK511" s="48"/>
      <c r="BO511" s="48"/>
      <c r="BR511" s="48"/>
      <c r="BU511" s="48"/>
      <c r="BX511" s="48"/>
      <c r="CA511" s="48"/>
      <c r="CD511" s="48"/>
      <c r="CG511" s="48"/>
      <c r="CJ511" s="48"/>
      <c r="CM511" s="48"/>
      <c r="CQ511" s="48"/>
      <c r="CT511" s="48"/>
      <c r="CW511" s="48"/>
      <c r="DA511" s="48"/>
      <c r="DD511" s="48"/>
      <c r="DG511" s="48"/>
      <c r="DK511" s="48"/>
      <c r="DN511" s="48"/>
      <c r="DQ511" s="48"/>
      <c r="DU511" s="48"/>
      <c r="DX511" s="48"/>
      <c r="EA511" s="48"/>
      <c r="EE511" s="48"/>
      <c r="EH511" s="48"/>
      <c r="EK511" s="48"/>
      <c r="EN511" s="48"/>
      <c r="ER511" s="48"/>
      <c r="EU511" s="48"/>
      <c r="EX511" s="48"/>
      <c r="FB511" s="48"/>
      <c r="FE511" s="48"/>
      <c r="FH511" s="48"/>
      <c r="FL511" s="48"/>
      <c r="FO511" s="48"/>
      <c r="FR511" s="48"/>
      <c r="FV511" s="48"/>
      <c r="FY511" s="48"/>
      <c r="GB511" s="48"/>
      <c r="GF511" s="48"/>
      <c r="GI511" s="48"/>
      <c r="GL511" s="48"/>
      <c r="GP511" s="48"/>
      <c r="GS511" s="48"/>
      <c r="GV511" s="48"/>
      <c r="GZ511" s="48"/>
      <c r="HC511" s="48"/>
      <c r="HF511" s="48"/>
      <c r="HJ511" s="48"/>
      <c r="HM511" s="48"/>
      <c r="HP511" s="48"/>
      <c r="HT511" s="48"/>
      <c r="HW511" s="48"/>
      <c r="HZ511" s="48"/>
      <c r="ID511" s="48"/>
      <c r="IG511" s="48"/>
      <c r="IJ511" s="48"/>
      <c r="IN511" s="48"/>
      <c r="IQ511" s="48"/>
      <c r="IT511" s="48"/>
      <c r="IX511" s="48"/>
      <c r="JA511" s="48"/>
      <c r="JD511" s="48"/>
      <c r="JH511" s="48"/>
      <c r="JK511" s="48"/>
      <c r="JN511" s="48"/>
      <c r="JQ511" s="48"/>
      <c r="JT511" s="48"/>
      <c r="JW511" s="48"/>
      <c r="JZ511" s="48"/>
      <c r="KC511" s="48"/>
      <c r="KF511" s="48"/>
      <c r="KI511" s="48"/>
      <c r="KL511" s="48"/>
      <c r="KO511" s="48"/>
      <c r="KR511" s="48"/>
      <c r="KS511" s="49"/>
    </row>
    <row r="512" spans="7:305" s="14" customFormat="1" ht="18.75" customHeight="1">
      <c r="G512" s="48"/>
      <c r="K512" s="48"/>
      <c r="N512" s="48"/>
      <c r="Q512" s="48"/>
      <c r="T512" s="48"/>
      <c r="W512" s="48"/>
      <c r="AA512" s="48"/>
      <c r="AD512" s="48"/>
      <c r="AG512" s="48"/>
      <c r="AK512" s="48"/>
      <c r="AN512" s="48"/>
      <c r="AQ512" s="48"/>
      <c r="AU512" s="48"/>
      <c r="AX512" s="48"/>
      <c r="BA512" s="48"/>
      <c r="BE512" s="48"/>
      <c r="BH512" s="48"/>
      <c r="BK512" s="48"/>
      <c r="BO512" s="48"/>
      <c r="BR512" s="48"/>
      <c r="BU512" s="48"/>
      <c r="BX512" s="48"/>
      <c r="CA512" s="48"/>
      <c r="CD512" s="48"/>
      <c r="CG512" s="48"/>
      <c r="CJ512" s="48"/>
      <c r="CM512" s="48"/>
      <c r="CQ512" s="48"/>
      <c r="CT512" s="48"/>
      <c r="CW512" s="48"/>
      <c r="DA512" s="48"/>
      <c r="DD512" s="48"/>
      <c r="DG512" s="48"/>
      <c r="DK512" s="48"/>
      <c r="DN512" s="48"/>
      <c r="DQ512" s="48"/>
      <c r="DU512" s="48"/>
      <c r="DX512" s="48"/>
      <c r="EA512" s="48"/>
      <c r="EE512" s="48"/>
      <c r="EH512" s="48"/>
      <c r="EK512" s="48"/>
      <c r="EN512" s="48"/>
      <c r="ER512" s="48"/>
      <c r="EU512" s="48"/>
      <c r="EX512" s="48"/>
      <c r="FB512" s="48"/>
      <c r="FE512" s="48"/>
      <c r="FH512" s="48"/>
      <c r="FL512" s="48"/>
      <c r="FO512" s="48"/>
      <c r="FR512" s="48"/>
      <c r="FV512" s="48"/>
      <c r="FY512" s="48"/>
      <c r="GB512" s="48"/>
      <c r="GF512" s="48"/>
      <c r="GI512" s="48"/>
      <c r="GL512" s="48"/>
      <c r="GP512" s="48"/>
      <c r="GS512" s="48"/>
      <c r="GV512" s="48"/>
      <c r="GZ512" s="48"/>
      <c r="HC512" s="48"/>
      <c r="HF512" s="48"/>
      <c r="HJ512" s="48"/>
      <c r="HM512" s="48"/>
      <c r="HP512" s="48"/>
      <c r="HT512" s="48"/>
      <c r="HW512" s="48"/>
      <c r="HZ512" s="48"/>
      <c r="ID512" s="48"/>
      <c r="IG512" s="48"/>
      <c r="IJ512" s="48"/>
      <c r="IN512" s="48"/>
      <c r="IQ512" s="48"/>
      <c r="IT512" s="48"/>
      <c r="IX512" s="48"/>
      <c r="JA512" s="48"/>
      <c r="JD512" s="48"/>
      <c r="JH512" s="48"/>
      <c r="JK512" s="48"/>
      <c r="JN512" s="48"/>
      <c r="JQ512" s="48"/>
      <c r="JT512" s="48"/>
      <c r="JW512" s="48"/>
      <c r="JZ512" s="48"/>
      <c r="KC512" s="48"/>
      <c r="KF512" s="48"/>
      <c r="KI512" s="48"/>
      <c r="KL512" s="48"/>
      <c r="KO512" s="48"/>
      <c r="KR512" s="48"/>
      <c r="KS512" s="49"/>
    </row>
    <row r="513" spans="7:305" s="14" customFormat="1">
      <c r="G513" s="48"/>
      <c r="K513" s="48"/>
      <c r="N513" s="48"/>
      <c r="Q513" s="48"/>
      <c r="T513" s="48"/>
      <c r="W513" s="48"/>
      <c r="AA513" s="48"/>
      <c r="AD513" s="48"/>
      <c r="AG513" s="48"/>
      <c r="AK513" s="48"/>
      <c r="AN513" s="48"/>
      <c r="AQ513" s="48"/>
      <c r="AU513" s="48"/>
      <c r="AX513" s="48"/>
      <c r="BA513" s="48"/>
      <c r="BE513" s="48"/>
      <c r="BH513" s="48"/>
      <c r="BK513" s="48"/>
      <c r="BO513" s="48"/>
      <c r="BR513" s="48"/>
      <c r="BU513" s="48"/>
      <c r="BX513" s="48"/>
      <c r="CA513" s="48"/>
      <c r="CD513" s="48"/>
      <c r="CG513" s="48"/>
      <c r="CJ513" s="48"/>
      <c r="CM513" s="48"/>
      <c r="CQ513" s="48"/>
      <c r="CT513" s="48"/>
      <c r="CW513" s="48"/>
      <c r="DA513" s="48"/>
      <c r="DD513" s="48"/>
      <c r="DG513" s="48"/>
      <c r="DK513" s="48"/>
      <c r="DN513" s="48"/>
      <c r="DQ513" s="48"/>
      <c r="DU513" s="48"/>
      <c r="DX513" s="48"/>
      <c r="EA513" s="48"/>
      <c r="EE513" s="48"/>
      <c r="EH513" s="48"/>
      <c r="EK513" s="48"/>
      <c r="EN513" s="48"/>
      <c r="ER513" s="48"/>
      <c r="EU513" s="48"/>
      <c r="EX513" s="48"/>
      <c r="FB513" s="48"/>
      <c r="FE513" s="48"/>
      <c r="FH513" s="48"/>
      <c r="FL513" s="48"/>
      <c r="FO513" s="48"/>
      <c r="FR513" s="48"/>
      <c r="FV513" s="48"/>
      <c r="FY513" s="48"/>
      <c r="GB513" s="48"/>
      <c r="GF513" s="48"/>
      <c r="GI513" s="48"/>
      <c r="GL513" s="48"/>
      <c r="GP513" s="48"/>
      <c r="GS513" s="48"/>
      <c r="GV513" s="48"/>
      <c r="GZ513" s="48"/>
      <c r="HC513" s="48"/>
      <c r="HF513" s="48"/>
      <c r="HJ513" s="48"/>
      <c r="HM513" s="48"/>
      <c r="HP513" s="48"/>
      <c r="HT513" s="48"/>
      <c r="HW513" s="48"/>
      <c r="HZ513" s="48"/>
      <c r="ID513" s="48"/>
      <c r="IG513" s="48"/>
      <c r="IJ513" s="48"/>
      <c r="IN513" s="48"/>
      <c r="IQ513" s="48"/>
      <c r="IT513" s="48"/>
      <c r="IX513" s="48"/>
      <c r="JA513" s="48"/>
      <c r="JD513" s="48"/>
      <c r="JH513" s="48"/>
      <c r="JK513" s="48"/>
      <c r="JN513" s="48"/>
      <c r="JQ513" s="48"/>
      <c r="JT513" s="48"/>
      <c r="JW513" s="48"/>
      <c r="JZ513" s="48"/>
      <c r="KC513" s="48"/>
      <c r="KF513" s="48"/>
      <c r="KI513" s="48"/>
      <c r="KL513" s="48"/>
      <c r="KO513" s="48"/>
      <c r="KR513" s="48"/>
      <c r="KS513" s="49"/>
    </row>
    <row r="514" spans="7:305" s="14" customFormat="1" ht="18.75" customHeight="1">
      <c r="G514" s="48"/>
      <c r="K514" s="48"/>
      <c r="N514" s="48"/>
      <c r="Q514" s="48"/>
      <c r="T514" s="48"/>
      <c r="W514" s="48"/>
      <c r="AA514" s="48"/>
      <c r="AD514" s="48"/>
      <c r="AG514" s="48"/>
      <c r="AK514" s="48"/>
      <c r="AN514" s="48"/>
      <c r="AQ514" s="48"/>
      <c r="AU514" s="48"/>
      <c r="AX514" s="48"/>
      <c r="BA514" s="48"/>
      <c r="BE514" s="48"/>
      <c r="BH514" s="48"/>
      <c r="BK514" s="48"/>
      <c r="BO514" s="48"/>
      <c r="BR514" s="48"/>
      <c r="BU514" s="48"/>
      <c r="BX514" s="48"/>
      <c r="CA514" s="48"/>
      <c r="CD514" s="48"/>
      <c r="CG514" s="48"/>
      <c r="CJ514" s="48"/>
      <c r="CM514" s="48"/>
      <c r="CQ514" s="48"/>
      <c r="CT514" s="48"/>
      <c r="CW514" s="48"/>
      <c r="DA514" s="48"/>
      <c r="DD514" s="48"/>
      <c r="DG514" s="48"/>
      <c r="DK514" s="48"/>
      <c r="DN514" s="48"/>
      <c r="DQ514" s="48"/>
      <c r="DU514" s="48"/>
      <c r="DX514" s="48"/>
      <c r="EA514" s="48"/>
      <c r="EE514" s="48"/>
      <c r="EH514" s="48"/>
      <c r="EK514" s="48"/>
      <c r="EN514" s="48"/>
      <c r="ER514" s="48"/>
      <c r="EU514" s="48"/>
      <c r="EX514" s="48"/>
      <c r="FB514" s="48"/>
      <c r="FE514" s="48"/>
      <c r="FH514" s="48"/>
      <c r="FL514" s="48"/>
      <c r="FO514" s="48"/>
      <c r="FR514" s="48"/>
      <c r="FV514" s="48"/>
      <c r="FY514" s="48"/>
      <c r="GB514" s="48"/>
      <c r="GF514" s="48"/>
      <c r="GI514" s="48"/>
      <c r="GL514" s="48"/>
      <c r="GP514" s="48"/>
      <c r="GS514" s="48"/>
      <c r="GV514" s="48"/>
      <c r="GZ514" s="48"/>
      <c r="HC514" s="48"/>
      <c r="HF514" s="48"/>
      <c r="HJ514" s="48"/>
      <c r="HM514" s="48"/>
      <c r="HP514" s="48"/>
      <c r="HT514" s="48"/>
      <c r="HW514" s="48"/>
      <c r="HZ514" s="48"/>
      <c r="ID514" s="48"/>
      <c r="IG514" s="48"/>
      <c r="IJ514" s="48"/>
      <c r="IN514" s="48"/>
      <c r="IQ514" s="48"/>
      <c r="IT514" s="48"/>
      <c r="IX514" s="48"/>
      <c r="JA514" s="48"/>
      <c r="JD514" s="48"/>
      <c r="JH514" s="48"/>
      <c r="JK514" s="48"/>
      <c r="JN514" s="48"/>
      <c r="JQ514" s="48"/>
      <c r="JT514" s="48"/>
      <c r="JW514" s="48"/>
      <c r="JZ514" s="48"/>
      <c r="KC514" s="48"/>
      <c r="KF514" s="48"/>
      <c r="KI514" s="48"/>
      <c r="KL514" s="48"/>
      <c r="KO514" s="48"/>
      <c r="KR514" s="48"/>
      <c r="KS514" s="49"/>
    </row>
    <row r="515" spans="7:305" s="14" customFormat="1">
      <c r="G515" s="48"/>
      <c r="K515" s="48"/>
      <c r="N515" s="48"/>
      <c r="Q515" s="48"/>
      <c r="T515" s="48"/>
      <c r="W515" s="48"/>
      <c r="AA515" s="48"/>
      <c r="AD515" s="48"/>
      <c r="AG515" s="48"/>
      <c r="AK515" s="48"/>
      <c r="AN515" s="48"/>
      <c r="AQ515" s="48"/>
      <c r="AU515" s="48"/>
      <c r="AX515" s="48"/>
      <c r="BA515" s="48"/>
      <c r="BE515" s="48"/>
      <c r="BH515" s="48"/>
      <c r="BK515" s="48"/>
      <c r="BO515" s="48"/>
      <c r="BR515" s="48"/>
      <c r="BU515" s="48"/>
      <c r="BX515" s="48"/>
      <c r="CA515" s="48"/>
      <c r="CD515" s="48"/>
      <c r="CG515" s="48"/>
      <c r="CJ515" s="48"/>
      <c r="CM515" s="48"/>
      <c r="CQ515" s="48"/>
      <c r="CT515" s="48"/>
      <c r="CW515" s="48"/>
      <c r="DA515" s="48"/>
      <c r="DD515" s="48"/>
      <c r="DG515" s="48"/>
      <c r="DK515" s="48"/>
      <c r="DN515" s="48"/>
      <c r="DQ515" s="48"/>
      <c r="DU515" s="48"/>
      <c r="DX515" s="48"/>
      <c r="EA515" s="48"/>
      <c r="EE515" s="48"/>
      <c r="EH515" s="48"/>
      <c r="EK515" s="48"/>
      <c r="EN515" s="48"/>
      <c r="ER515" s="48"/>
      <c r="EU515" s="48"/>
      <c r="EX515" s="48"/>
      <c r="FB515" s="48"/>
      <c r="FE515" s="48"/>
      <c r="FH515" s="48"/>
      <c r="FL515" s="48"/>
      <c r="FO515" s="48"/>
      <c r="FR515" s="48"/>
      <c r="FV515" s="48"/>
      <c r="FY515" s="48"/>
      <c r="GB515" s="48"/>
      <c r="GF515" s="48"/>
      <c r="GI515" s="48"/>
      <c r="GL515" s="48"/>
      <c r="GP515" s="48"/>
      <c r="GS515" s="48"/>
      <c r="GV515" s="48"/>
      <c r="GZ515" s="48"/>
      <c r="HC515" s="48"/>
      <c r="HF515" s="48"/>
      <c r="HJ515" s="48"/>
      <c r="HM515" s="48"/>
      <c r="HP515" s="48"/>
      <c r="HT515" s="48"/>
      <c r="HW515" s="48"/>
      <c r="HZ515" s="48"/>
      <c r="ID515" s="48"/>
      <c r="IG515" s="48"/>
      <c r="IJ515" s="48"/>
      <c r="IN515" s="48"/>
      <c r="IQ515" s="48"/>
      <c r="IT515" s="48"/>
      <c r="IX515" s="48"/>
      <c r="JA515" s="48"/>
      <c r="JD515" s="48"/>
      <c r="JH515" s="48"/>
      <c r="JK515" s="48"/>
      <c r="JN515" s="48"/>
      <c r="JQ515" s="48"/>
      <c r="JT515" s="48"/>
      <c r="JW515" s="48"/>
      <c r="JZ515" s="48"/>
      <c r="KC515" s="48"/>
      <c r="KF515" s="48"/>
      <c r="KI515" s="48"/>
      <c r="KL515" s="48"/>
      <c r="KO515" s="48"/>
      <c r="KR515" s="48"/>
      <c r="KS515" s="49"/>
    </row>
    <row r="516" spans="7:305" s="14" customFormat="1" ht="18.75" customHeight="1">
      <c r="G516" s="48"/>
      <c r="K516" s="48"/>
      <c r="N516" s="48"/>
      <c r="Q516" s="48"/>
      <c r="T516" s="48"/>
      <c r="W516" s="48"/>
      <c r="AA516" s="48"/>
      <c r="AD516" s="48"/>
      <c r="AG516" s="48"/>
      <c r="AK516" s="48"/>
      <c r="AN516" s="48"/>
      <c r="AQ516" s="48"/>
      <c r="AU516" s="48"/>
      <c r="AX516" s="48"/>
      <c r="BA516" s="48"/>
      <c r="BE516" s="48"/>
      <c r="BH516" s="48"/>
      <c r="BK516" s="48"/>
      <c r="BO516" s="48"/>
      <c r="BR516" s="48"/>
      <c r="BU516" s="48"/>
      <c r="BX516" s="48"/>
      <c r="CA516" s="48"/>
      <c r="CD516" s="48"/>
      <c r="CG516" s="48"/>
      <c r="CJ516" s="48"/>
      <c r="CM516" s="48"/>
      <c r="CQ516" s="48"/>
      <c r="CT516" s="48"/>
      <c r="CW516" s="48"/>
      <c r="DA516" s="48"/>
      <c r="DD516" s="48"/>
      <c r="DG516" s="48"/>
      <c r="DK516" s="48"/>
      <c r="DN516" s="48"/>
      <c r="DQ516" s="48"/>
      <c r="DU516" s="48"/>
      <c r="DX516" s="48"/>
      <c r="EA516" s="48"/>
      <c r="EE516" s="48"/>
      <c r="EH516" s="48"/>
      <c r="EK516" s="48"/>
      <c r="EN516" s="48"/>
      <c r="ER516" s="48"/>
      <c r="EU516" s="48"/>
      <c r="EX516" s="48"/>
      <c r="FB516" s="48"/>
      <c r="FE516" s="48"/>
      <c r="FH516" s="48"/>
      <c r="FL516" s="48"/>
      <c r="FO516" s="48"/>
      <c r="FR516" s="48"/>
      <c r="FV516" s="48"/>
      <c r="FY516" s="48"/>
      <c r="GB516" s="48"/>
      <c r="GF516" s="48"/>
      <c r="GI516" s="48"/>
      <c r="GL516" s="48"/>
      <c r="GP516" s="48"/>
      <c r="GS516" s="48"/>
      <c r="GV516" s="48"/>
      <c r="GZ516" s="48"/>
      <c r="HC516" s="48"/>
      <c r="HF516" s="48"/>
      <c r="HJ516" s="48"/>
      <c r="HM516" s="48"/>
      <c r="HP516" s="48"/>
      <c r="HT516" s="48"/>
      <c r="HW516" s="48"/>
      <c r="HZ516" s="48"/>
      <c r="ID516" s="48"/>
      <c r="IG516" s="48"/>
      <c r="IJ516" s="48"/>
      <c r="IN516" s="48"/>
      <c r="IQ516" s="48"/>
      <c r="IT516" s="48"/>
      <c r="IX516" s="48"/>
      <c r="JA516" s="48"/>
      <c r="JD516" s="48"/>
      <c r="JH516" s="48"/>
      <c r="JK516" s="48"/>
      <c r="JN516" s="48"/>
      <c r="JQ516" s="48"/>
      <c r="JT516" s="48"/>
      <c r="JW516" s="48"/>
      <c r="JZ516" s="48"/>
      <c r="KC516" s="48"/>
      <c r="KF516" s="48"/>
      <c r="KI516" s="48"/>
      <c r="KL516" s="48"/>
      <c r="KO516" s="48"/>
      <c r="KR516" s="48"/>
      <c r="KS516" s="49"/>
    </row>
    <row r="517" spans="7:305" s="14" customFormat="1">
      <c r="G517" s="48"/>
      <c r="K517" s="48"/>
      <c r="N517" s="48"/>
      <c r="Q517" s="48"/>
      <c r="T517" s="48"/>
      <c r="W517" s="48"/>
      <c r="AA517" s="48"/>
      <c r="AD517" s="48"/>
      <c r="AG517" s="48"/>
      <c r="AK517" s="48"/>
      <c r="AN517" s="48"/>
      <c r="AQ517" s="48"/>
      <c r="AU517" s="48"/>
      <c r="AX517" s="48"/>
      <c r="BA517" s="48"/>
      <c r="BE517" s="48"/>
      <c r="BH517" s="48"/>
      <c r="BK517" s="48"/>
      <c r="BO517" s="48"/>
      <c r="BR517" s="48"/>
      <c r="BU517" s="48"/>
      <c r="BX517" s="48"/>
      <c r="CA517" s="48"/>
      <c r="CD517" s="48"/>
      <c r="CG517" s="48"/>
      <c r="CJ517" s="48"/>
      <c r="CM517" s="48"/>
      <c r="CQ517" s="48"/>
      <c r="CT517" s="48"/>
      <c r="CW517" s="48"/>
      <c r="DA517" s="48"/>
      <c r="DD517" s="48"/>
      <c r="DG517" s="48"/>
      <c r="DK517" s="48"/>
      <c r="DN517" s="48"/>
      <c r="DQ517" s="48"/>
      <c r="DU517" s="48"/>
      <c r="DX517" s="48"/>
      <c r="EA517" s="48"/>
      <c r="EE517" s="48"/>
      <c r="EH517" s="48"/>
      <c r="EK517" s="48"/>
      <c r="EN517" s="48"/>
      <c r="ER517" s="48"/>
      <c r="EU517" s="48"/>
      <c r="EX517" s="48"/>
      <c r="FB517" s="48"/>
      <c r="FE517" s="48"/>
      <c r="FH517" s="48"/>
      <c r="FL517" s="48"/>
      <c r="FO517" s="48"/>
      <c r="FR517" s="48"/>
      <c r="FV517" s="48"/>
      <c r="FY517" s="48"/>
      <c r="GB517" s="48"/>
      <c r="GF517" s="48"/>
      <c r="GI517" s="48"/>
      <c r="GL517" s="48"/>
      <c r="GP517" s="48"/>
      <c r="GS517" s="48"/>
      <c r="GV517" s="48"/>
      <c r="GZ517" s="48"/>
      <c r="HC517" s="48"/>
      <c r="HF517" s="48"/>
      <c r="HJ517" s="48"/>
      <c r="HM517" s="48"/>
      <c r="HP517" s="48"/>
      <c r="HT517" s="48"/>
      <c r="HW517" s="48"/>
      <c r="HZ517" s="48"/>
      <c r="ID517" s="48"/>
      <c r="IG517" s="48"/>
      <c r="IJ517" s="48"/>
      <c r="IN517" s="48"/>
      <c r="IQ517" s="48"/>
      <c r="IT517" s="48"/>
      <c r="IX517" s="48"/>
      <c r="JA517" s="48"/>
      <c r="JD517" s="48"/>
      <c r="JH517" s="48"/>
      <c r="JK517" s="48"/>
      <c r="JN517" s="48"/>
      <c r="JQ517" s="48"/>
      <c r="JT517" s="48"/>
      <c r="JW517" s="48"/>
      <c r="JZ517" s="48"/>
      <c r="KC517" s="48"/>
      <c r="KF517" s="48"/>
      <c r="KI517" s="48"/>
      <c r="KL517" s="48"/>
      <c r="KO517" s="48"/>
      <c r="KR517" s="48"/>
      <c r="KS517" s="49"/>
    </row>
    <row r="518" spans="7:305" s="14" customFormat="1" ht="18.75" customHeight="1">
      <c r="G518" s="48"/>
      <c r="K518" s="48"/>
      <c r="N518" s="48"/>
      <c r="Q518" s="48"/>
      <c r="T518" s="48"/>
      <c r="W518" s="48"/>
      <c r="AA518" s="48"/>
      <c r="AD518" s="48"/>
      <c r="AG518" s="48"/>
      <c r="AK518" s="48"/>
      <c r="AN518" s="48"/>
      <c r="AQ518" s="48"/>
      <c r="AU518" s="48"/>
      <c r="AX518" s="48"/>
      <c r="BA518" s="48"/>
      <c r="BE518" s="48"/>
      <c r="BH518" s="48"/>
      <c r="BK518" s="48"/>
      <c r="BO518" s="48"/>
      <c r="BR518" s="48"/>
      <c r="BU518" s="48"/>
      <c r="BX518" s="48"/>
      <c r="CA518" s="48"/>
      <c r="CD518" s="48"/>
      <c r="CG518" s="48"/>
      <c r="CJ518" s="48"/>
      <c r="CM518" s="48"/>
      <c r="CQ518" s="48"/>
      <c r="CT518" s="48"/>
      <c r="CW518" s="48"/>
      <c r="DA518" s="48"/>
      <c r="DD518" s="48"/>
      <c r="DG518" s="48"/>
      <c r="DK518" s="48"/>
      <c r="DN518" s="48"/>
      <c r="DQ518" s="48"/>
      <c r="DU518" s="48"/>
      <c r="DX518" s="48"/>
      <c r="EA518" s="48"/>
      <c r="EE518" s="48"/>
      <c r="EH518" s="48"/>
      <c r="EK518" s="48"/>
      <c r="EN518" s="48"/>
      <c r="ER518" s="48"/>
      <c r="EU518" s="48"/>
      <c r="EX518" s="48"/>
      <c r="FB518" s="48"/>
      <c r="FE518" s="48"/>
      <c r="FH518" s="48"/>
      <c r="FL518" s="48"/>
      <c r="FO518" s="48"/>
      <c r="FR518" s="48"/>
      <c r="FV518" s="48"/>
      <c r="FY518" s="48"/>
      <c r="GB518" s="48"/>
      <c r="GF518" s="48"/>
      <c r="GI518" s="48"/>
      <c r="GL518" s="48"/>
      <c r="GP518" s="48"/>
      <c r="GS518" s="48"/>
      <c r="GV518" s="48"/>
      <c r="GZ518" s="48"/>
      <c r="HC518" s="48"/>
      <c r="HF518" s="48"/>
      <c r="HJ518" s="48"/>
      <c r="HM518" s="48"/>
      <c r="HP518" s="48"/>
      <c r="HT518" s="48"/>
      <c r="HW518" s="48"/>
      <c r="HZ518" s="48"/>
      <c r="ID518" s="48"/>
      <c r="IG518" s="48"/>
      <c r="IJ518" s="48"/>
      <c r="IN518" s="48"/>
      <c r="IQ518" s="48"/>
      <c r="IT518" s="48"/>
      <c r="IX518" s="48"/>
      <c r="JA518" s="48"/>
      <c r="JD518" s="48"/>
      <c r="JH518" s="48"/>
      <c r="JK518" s="48"/>
      <c r="JN518" s="48"/>
      <c r="JQ518" s="48"/>
      <c r="JT518" s="48"/>
      <c r="JW518" s="48"/>
      <c r="JZ518" s="48"/>
      <c r="KC518" s="48"/>
      <c r="KF518" s="48"/>
      <c r="KI518" s="48"/>
      <c r="KL518" s="48"/>
      <c r="KO518" s="48"/>
      <c r="KR518" s="48"/>
      <c r="KS518" s="49"/>
    </row>
    <row r="519" spans="7:305" s="14" customFormat="1">
      <c r="G519" s="48"/>
      <c r="K519" s="48"/>
      <c r="N519" s="48"/>
      <c r="Q519" s="48"/>
      <c r="T519" s="48"/>
      <c r="W519" s="48"/>
      <c r="AA519" s="48"/>
      <c r="AD519" s="48"/>
      <c r="AG519" s="48"/>
      <c r="AK519" s="48"/>
      <c r="AN519" s="48"/>
      <c r="AQ519" s="48"/>
      <c r="AU519" s="48"/>
      <c r="AX519" s="48"/>
      <c r="BA519" s="48"/>
      <c r="BE519" s="48"/>
      <c r="BH519" s="48"/>
      <c r="BK519" s="48"/>
      <c r="BO519" s="48"/>
      <c r="BR519" s="48"/>
      <c r="BU519" s="48"/>
      <c r="BX519" s="48"/>
      <c r="CA519" s="48"/>
      <c r="CD519" s="48"/>
      <c r="CG519" s="48"/>
      <c r="CJ519" s="48"/>
      <c r="CM519" s="48"/>
      <c r="CQ519" s="48"/>
      <c r="CT519" s="48"/>
      <c r="CW519" s="48"/>
      <c r="DA519" s="48"/>
      <c r="DD519" s="48"/>
      <c r="DG519" s="48"/>
      <c r="DK519" s="48"/>
      <c r="DN519" s="48"/>
      <c r="DQ519" s="48"/>
      <c r="DU519" s="48"/>
      <c r="DX519" s="48"/>
      <c r="EA519" s="48"/>
      <c r="EE519" s="48"/>
      <c r="EH519" s="48"/>
      <c r="EK519" s="48"/>
      <c r="EN519" s="48"/>
      <c r="ER519" s="48"/>
      <c r="EU519" s="48"/>
      <c r="EX519" s="48"/>
      <c r="FB519" s="48"/>
      <c r="FE519" s="48"/>
      <c r="FH519" s="48"/>
      <c r="FL519" s="48"/>
      <c r="FO519" s="48"/>
      <c r="FR519" s="48"/>
      <c r="FV519" s="48"/>
      <c r="FY519" s="48"/>
      <c r="GB519" s="48"/>
      <c r="GF519" s="48"/>
      <c r="GI519" s="48"/>
      <c r="GL519" s="48"/>
      <c r="GP519" s="48"/>
      <c r="GS519" s="48"/>
      <c r="GV519" s="48"/>
      <c r="GZ519" s="48"/>
      <c r="HC519" s="48"/>
      <c r="HF519" s="48"/>
      <c r="HJ519" s="48"/>
      <c r="HM519" s="48"/>
      <c r="HP519" s="48"/>
      <c r="HT519" s="48"/>
      <c r="HW519" s="48"/>
      <c r="HZ519" s="48"/>
      <c r="ID519" s="48"/>
      <c r="IG519" s="48"/>
      <c r="IJ519" s="48"/>
      <c r="IN519" s="48"/>
      <c r="IQ519" s="48"/>
      <c r="IT519" s="48"/>
      <c r="IX519" s="48"/>
      <c r="JA519" s="48"/>
      <c r="JD519" s="48"/>
      <c r="JH519" s="48"/>
      <c r="JK519" s="48"/>
      <c r="JN519" s="48"/>
      <c r="JQ519" s="48"/>
      <c r="JT519" s="48"/>
      <c r="JW519" s="48"/>
      <c r="JZ519" s="48"/>
      <c r="KC519" s="48"/>
      <c r="KF519" s="48"/>
      <c r="KI519" s="48"/>
      <c r="KL519" s="48"/>
      <c r="KO519" s="48"/>
      <c r="KR519" s="48"/>
      <c r="KS519" s="49"/>
    </row>
    <row r="520" spans="7:305" s="14" customFormat="1" ht="18.75" customHeight="1">
      <c r="G520" s="48"/>
      <c r="K520" s="48"/>
      <c r="N520" s="48"/>
      <c r="Q520" s="48"/>
      <c r="T520" s="48"/>
      <c r="W520" s="48"/>
      <c r="AA520" s="48"/>
      <c r="AD520" s="48"/>
      <c r="AG520" s="48"/>
      <c r="AK520" s="48"/>
      <c r="AN520" s="48"/>
      <c r="AQ520" s="48"/>
      <c r="AU520" s="48"/>
      <c r="AX520" s="48"/>
      <c r="BA520" s="48"/>
      <c r="BE520" s="48"/>
      <c r="BH520" s="48"/>
      <c r="BK520" s="48"/>
      <c r="BO520" s="48"/>
      <c r="BR520" s="48"/>
      <c r="BU520" s="48"/>
      <c r="BX520" s="48"/>
      <c r="CA520" s="48"/>
      <c r="CD520" s="48"/>
      <c r="CG520" s="48"/>
      <c r="CJ520" s="48"/>
      <c r="CM520" s="48"/>
      <c r="CQ520" s="48"/>
      <c r="CT520" s="48"/>
      <c r="CW520" s="48"/>
      <c r="DA520" s="48"/>
      <c r="DD520" s="48"/>
      <c r="DG520" s="48"/>
      <c r="DK520" s="48"/>
      <c r="DN520" s="48"/>
      <c r="DQ520" s="48"/>
      <c r="DU520" s="48"/>
      <c r="DX520" s="48"/>
      <c r="EA520" s="48"/>
      <c r="EE520" s="48"/>
      <c r="EH520" s="48"/>
      <c r="EK520" s="48"/>
      <c r="EN520" s="48"/>
      <c r="ER520" s="48"/>
      <c r="EU520" s="48"/>
      <c r="EX520" s="48"/>
      <c r="FB520" s="48"/>
      <c r="FE520" s="48"/>
      <c r="FH520" s="48"/>
      <c r="FL520" s="48"/>
      <c r="FO520" s="48"/>
      <c r="FR520" s="48"/>
      <c r="FV520" s="48"/>
      <c r="FY520" s="48"/>
      <c r="GB520" s="48"/>
      <c r="GF520" s="48"/>
      <c r="GI520" s="48"/>
      <c r="GL520" s="48"/>
      <c r="GP520" s="48"/>
      <c r="GS520" s="48"/>
      <c r="GV520" s="48"/>
      <c r="GZ520" s="48"/>
      <c r="HC520" s="48"/>
      <c r="HF520" s="48"/>
      <c r="HJ520" s="48"/>
      <c r="HM520" s="48"/>
      <c r="HP520" s="48"/>
      <c r="HT520" s="48"/>
      <c r="HW520" s="48"/>
      <c r="HZ520" s="48"/>
      <c r="ID520" s="48"/>
      <c r="IG520" s="48"/>
      <c r="IJ520" s="48"/>
      <c r="IN520" s="48"/>
      <c r="IQ520" s="48"/>
      <c r="IT520" s="48"/>
      <c r="IX520" s="48"/>
      <c r="JA520" s="48"/>
      <c r="JD520" s="48"/>
      <c r="JH520" s="48"/>
      <c r="JK520" s="48"/>
      <c r="JN520" s="48"/>
      <c r="JQ520" s="48"/>
      <c r="JT520" s="48"/>
      <c r="JW520" s="48"/>
      <c r="JZ520" s="48"/>
      <c r="KC520" s="48"/>
      <c r="KF520" s="48"/>
      <c r="KI520" s="48"/>
      <c r="KL520" s="48"/>
      <c r="KO520" s="48"/>
      <c r="KR520" s="48"/>
      <c r="KS520" s="49"/>
    </row>
    <row r="521" spans="7:305" s="14" customFormat="1">
      <c r="G521" s="48"/>
      <c r="K521" s="48"/>
      <c r="N521" s="48"/>
      <c r="Q521" s="48"/>
      <c r="T521" s="48"/>
      <c r="W521" s="48"/>
      <c r="AA521" s="48"/>
      <c r="AD521" s="48"/>
      <c r="AG521" s="48"/>
      <c r="AK521" s="48"/>
      <c r="AN521" s="48"/>
      <c r="AQ521" s="48"/>
      <c r="AU521" s="48"/>
      <c r="AX521" s="48"/>
      <c r="BA521" s="48"/>
      <c r="BE521" s="48"/>
      <c r="BH521" s="48"/>
      <c r="BK521" s="48"/>
      <c r="BO521" s="48"/>
      <c r="BR521" s="48"/>
      <c r="BU521" s="48"/>
      <c r="BX521" s="48"/>
      <c r="CA521" s="48"/>
      <c r="CD521" s="48"/>
      <c r="CG521" s="48"/>
      <c r="CJ521" s="48"/>
      <c r="CM521" s="48"/>
      <c r="CQ521" s="48"/>
      <c r="CT521" s="48"/>
      <c r="CW521" s="48"/>
      <c r="DA521" s="48"/>
      <c r="DD521" s="48"/>
      <c r="DG521" s="48"/>
      <c r="DK521" s="48"/>
      <c r="DN521" s="48"/>
      <c r="DQ521" s="48"/>
      <c r="DU521" s="48"/>
      <c r="DX521" s="48"/>
      <c r="EA521" s="48"/>
      <c r="EE521" s="48"/>
      <c r="EH521" s="48"/>
      <c r="EK521" s="48"/>
      <c r="EN521" s="48"/>
      <c r="ER521" s="48"/>
      <c r="EU521" s="48"/>
      <c r="EX521" s="48"/>
      <c r="FB521" s="48"/>
      <c r="FE521" s="48"/>
      <c r="FH521" s="48"/>
      <c r="FL521" s="48"/>
      <c r="FO521" s="48"/>
      <c r="FR521" s="48"/>
      <c r="FV521" s="48"/>
      <c r="FY521" s="48"/>
      <c r="GB521" s="48"/>
      <c r="GF521" s="48"/>
      <c r="GI521" s="48"/>
      <c r="GL521" s="48"/>
      <c r="GP521" s="48"/>
      <c r="GS521" s="48"/>
      <c r="GV521" s="48"/>
      <c r="GZ521" s="48"/>
      <c r="HC521" s="48"/>
      <c r="HF521" s="48"/>
      <c r="HJ521" s="48"/>
      <c r="HM521" s="48"/>
      <c r="HP521" s="48"/>
      <c r="HT521" s="48"/>
      <c r="HW521" s="48"/>
      <c r="HZ521" s="48"/>
      <c r="ID521" s="48"/>
      <c r="IG521" s="48"/>
      <c r="IJ521" s="48"/>
      <c r="IN521" s="48"/>
      <c r="IQ521" s="48"/>
      <c r="IT521" s="48"/>
      <c r="IX521" s="48"/>
      <c r="JA521" s="48"/>
      <c r="JD521" s="48"/>
      <c r="JH521" s="48"/>
      <c r="JK521" s="48"/>
      <c r="JN521" s="48"/>
      <c r="JQ521" s="48"/>
      <c r="JT521" s="48"/>
      <c r="JW521" s="48"/>
      <c r="JZ521" s="48"/>
      <c r="KC521" s="48"/>
      <c r="KF521" s="48"/>
      <c r="KI521" s="48"/>
      <c r="KL521" s="48"/>
      <c r="KO521" s="48"/>
      <c r="KR521" s="48"/>
      <c r="KS521" s="49"/>
    </row>
    <row r="522" spans="7:305" s="14" customFormat="1" ht="18.75" customHeight="1">
      <c r="G522" s="48"/>
      <c r="K522" s="48"/>
      <c r="N522" s="48"/>
      <c r="Q522" s="48"/>
      <c r="T522" s="48"/>
      <c r="W522" s="48"/>
      <c r="AA522" s="48"/>
      <c r="AD522" s="48"/>
      <c r="AG522" s="48"/>
      <c r="AK522" s="48"/>
      <c r="AN522" s="48"/>
      <c r="AQ522" s="48"/>
      <c r="AU522" s="48"/>
      <c r="AX522" s="48"/>
      <c r="BA522" s="48"/>
      <c r="BE522" s="48"/>
      <c r="BH522" s="48"/>
      <c r="BK522" s="48"/>
      <c r="BO522" s="48"/>
      <c r="BR522" s="48"/>
      <c r="BU522" s="48"/>
      <c r="BX522" s="48"/>
      <c r="CA522" s="48"/>
      <c r="CD522" s="48"/>
      <c r="CG522" s="48"/>
      <c r="CJ522" s="48"/>
      <c r="CM522" s="48"/>
      <c r="CQ522" s="48"/>
      <c r="CT522" s="48"/>
      <c r="CW522" s="48"/>
      <c r="DA522" s="48"/>
      <c r="DD522" s="48"/>
      <c r="DG522" s="48"/>
      <c r="DK522" s="48"/>
      <c r="DN522" s="48"/>
      <c r="DQ522" s="48"/>
      <c r="DU522" s="48"/>
      <c r="DX522" s="48"/>
      <c r="EA522" s="48"/>
      <c r="EE522" s="48"/>
      <c r="EH522" s="48"/>
      <c r="EK522" s="48"/>
      <c r="EN522" s="48"/>
      <c r="ER522" s="48"/>
      <c r="EU522" s="48"/>
      <c r="EX522" s="48"/>
      <c r="FB522" s="48"/>
      <c r="FE522" s="48"/>
      <c r="FH522" s="48"/>
      <c r="FL522" s="48"/>
      <c r="FO522" s="48"/>
      <c r="FR522" s="48"/>
      <c r="FV522" s="48"/>
      <c r="FY522" s="48"/>
      <c r="GB522" s="48"/>
      <c r="GF522" s="48"/>
      <c r="GI522" s="48"/>
      <c r="GL522" s="48"/>
      <c r="GP522" s="48"/>
      <c r="GS522" s="48"/>
      <c r="GV522" s="48"/>
      <c r="GZ522" s="48"/>
      <c r="HC522" s="48"/>
      <c r="HF522" s="48"/>
      <c r="HJ522" s="48"/>
      <c r="HM522" s="48"/>
      <c r="HP522" s="48"/>
      <c r="HT522" s="48"/>
      <c r="HW522" s="48"/>
      <c r="HZ522" s="48"/>
      <c r="ID522" s="48"/>
      <c r="IG522" s="48"/>
      <c r="IJ522" s="48"/>
      <c r="IN522" s="48"/>
      <c r="IQ522" s="48"/>
      <c r="IT522" s="48"/>
      <c r="IX522" s="48"/>
      <c r="JA522" s="48"/>
      <c r="JD522" s="48"/>
      <c r="JH522" s="48"/>
      <c r="JK522" s="48"/>
      <c r="JN522" s="48"/>
      <c r="JQ522" s="48"/>
      <c r="JT522" s="48"/>
      <c r="JW522" s="48"/>
      <c r="JZ522" s="48"/>
      <c r="KC522" s="48"/>
      <c r="KF522" s="48"/>
      <c r="KI522" s="48"/>
      <c r="KL522" s="48"/>
      <c r="KO522" s="48"/>
      <c r="KR522" s="48"/>
      <c r="KS522" s="49"/>
    </row>
    <row r="523" spans="7:305" s="14" customFormat="1">
      <c r="G523" s="48"/>
      <c r="K523" s="48"/>
      <c r="N523" s="48"/>
      <c r="Q523" s="48"/>
      <c r="T523" s="48"/>
      <c r="W523" s="48"/>
      <c r="AA523" s="48"/>
      <c r="AD523" s="48"/>
      <c r="AG523" s="48"/>
      <c r="AK523" s="48"/>
      <c r="AN523" s="48"/>
      <c r="AQ523" s="48"/>
      <c r="AU523" s="48"/>
      <c r="AX523" s="48"/>
      <c r="BA523" s="48"/>
      <c r="BE523" s="48"/>
      <c r="BH523" s="48"/>
      <c r="BK523" s="48"/>
      <c r="BO523" s="48"/>
      <c r="BR523" s="48"/>
      <c r="BU523" s="48"/>
      <c r="BX523" s="48"/>
      <c r="CA523" s="48"/>
      <c r="CD523" s="48"/>
      <c r="CG523" s="48"/>
      <c r="CJ523" s="48"/>
      <c r="CM523" s="48"/>
      <c r="CQ523" s="48"/>
      <c r="CT523" s="48"/>
      <c r="CW523" s="48"/>
      <c r="DA523" s="48"/>
      <c r="DD523" s="48"/>
      <c r="DG523" s="48"/>
      <c r="DK523" s="48"/>
      <c r="DN523" s="48"/>
      <c r="DQ523" s="48"/>
      <c r="DU523" s="48"/>
      <c r="DX523" s="48"/>
      <c r="EA523" s="48"/>
      <c r="EE523" s="48"/>
      <c r="EH523" s="48"/>
      <c r="EK523" s="48"/>
      <c r="EN523" s="48"/>
      <c r="ER523" s="48"/>
      <c r="EU523" s="48"/>
      <c r="EX523" s="48"/>
      <c r="FB523" s="48"/>
      <c r="FE523" s="48"/>
      <c r="FH523" s="48"/>
      <c r="FL523" s="48"/>
      <c r="FO523" s="48"/>
      <c r="FR523" s="48"/>
      <c r="FV523" s="48"/>
      <c r="FY523" s="48"/>
      <c r="GB523" s="48"/>
      <c r="GF523" s="48"/>
      <c r="GI523" s="48"/>
      <c r="GL523" s="48"/>
      <c r="GP523" s="48"/>
      <c r="GS523" s="48"/>
      <c r="GV523" s="48"/>
      <c r="GZ523" s="48"/>
      <c r="HC523" s="48"/>
      <c r="HF523" s="48"/>
      <c r="HJ523" s="48"/>
      <c r="HM523" s="48"/>
      <c r="HP523" s="48"/>
      <c r="HT523" s="48"/>
      <c r="HW523" s="48"/>
      <c r="HZ523" s="48"/>
      <c r="ID523" s="48"/>
      <c r="IG523" s="48"/>
      <c r="IJ523" s="48"/>
      <c r="IN523" s="48"/>
      <c r="IQ523" s="48"/>
      <c r="IT523" s="48"/>
      <c r="IX523" s="48"/>
      <c r="JA523" s="48"/>
      <c r="JD523" s="48"/>
      <c r="JH523" s="48"/>
      <c r="JK523" s="48"/>
      <c r="JN523" s="48"/>
      <c r="JQ523" s="48"/>
      <c r="JT523" s="48"/>
      <c r="JW523" s="48"/>
      <c r="JZ523" s="48"/>
      <c r="KC523" s="48"/>
      <c r="KF523" s="48"/>
      <c r="KI523" s="48"/>
      <c r="KL523" s="48"/>
      <c r="KO523" s="48"/>
      <c r="KR523" s="48"/>
      <c r="KS523" s="49"/>
    </row>
    <row r="524" spans="7:305" s="14" customFormat="1" ht="18.75" customHeight="1">
      <c r="G524" s="48"/>
      <c r="K524" s="48"/>
      <c r="N524" s="48"/>
      <c r="Q524" s="48"/>
      <c r="T524" s="48"/>
      <c r="W524" s="48"/>
      <c r="AA524" s="48"/>
      <c r="AD524" s="48"/>
      <c r="AG524" s="48"/>
      <c r="AK524" s="48"/>
      <c r="AN524" s="48"/>
      <c r="AQ524" s="48"/>
      <c r="AU524" s="48"/>
      <c r="AX524" s="48"/>
      <c r="BA524" s="48"/>
      <c r="BE524" s="48"/>
      <c r="BH524" s="48"/>
      <c r="BK524" s="48"/>
      <c r="BO524" s="48"/>
      <c r="BR524" s="48"/>
      <c r="BU524" s="48"/>
      <c r="BX524" s="48"/>
      <c r="CA524" s="48"/>
      <c r="CD524" s="48"/>
      <c r="CG524" s="48"/>
      <c r="CJ524" s="48"/>
      <c r="CM524" s="48"/>
      <c r="CQ524" s="48"/>
      <c r="CT524" s="48"/>
      <c r="CW524" s="48"/>
      <c r="DA524" s="48"/>
      <c r="DD524" s="48"/>
      <c r="DG524" s="48"/>
      <c r="DK524" s="48"/>
      <c r="DN524" s="48"/>
      <c r="DQ524" s="48"/>
      <c r="DU524" s="48"/>
      <c r="DX524" s="48"/>
      <c r="EA524" s="48"/>
      <c r="EE524" s="48"/>
      <c r="EH524" s="48"/>
      <c r="EK524" s="48"/>
      <c r="EN524" s="48"/>
      <c r="ER524" s="48"/>
      <c r="EU524" s="48"/>
      <c r="EX524" s="48"/>
      <c r="FB524" s="48"/>
      <c r="FE524" s="48"/>
      <c r="FH524" s="48"/>
      <c r="FL524" s="48"/>
      <c r="FO524" s="48"/>
      <c r="FR524" s="48"/>
      <c r="FV524" s="48"/>
      <c r="FY524" s="48"/>
      <c r="GB524" s="48"/>
      <c r="GF524" s="48"/>
      <c r="GI524" s="48"/>
      <c r="GL524" s="48"/>
      <c r="GP524" s="48"/>
      <c r="GS524" s="48"/>
      <c r="GV524" s="48"/>
      <c r="GZ524" s="48"/>
      <c r="HC524" s="48"/>
      <c r="HF524" s="48"/>
      <c r="HJ524" s="48"/>
      <c r="HM524" s="48"/>
      <c r="HP524" s="48"/>
      <c r="HT524" s="48"/>
      <c r="HW524" s="48"/>
      <c r="HZ524" s="48"/>
      <c r="ID524" s="48"/>
      <c r="IG524" s="48"/>
      <c r="IJ524" s="48"/>
      <c r="IN524" s="48"/>
      <c r="IQ524" s="48"/>
      <c r="IT524" s="48"/>
      <c r="IX524" s="48"/>
      <c r="JA524" s="48"/>
      <c r="JD524" s="48"/>
      <c r="JH524" s="48"/>
      <c r="JK524" s="48"/>
      <c r="JN524" s="48"/>
      <c r="JQ524" s="48"/>
      <c r="JT524" s="48"/>
      <c r="JW524" s="48"/>
      <c r="JZ524" s="48"/>
      <c r="KC524" s="48"/>
      <c r="KF524" s="48"/>
      <c r="KI524" s="48"/>
      <c r="KL524" s="48"/>
      <c r="KO524" s="48"/>
      <c r="KR524" s="48"/>
      <c r="KS524" s="49"/>
    </row>
    <row r="525" spans="7:305" s="14" customFormat="1">
      <c r="G525" s="48"/>
      <c r="K525" s="48"/>
      <c r="N525" s="48"/>
      <c r="Q525" s="48"/>
      <c r="T525" s="48"/>
      <c r="W525" s="48"/>
      <c r="AA525" s="48"/>
      <c r="AD525" s="48"/>
      <c r="AG525" s="48"/>
      <c r="AK525" s="48"/>
      <c r="AN525" s="48"/>
      <c r="AQ525" s="48"/>
      <c r="AU525" s="48"/>
      <c r="AX525" s="48"/>
      <c r="BA525" s="48"/>
      <c r="BE525" s="48"/>
      <c r="BH525" s="48"/>
      <c r="BK525" s="48"/>
      <c r="BO525" s="48"/>
      <c r="BR525" s="48"/>
      <c r="BU525" s="48"/>
      <c r="BX525" s="48"/>
      <c r="CA525" s="48"/>
      <c r="CD525" s="48"/>
      <c r="CG525" s="48"/>
      <c r="CJ525" s="48"/>
      <c r="CM525" s="48"/>
      <c r="CQ525" s="48"/>
      <c r="CT525" s="48"/>
      <c r="CW525" s="48"/>
      <c r="DA525" s="48"/>
      <c r="DD525" s="48"/>
      <c r="DG525" s="48"/>
      <c r="DK525" s="48"/>
      <c r="DN525" s="48"/>
      <c r="DQ525" s="48"/>
      <c r="DU525" s="48"/>
      <c r="DX525" s="48"/>
      <c r="EA525" s="48"/>
      <c r="EE525" s="48"/>
      <c r="EH525" s="48"/>
      <c r="EK525" s="48"/>
      <c r="EN525" s="48"/>
      <c r="ER525" s="48"/>
      <c r="EU525" s="48"/>
      <c r="EX525" s="48"/>
      <c r="FB525" s="48"/>
      <c r="FE525" s="48"/>
      <c r="FH525" s="48"/>
      <c r="FL525" s="48"/>
      <c r="FO525" s="48"/>
      <c r="FR525" s="48"/>
      <c r="FV525" s="48"/>
      <c r="FY525" s="48"/>
      <c r="GB525" s="48"/>
      <c r="GF525" s="48"/>
      <c r="GI525" s="48"/>
      <c r="GL525" s="48"/>
      <c r="GP525" s="48"/>
      <c r="GS525" s="48"/>
      <c r="GV525" s="48"/>
      <c r="GZ525" s="48"/>
      <c r="HC525" s="48"/>
      <c r="HF525" s="48"/>
      <c r="HJ525" s="48"/>
      <c r="HM525" s="48"/>
      <c r="HP525" s="48"/>
      <c r="HT525" s="48"/>
      <c r="HW525" s="48"/>
      <c r="HZ525" s="48"/>
      <c r="ID525" s="48"/>
      <c r="IG525" s="48"/>
      <c r="IJ525" s="48"/>
      <c r="IN525" s="48"/>
      <c r="IQ525" s="48"/>
      <c r="IT525" s="48"/>
      <c r="IX525" s="48"/>
      <c r="JA525" s="48"/>
      <c r="JD525" s="48"/>
      <c r="JH525" s="48"/>
      <c r="JK525" s="48"/>
      <c r="JN525" s="48"/>
      <c r="JQ525" s="48"/>
      <c r="JT525" s="48"/>
      <c r="JW525" s="48"/>
      <c r="JZ525" s="48"/>
      <c r="KC525" s="48"/>
      <c r="KF525" s="48"/>
      <c r="KI525" s="48"/>
      <c r="KL525" s="48"/>
      <c r="KO525" s="48"/>
      <c r="KR525" s="48"/>
      <c r="KS525" s="49"/>
    </row>
    <row r="526" spans="7:305" s="14" customFormat="1" ht="18.75" customHeight="1">
      <c r="G526" s="48"/>
      <c r="K526" s="48"/>
      <c r="N526" s="48"/>
      <c r="Q526" s="48"/>
      <c r="T526" s="48"/>
      <c r="W526" s="48"/>
      <c r="AA526" s="48"/>
      <c r="AD526" s="48"/>
      <c r="AG526" s="48"/>
      <c r="AK526" s="48"/>
      <c r="AN526" s="48"/>
      <c r="AQ526" s="48"/>
      <c r="AU526" s="48"/>
      <c r="AX526" s="48"/>
      <c r="BA526" s="48"/>
      <c r="BE526" s="48"/>
      <c r="BH526" s="48"/>
      <c r="BK526" s="48"/>
      <c r="BO526" s="48"/>
      <c r="BR526" s="48"/>
      <c r="BU526" s="48"/>
      <c r="BX526" s="48"/>
      <c r="CA526" s="48"/>
      <c r="CD526" s="48"/>
      <c r="CG526" s="48"/>
      <c r="CJ526" s="48"/>
      <c r="CM526" s="48"/>
      <c r="CQ526" s="48"/>
      <c r="CT526" s="48"/>
      <c r="CW526" s="48"/>
      <c r="DA526" s="48"/>
      <c r="DD526" s="48"/>
      <c r="DG526" s="48"/>
      <c r="DK526" s="48"/>
      <c r="DN526" s="48"/>
      <c r="DQ526" s="48"/>
      <c r="DU526" s="48"/>
      <c r="DX526" s="48"/>
      <c r="EA526" s="48"/>
      <c r="EE526" s="48"/>
      <c r="EH526" s="48"/>
      <c r="EK526" s="48"/>
      <c r="EN526" s="48"/>
      <c r="ER526" s="48"/>
      <c r="EU526" s="48"/>
      <c r="EX526" s="48"/>
      <c r="FB526" s="48"/>
      <c r="FE526" s="48"/>
      <c r="FH526" s="48"/>
      <c r="FL526" s="48"/>
      <c r="FO526" s="48"/>
      <c r="FR526" s="48"/>
      <c r="FV526" s="48"/>
      <c r="FY526" s="48"/>
      <c r="GB526" s="48"/>
      <c r="GF526" s="48"/>
      <c r="GI526" s="48"/>
      <c r="GL526" s="48"/>
      <c r="GP526" s="48"/>
      <c r="GS526" s="48"/>
      <c r="GV526" s="48"/>
      <c r="GZ526" s="48"/>
      <c r="HC526" s="48"/>
      <c r="HF526" s="48"/>
      <c r="HJ526" s="48"/>
      <c r="HM526" s="48"/>
      <c r="HP526" s="48"/>
      <c r="HT526" s="48"/>
      <c r="HW526" s="48"/>
      <c r="HZ526" s="48"/>
      <c r="ID526" s="48"/>
      <c r="IG526" s="48"/>
      <c r="IJ526" s="48"/>
      <c r="IN526" s="48"/>
      <c r="IQ526" s="48"/>
      <c r="IT526" s="48"/>
      <c r="IX526" s="48"/>
      <c r="JA526" s="48"/>
      <c r="JD526" s="48"/>
      <c r="JH526" s="48"/>
      <c r="JK526" s="48"/>
      <c r="JN526" s="48"/>
      <c r="JQ526" s="48"/>
      <c r="JT526" s="48"/>
      <c r="JW526" s="48"/>
      <c r="JZ526" s="48"/>
      <c r="KC526" s="48"/>
      <c r="KF526" s="48"/>
      <c r="KI526" s="48"/>
      <c r="KL526" s="48"/>
      <c r="KO526" s="48"/>
      <c r="KR526" s="48"/>
      <c r="KS526" s="49"/>
    </row>
    <row r="527" spans="7:305" s="14" customFormat="1">
      <c r="G527" s="48"/>
      <c r="K527" s="48"/>
      <c r="N527" s="48"/>
      <c r="Q527" s="48"/>
      <c r="T527" s="48"/>
      <c r="W527" s="48"/>
      <c r="AA527" s="48"/>
      <c r="AD527" s="48"/>
      <c r="AG527" s="48"/>
      <c r="AK527" s="48"/>
      <c r="AN527" s="48"/>
      <c r="AQ527" s="48"/>
      <c r="AU527" s="48"/>
      <c r="AX527" s="48"/>
      <c r="BA527" s="48"/>
      <c r="BE527" s="48"/>
      <c r="BH527" s="48"/>
      <c r="BK527" s="48"/>
      <c r="BO527" s="48"/>
      <c r="BR527" s="48"/>
      <c r="BU527" s="48"/>
      <c r="BX527" s="48"/>
      <c r="CA527" s="48"/>
      <c r="CD527" s="48"/>
      <c r="CG527" s="48"/>
      <c r="CJ527" s="48"/>
      <c r="CM527" s="48"/>
      <c r="CQ527" s="48"/>
      <c r="CT527" s="48"/>
      <c r="CW527" s="48"/>
      <c r="DA527" s="48"/>
      <c r="DD527" s="48"/>
      <c r="DG527" s="48"/>
      <c r="DK527" s="48"/>
      <c r="DN527" s="48"/>
      <c r="DQ527" s="48"/>
      <c r="DU527" s="48"/>
      <c r="DX527" s="48"/>
      <c r="EA527" s="48"/>
      <c r="EE527" s="48"/>
      <c r="EH527" s="48"/>
      <c r="EK527" s="48"/>
      <c r="EN527" s="48"/>
      <c r="ER527" s="48"/>
      <c r="EU527" s="48"/>
      <c r="EX527" s="48"/>
      <c r="FB527" s="48"/>
      <c r="FE527" s="48"/>
      <c r="FH527" s="48"/>
      <c r="FL527" s="48"/>
      <c r="FO527" s="48"/>
      <c r="FR527" s="48"/>
      <c r="FV527" s="48"/>
      <c r="FY527" s="48"/>
      <c r="GB527" s="48"/>
      <c r="GF527" s="48"/>
      <c r="GI527" s="48"/>
      <c r="GL527" s="48"/>
      <c r="GP527" s="48"/>
      <c r="GS527" s="48"/>
      <c r="GV527" s="48"/>
      <c r="GZ527" s="48"/>
      <c r="HC527" s="48"/>
      <c r="HF527" s="48"/>
      <c r="HJ527" s="48"/>
      <c r="HM527" s="48"/>
      <c r="HP527" s="48"/>
      <c r="HT527" s="48"/>
      <c r="HW527" s="48"/>
      <c r="HZ527" s="48"/>
      <c r="ID527" s="48"/>
      <c r="IG527" s="48"/>
      <c r="IJ527" s="48"/>
      <c r="IN527" s="48"/>
      <c r="IQ527" s="48"/>
      <c r="IT527" s="48"/>
      <c r="IX527" s="48"/>
      <c r="JA527" s="48"/>
      <c r="JD527" s="48"/>
      <c r="JH527" s="48"/>
      <c r="JK527" s="48"/>
      <c r="JN527" s="48"/>
      <c r="JQ527" s="48"/>
      <c r="JT527" s="48"/>
      <c r="JW527" s="48"/>
      <c r="JZ527" s="48"/>
      <c r="KC527" s="48"/>
      <c r="KF527" s="48"/>
      <c r="KI527" s="48"/>
      <c r="KL527" s="48"/>
      <c r="KO527" s="48"/>
      <c r="KR527" s="48"/>
      <c r="KS527" s="49"/>
    </row>
    <row r="528" spans="7:305" s="14" customFormat="1" ht="18.75" customHeight="1">
      <c r="G528" s="48"/>
      <c r="K528" s="48"/>
      <c r="N528" s="48"/>
      <c r="Q528" s="48"/>
      <c r="T528" s="48"/>
      <c r="W528" s="48"/>
      <c r="AA528" s="48"/>
      <c r="AD528" s="48"/>
      <c r="AG528" s="48"/>
      <c r="AK528" s="48"/>
      <c r="AN528" s="48"/>
      <c r="AQ528" s="48"/>
      <c r="AU528" s="48"/>
      <c r="AX528" s="48"/>
      <c r="BA528" s="48"/>
      <c r="BE528" s="48"/>
      <c r="BH528" s="48"/>
      <c r="BK528" s="48"/>
      <c r="BO528" s="48"/>
      <c r="BR528" s="48"/>
      <c r="BU528" s="48"/>
      <c r="BX528" s="48"/>
      <c r="CA528" s="48"/>
      <c r="CD528" s="48"/>
      <c r="CG528" s="48"/>
      <c r="CJ528" s="48"/>
      <c r="CM528" s="48"/>
      <c r="CQ528" s="48"/>
      <c r="CT528" s="48"/>
      <c r="CW528" s="48"/>
      <c r="DA528" s="48"/>
      <c r="DD528" s="48"/>
      <c r="DG528" s="48"/>
      <c r="DK528" s="48"/>
      <c r="DN528" s="48"/>
      <c r="DQ528" s="48"/>
      <c r="DU528" s="48"/>
      <c r="DX528" s="48"/>
      <c r="EA528" s="48"/>
      <c r="EE528" s="48"/>
      <c r="EH528" s="48"/>
      <c r="EK528" s="48"/>
      <c r="EN528" s="48"/>
      <c r="ER528" s="48"/>
      <c r="EU528" s="48"/>
      <c r="EX528" s="48"/>
      <c r="FB528" s="48"/>
      <c r="FE528" s="48"/>
      <c r="FH528" s="48"/>
      <c r="FL528" s="48"/>
      <c r="FO528" s="48"/>
      <c r="FR528" s="48"/>
      <c r="FV528" s="48"/>
      <c r="FY528" s="48"/>
      <c r="GB528" s="48"/>
      <c r="GF528" s="48"/>
      <c r="GI528" s="48"/>
      <c r="GL528" s="48"/>
      <c r="GP528" s="48"/>
      <c r="GS528" s="48"/>
      <c r="GV528" s="48"/>
      <c r="GZ528" s="48"/>
      <c r="HC528" s="48"/>
      <c r="HF528" s="48"/>
      <c r="HJ528" s="48"/>
      <c r="HM528" s="48"/>
      <c r="HP528" s="48"/>
      <c r="HT528" s="48"/>
      <c r="HW528" s="48"/>
      <c r="HZ528" s="48"/>
      <c r="ID528" s="48"/>
      <c r="IG528" s="48"/>
      <c r="IJ528" s="48"/>
      <c r="IN528" s="48"/>
      <c r="IQ528" s="48"/>
      <c r="IT528" s="48"/>
      <c r="IX528" s="48"/>
      <c r="JA528" s="48"/>
      <c r="JD528" s="48"/>
      <c r="JH528" s="48"/>
      <c r="JK528" s="48"/>
      <c r="JN528" s="48"/>
      <c r="JQ528" s="48"/>
      <c r="JT528" s="48"/>
      <c r="JW528" s="48"/>
      <c r="JZ528" s="48"/>
      <c r="KC528" s="48"/>
      <c r="KF528" s="48"/>
      <c r="KI528" s="48"/>
      <c r="KL528" s="48"/>
      <c r="KO528" s="48"/>
      <c r="KR528" s="48"/>
      <c r="KS528" s="49"/>
    </row>
    <row r="529" spans="7:305" s="14" customFormat="1">
      <c r="G529" s="48"/>
      <c r="K529" s="48"/>
      <c r="N529" s="48"/>
      <c r="Q529" s="48"/>
      <c r="T529" s="48"/>
      <c r="W529" s="48"/>
      <c r="AA529" s="48"/>
      <c r="AD529" s="48"/>
      <c r="AG529" s="48"/>
      <c r="AK529" s="48"/>
      <c r="AN529" s="48"/>
      <c r="AQ529" s="48"/>
      <c r="AU529" s="48"/>
      <c r="AX529" s="48"/>
      <c r="BA529" s="48"/>
      <c r="BE529" s="48"/>
      <c r="BH529" s="48"/>
      <c r="BK529" s="48"/>
      <c r="BO529" s="48"/>
      <c r="BR529" s="48"/>
      <c r="BU529" s="48"/>
      <c r="BX529" s="48"/>
      <c r="CA529" s="48"/>
      <c r="CD529" s="48"/>
      <c r="CG529" s="48"/>
      <c r="CJ529" s="48"/>
      <c r="CM529" s="48"/>
      <c r="CQ529" s="48"/>
      <c r="CT529" s="48"/>
      <c r="CW529" s="48"/>
      <c r="DA529" s="48"/>
      <c r="DD529" s="48"/>
      <c r="DG529" s="48"/>
      <c r="DK529" s="48"/>
      <c r="DN529" s="48"/>
      <c r="DQ529" s="48"/>
      <c r="DU529" s="48"/>
      <c r="DX529" s="48"/>
      <c r="EA529" s="48"/>
      <c r="EE529" s="48"/>
      <c r="EH529" s="48"/>
      <c r="EK529" s="48"/>
      <c r="EN529" s="48"/>
      <c r="ER529" s="48"/>
      <c r="EU529" s="48"/>
      <c r="EX529" s="48"/>
      <c r="FB529" s="48"/>
      <c r="FE529" s="48"/>
      <c r="FH529" s="48"/>
      <c r="FL529" s="48"/>
      <c r="FO529" s="48"/>
      <c r="FR529" s="48"/>
      <c r="FV529" s="48"/>
      <c r="FY529" s="48"/>
      <c r="GB529" s="48"/>
      <c r="GF529" s="48"/>
      <c r="GI529" s="48"/>
      <c r="GL529" s="48"/>
      <c r="GP529" s="48"/>
      <c r="GS529" s="48"/>
      <c r="GV529" s="48"/>
      <c r="GZ529" s="48"/>
      <c r="HC529" s="48"/>
      <c r="HF529" s="48"/>
      <c r="HJ529" s="48"/>
      <c r="HM529" s="48"/>
      <c r="HP529" s="48"/>
      <c r="HT529" s="48"/>
      <c r="HW529" s="48"/>
      <c r="HZ529" s="48"/>
      <c r="ID529" s="48"/>
      <c r="IG529" s="48"/>
      <c r="IJ529" s="48"/>
      <c r="IN529" s="48"/>
      <c r="IQ529" s="48"/>
      <c r="IT529" s="48"/>
      <c r="IX529" s="48"/>
      <c r="JA529" s="48"/>
      <c r="JD529" s="48"/>
      <c r="JH529" s="48"/>
      <c r="JK529" s="48"/>
      <c r="JN529" s="48"/>
      <c r="JQ529" s="48"/>
      <c r="JT529" s="48"/>
      <c r="JW529" s="48"/>
      <c r="JZ529" s="48"/>
      <c r="KC529" s="48"/>
      <c r="KF529" s="48"/>
      <c r="KI529" s="48"/>
      <c r="KL529" s="48"/>
      <c r="KO529" s="48"/>
      <c r="KR529" s="48"/>
      <c r="KS529" s="49"/>
    </row>
    <row r="530" spans="7:305" s="14" customFormat="1" ht="18.75" customHeight="1">
      <c r="G530" s="48"/>
      <c r="K530" s="48"/>
      <c r="N530" s="48"/>
      <c r="Q530" s="48"/>
      <c r="T530" s="48"/>
      <c r="W530" s="48"/>
      <c r="AA530" s="48"/>
      <c r="AD530" s="48"/>
      <c r="AG530" s="48"/>
      <c r="AK530" s="48"/>
      <c r="AN530" s="48"/>
      <c r="AQ530" s="48"/>
      <c r="AU530" s="48"/>
      <c r="AX530" s="48"/>
      <c r="BA530" s="48"/>
      <c r="BE530" s="48"/>
      <c r="BH530" s="48"/>
      <c r="BK530" s="48"/>
      <c r="BO530" s="48"/>
      <c r="BR530" s="48"/>
      <c r="BU530" s="48"/>
      <c r="BX530" s="48"/>
      <c r="CA530" s="48"/>
      <c r="CD530" s="48"/>
      <c r="CG530" s="48"/>
      <c r="CJ530" s="48"/>
      <c r="CM530" s="48"/>
      <c r="CQ530" s="48"/>
      <c r="CT530" s="48"/>
      <c r="CW530" s="48"/>
      <c r="DA530" s="48"/>
      <c r="DD530" s="48"/>
      <c r="DG530" s="48"/>
      <c r="DK530" s="48"/>
      <c r="DN530" s="48"/>
      <c r="DQ530" s="48"/>
      <c r="DU530" s="48"/>
      <c r="DX530" s="48"/>
      <c r="EA530" s="48"/>
      <c r="EE530" s="48"/>
      <c r="EH530" s="48"/>
      <c r="EK530" s="48"/>
      <c r="EN530" s="48"/>
      <c r="ER530" s="48"/>
      <c r="EU530" s="48"/>
      <c r="EX530" s="48"/>
      <c r="FB530" s="48"/>
      <c r="FE530" s="48"/>
      <c r="FH530" s="48"/>
      <c r="FL530" s="48"/>
      <c r="FO530" s="48"/>
      <c r="FR530" s="48"/>
      <c r="FV530" s="48"/>
      <c r="FY530" s="48"/>
      <c r="GB530" s="48"/>
      <c r="GF530" s="48"/>
      <c r="GI530" s="48"/>
      <c r="GL530" s="48"/>
      <c r="GP530" s="48"/>
      <c r="GS530" s="48"/>
      <c r="GV530" s="48"/>
      <c r="GZ530" s="48"/>
      <c r="HC530" s="48"/>
      <c r="HF530" s="48"/>
      <c r="HJ530" s="48"/>
      <c r="HM530" s="48"/>
      <c r="HP530" s="48"/>
      <c r="HT530" s="48"/>
      <c r="HW530" s="48"/>
      <c r="HZ530" s="48"/>
      <c r="ID530" s="48"/>
      <c r="IG530" s="48"/>
      <c r="IJ530" s="48"/>
      <c r="IN530" s="48"/>
      <c r="IQ530" s="48"/>
      <c r="IT530" s="48"/>
      <c r="IX530" s="48"/>
      <c r="JA530" s="48"/>
      <c r="JD530" s="48"/>
      <c r="JH530" s="48"/>
      <c r="JK530" s="48"/>
      <c r="JN530" s="48"/>
      <c r="JQ530" s="48"/>
      <c r="JT530" s="48"/>
      <c r="JW530" s="48"/>
      <c r="JZ530" s="48"/>
      <c r="KC530" s="48"/>
      <c r="KF530" s="48"/>
      <c r="KI530" s="48"/>
      <c r="KL530" s="48"/>
      <c r="KO530" s="48"/>
      <c r="KR530" s="48"/>
      <c r="KS530" s="49"/>
    </row>
    <row r="531" spans="7:305" s="14" customFormat="1">
      <c r="G531" s="48"/>
      <c r="K531" s="48"/>
      <c r="N531" s="48"/>
      <c r="Q531" s="48"/>
      <c r="T531" s="48"/>
      <c r="W531" s="48"/>
      <c r="AA531" s="48"/>
      <c r="AD531" s="48"/>
      <c r="AG531" s="48"/>
      <c r="AK531" s="48"/>
      <c r="AN531" s="48"/>
      <c r="AQ531" s="48"/>
      <c r="AU531" s="48"/>
      <c r="AX531" s="48"/>
      <c r="BA531" s="48"/>
      <c r="BE531" s="48"/>
      <c r="BH531" s="48"/>
      <c r="BK531" s="48"/>
      <c r="BO531" s="48"/>
      <c r="BR531" s="48"/>
      <c r="BU531" s="48"/>
      <c r="BX531" s="48"/>
      <c r="CA531" s="48"/>
      <c r="CD531" s="48"/>
      <c r="CG531" s="48"/>
      <c r="CJ531" s="48"/>
      <c r="CM531" s="48"/>
      <c r="CQ531" s="48"/>
      <c r="CT531" s="48"/>
      <c r="CW531" s="48"/>
      <c r="DA531" s="48"/>
      <c r="DD531" s="48"/>
      <c r="DG531" s="48"/>
      <c r="DK531" s="48"/>
      <c r="DN531" s="48"/>
      <c r="DQ531" s="48"/>
      <c r="DU531" s="48"/>
      <c r="DX531" s="48"/>
      <c r="EA531" s="48"/>
      <c r="EE531" s="48"/>
      <c r="EH531" s="48"/>
      <c r="EK531" s="48"/>
      <c r="EN531" s="48"/>
      <c r="ER531" s="48"/>
      <c r="EU531" s="48"/>
      <c r="EX531" s="48"/>
      <c r="FB531" s="48"/>
      <c r="FE531" s="48"/>
      <c r="FH531" s="48"/>
      <c r="FL531" s="48"/>
      <c r="FO531" s="48"/>
      <c r="FR531" s="48"/>
      <c r="FV531" s="48"/>
      <c r="FY531" s="48"/>
      <c r="GB531" s="48"/>
      <c r="GF531" s="48"/>
      <c r="GI531" s="48"/>
      <c r="GL531" s="48"/>
      <c r="GP531" s="48"/>
      <c r="GS531" s="48"/>
      <c r="GV531" s="48"/>
      <c r="GZ531" s="48"/>
      <c r="HC531" s="48"/>
      <c r="HF531" s="48"/>
      <c r="HJ531" s="48"/>
      <c r="HM531" s="48"/>
      <c r="HP531" s="48"/>
      <c r="HT531" s="48"/>
      <c r="HW531" s="48"/>
      <c r="HZ531" s="48"/>
      <c r="ID531" s="48"/>
      <c r="IG531" s="48"/>
      <c r="IJ531" s="48"/>
      <c r="IN531" s="48"/>
      <c r="IQ531" s="48"/>
      <c r="IT531" s="48"/>
      <c r="IX531" s="48"/>
      <c r="JA531" s="48"/>
      <c r="JD531" s="48"/>
      <c r="JH531" s="48"/>
      <c r="JK531" s="48"/>
      <c r="JN531" s="48"/>
      <c r="JQ531" s="48"/>
      <c r="JT531" s="48"/>
      <c r="JW531" s="48"/>
      <c r="JZ531" s="48"/>
      <c r="KC531" s="48"/>
      <c r="KF531" s="48"/>
      <c r="KI531" s="48"/>
      <c r="KL531" s="48"/>
      <c r="KO531" s="48"/>
      <c r="KR531" s="48"/>
      <c r="KS531" s="49"/>
    </row>
    <row r="532" spans="7:305" s="14" customFormat="1" ht="18.75" customHeight="1">
      <c r="G532" s="48"/>
      <c r="K532" s="48"/>
      <c r="N532" s="48"/>
      <c r="Q532" s="48"/>
      <c r="T532" s="48"/>
      <c r="W532" s="48"/>
      <c r="AA532" s="48"/>
      <c r="AD532" s="48"/>
      <c r="AG532" s="48"/>
      <c r="AK532" s="48"/>
      <c r="AN532" s="48"/>
      <c r="AQ532" s="48"/>
      <c r="AU532" s="48"/>
      <c r="AX532" s="48"/>
      <c r="BA532" s="48"/>
      <c r="BE532" s="48"/>
      <c r="BH532" s="48"/>
      <c r="BK532" s="48"/>
      <c r="BO532" s="48"/>
      <c r="BR532" s="48"/>
      <c r="BU532" s="48"/>
      <c r="BX532" s="48"/>
      <c r="CA532" s="48"/>
      <c r="CD532" s="48"/>
      <c r="CG532" s="48"/>
      <c r="CJ532" s="48"/>
      <c r="CM532" s="48"/>
      <c r="CQ532" s="48"/>
      <c r="CT532" s="48"/>
      <c r="CW532" s="48"/>
      <c r="DA532" s="48"/>
      <c r="DD532" s="48"/>
      <c r="DG532" s="48"/>
      <c r="DK532" s="48"/>
      <c r="DN532" s="48"/>
      <c r="DQ532" s="48"/>
      <c r="DU532" s="48"/>
      <c r="DX532" s="48"/>
      <c r="EA532" s="48"/>
      <c r="EE532" s="48"/>
      <c r="EH532" s="48"/>
      <c r="EK532" s="48"/>
      <c r="EN532" s="48"/>
      <c r="ER532" s="48"/>
      <c r="EU532" s="48"/>
      <c r="EX532" s="48"/>
      <c r="FB532" s="48"/>
      <c r="FE532" s="48"/>
      <c r="FH532" s="48"/>
      <c r="FL532" s="48"/>
      <c r="FO532" s="48"/>
      <c r="FR532" s="48"/>
      <c r="FV532" s="48"/>
      <c r="FY532" s="48"/>
      <c r="GB532" s="48"/>
      <c r="GF532" s="48"/>
      <c r="GI532" s="48"/>
      <c r="GL532" s="48"/>
      <c r="GP532" s="48"/>
      <c r="GS532" s="48"/>
      <c r="GV532" s="48"/>
      <c r="GZ532" s="48"/>
      <c r="HC532" s="48"/>
      <c r="HF532" s="48"/>
      <c r="HJ532" s="48"/>
      <c r="HM532" s="48"/>
      <c r="HP532" s="48"/>
      <c r="HT532" s="48"/>
      <c r="HW532" s="48"/>
      <c r="HZ532" s="48"/>
      <c r="ID532" s="48"/>
      <c r="IG532" s="48"/>
      <c r="IJ532" s="48"/>
      <c r="IN532" s="48"/>
      <c r="IQ532" s="48"/>
      <c r="IT532" s="48"/>
      <c r="IX532" s="48"/>
      <c r="JA532" s="48"/>
      <c r="JD532" s="48"/>
      <c r="JH532" s="48"/>
      <c r="JK532" s="48"/>
      <c r="JN532" s="48"/>
      <c r="JQ532" s="48"/>
      <c r="JT532" s="48"/>
      <c r="JW532" s="48"/>
      <c r="JZ532" s="48"/>
      <c r="KC532" s="48"/>
      <c r="KF532" s="48"/>
      <c r="KI532" s="48"/>
      <c r="KL532" s="48"/>
      <c r="KO532" s="48"/>
      <c r="KR532" s="48"/>
      <c r="KS532" s="49"/>
    </row>
    <row r="533" spans="7:305" s="14" customFormat="1">
      <c r="G533" s="48"/>
      <c r="K533" s="48"/>
      <c r="N533" s="48"/>
      <c r="Q533" s="48"/>
      <c r="T533" s="48"/>
      <c r="W533" s="48"/>
      <c r="AA533" s="48"/>
      <c r="AD533" s="48"/>
      <c r="AG533" s="48"/>
      <c r="AK533" s="48"/>
      <c r="AN533" s="48"/>
      <c r="AQ533" s="48"/>
      <c r="AU533" s="48"/>
      <c r="AX533" s="48"/>
      <c r="BA533" s="48"/>
      <c r="BE533" s="48"/>
      <c r="BH533" s="48"/>
      <c r="BK533" s="48"/>
      <c r="BO533" s="48"/>
      <c r="BR533" s="48"/>
      <c r="BU533" s="48"/>
      <c r="BX533" s="48"/>
      <c r="CA533" s="48"/>
      <c r="CD533" s="48"/>
      <c r="CG533" s="48"/>
      <c r="CJ533" s="48"/>
      <c r="CM533" s="48"/>
      <c r="CQ533" s="48"/>
      <c r="CT533" s="48"/>
      <c r="CW533" s="48"/>
      <c r="DA533" s="48"/>
      <c r="DD533" s="48"/>
      <c r="DG533" s="48"/>
      <c r="DK533" s="48"/>
      <c r="DN533" s="48"/>
      <c r="DQ533" s="48"/>
      <c r="DU533" s="48"/>
      <c r="DX533" s="48"/>
      <c r="EA533" s="48"/>
      <c r="EE533" s="48"/>
      <c r="EH533" s="48"/>
      <c r="EK533" s="48"/>
      <c r="EN533" s="48"/>
      <c r="ER533" s="48"/>
      <c r="EU533" s="48"/>
      <c r="EX533" s="48"/>
      <c r="FB533" s="48"/>
      <c r="FE533" s="48"/>
      <c r="FH533" s="48"/>
      <c r="FL533" s="48"/>
      <c r="FO533" s="48"/>
      <c r="FR533" s="48"/>
      <c r="FV533" s="48"/>
      <c r="FY533" s="48"/>
      <c r="GB533" s="48"/>
      <c r="GF533" s="48"/>
      <c r="GI533" s="48"/>
      <c r="GL533" s="48"/>
      <c r="GP533" s="48"/>
      <c r="GS533" s="48"/>
      <c r="GV533" s="48"/>
      <c r="GZ533" s="48"/>
      <c r="HC533" s="48"/>
      <c r="HF533" s="48"/>
      <c r="HJ533" s="48"/>
      <c r="HM533" s="48"/>
      <c r="HP533" s="48"/>
      <c r="HT533" s="48"/>
      <c r="HW533" s="48"/>
      <c r="HZ533" s="48"/>
      <c r="ID533" s="48"/>
      <c r="IG533" s="48"/>
      <c r="IJ533" s="48"/>
      <c r="IN533" s="48"/>
      <c r="IQ533" s="48"/>
      <c r="IT533" s="48"/>
      <c r="IX533" s="48"/>
      <c r="JA533" s="48"/>
      <c r="JD533" s="48"/>
      <c r="JH533" s="48"/>
      <c r="JK533" s="48"/>
      <c r="JN533" s="48"/>
      <c r="JQ533" s="48"/>
      <c r="JT533" s="48"/>
      <c r="JW533" s="48"/>
      <c r="JZ533" s="48"/>
      <c r="KC533" s="48"/>
      <c r="KF533" s="48"/>
      <c r="KI533" s="48"/>
      <c r="KL533" s="48"/>
      <c r="KO533" s="48"/>
      <c r="KR533" s="48"/>
      <c r="KS533" s="49"/>
    </row>
    <row r="534" spans="7:305" s="14" customFormat="1" ht="18.75" customHeight="1">
      <c r="G534" s="48"/>
      <c r="K534" s="48"/>
      <c r="N534" s="48"/>
      <c r="Q534" s="48"/>
      <c r="T534" s="48"/>
      <c r="W534" s="48"/>
      <c r="AA534" s="48"/>
      <c r="AD534" s="48"/>
      <c r="AG534" s="48"/>
      <c r="AK534" s="48"/>
      <c r="AN534" s="48"/>
      <c r="AQ534" s="48"/>
      <c r="AU534" s="48"/>
      <c r="AX534" s="48"/>
      <c r="BA534" s="48"/>
      <c r="BE534" s="48"/>
      <c r="BH534" s="48"/>
      <c r="BK534" s="48"/>
      <c r="BO534" s="48"/>
      <c r="BR534" s="48"/>
      <c r="BU534" s="48"/>
      <c r="BX534" s="48"/>
      <c r="CA534" s="48"/>
      <c r="CD534" s="48"/>
      <c r="CG534" s="48"/>
      <c r="CJ534" s="48"/>
      <c r="CM534" s="48"/>
      <c r="CQ534" s="48"/>
      <c r="CT534" s="48"/>
      <c r="CW534" s="48"/>
      <c r="DA534" s="48"/>
      <c r="DD534" s="48"/>
      <c r="DG534" s="48"/>
      <c r="DK534" s="48"/>
      <c r="DN534" s="48"/>
      <c r="DQ534" s="48"/>
      <c r="DU534" s="48"/>
      <c r="DX534" s="48"/>
      <c r="EA534" s="48"/>
      <c r="EE534" s="48"/>
      <c r="EH534" s="48"/>
      <c r="EK534" s="48"/>
      <c r="EN534" s="48"/>
      <c r="ER534" s="48"/>
      <c r="EU534" s="48"/>
      <c r="EX534" s="48"/>
      <c r="FB534" s="48"/>
      <c r="FE534" s="48"/>
      <c r="FH534" s="48"/>
      <c r="FL534" s="48"/>
      <c r="FO534" s="48"/>
      <c r="FR534" s="48"/>
      <c r="FV534" s="48"/>
      <c r="FY534" s="48"/>
      <c r="GB534" s="48"/>
      <c r="GF534" s="48"/>
      <c r="GI534" s="48"/>
      <c r="GL534" s="48"/>
      <c r="GP534" s="48"/>
      <c r="GS534" s="48"/>
      <c r="GV534" s="48"/>
      <c r="GZ534" s="48"/>
      <c r="HC534" s="48"/>
      <c r="HF534" s="48"/>
      <c r="HJ534" s="48"/>
      <c r="HM534" s="48"/>
      <c r="HP534" s="48"/>
      <c r="HT534" s="48"/>
      <c r="HW534" s="48"/>
      <c r="HZ534" s="48"/>
      <c r="ID534" s="48"/>
      <c r="IG534" s="48"/>
      <c r="IJ534" s="48"/>
      <c r="IN534" s="48"/>
      <c r="IQ534" s="48"/>
      <c r="IT534" s="48"/>
      <c r="IX534" s="48"/>
      <c r="JA534" s="48"/>
      <c r="JD534" s="48"/>
      <c r="JH534" s="48"/>
      <c r="JK534" s="48"/>
      <c r="JN534" s="48"/>
      <c r="JQ534" s="48"/>
      <c r="JT534" s="48"/>
      <c r="JW534" s="48"/>
      <c r="JZ534" s="48"/>
      <c r="KC534" s="48"/>
      <c r="KF534" s="48"/>
      <c r="KI534" s="48"/>
      <c r="KL534" s="48"/>
      <c r="KO534" s="48"/>
      <c r="KR534" s="48"/>
      <c r="KS534" s="49"/>
    </row>
    <row r="535" spans="7:305" s="14" customFormat="1">
      <c r="G535" s="48"/>
      <c r="K535" s="48"/>
      <c r="N535" s="48"/>
      <c r="Q535" s="48"/>
      <c r="T535" s="48"/>
      <c r="W535" s="48"/>
      <c r="AA535" s="48"/>
      <c r="AD535" s="48"/>
      <c r="AG535" s="48"/>
      <c r="AK535" s="48"/>
      <c r="AN535" s="48"/>
      <c r="AQ535" s="48"/>
      <c r="AU535" s="48"/>
      <c r="AX535" s="48"/>
      <c r="BA535" s="48"/>
      <c r="BE535" s="48"/>
      <c r="BH535" s="48"/>
      <c r="BK535" s="48"/>
      <c r="BO535" s="48"/>
      <c r="BR535" s="48"/>
      <c r="BU535" s="48"/>
      <c r="BX535" s="48"/>
      <c r="CA535" s="48"/>
      <c r="CD535" s="48"/>
      <c r="CG535" s="48"/>
      <c r="CJ535" s="48"/>
      <c r="CM535" s="48"/>
      <c r="CQ535" s="48"/>
      <c r="CT535" s="48"/>
      <c r="CW535" s="48"/>
      <c r="DA535" s="48"/>
      <c r="DD535" s="48"/>
      <c r="DG535" s="48"/>
      <c r="DK535" s="48"/>
      <c r="DN535" s="48"/>
      <c r="DQ535" s="48"/>
      <c r="DU535" s="48"/>
      <c r="DX535" s="48"/>
      <c r="EA535" s="48"/>
      <c r="EE535" s="48"/>
      <c r="EH535" s="48"/>
      <c r="EK535" s="48"/>
      <c r="EN535" s="48"/>
      <c r="ER535" s="48"/>
      <c r="EU535" s="48"/>
      <c r="EX535" s="48"/>
      <c r="FB535" s="48"/>
      <c r="FE535" s="48"/>
      <c r="FH535" s="48"/>
      <c r="FL535" s="48"/>
      <c r="FO535" s="48"/>
      <c r="FR535" s="48"/>
      <c r="FV535" s="48"/>
      <c r="FY535" s="48"/>
      <c r="GB535" s="48"/>
      <c r="GF535" s="48"/>
      <c r="GI535" s="48"/>
      <c r="GL535" s="48"/>
      <c r="GP535" s="48"/>
      <c r="GS535" s="48"/>
      <c r="GV535" s="48"/>
      <c r="GZ535" s="48"/>
      <c r="HC535" s="48"/>
      <c r="HF535" s="48"/>
      <c r="HJ535" s="48"/>
      <c r="HM535" s="48"/>
      <c r="HP535" s="48"/>
      <c r="HT535" s="48"/>
      <c r="HW535" s="48"/>
      <c r="HZ535" s="48"/>
      <c r="ID535" s="48"/>
      <c r="IG535" s="48"/>
      <c r="IJ535" s="48"/>
      <c r="IN535" s="48"/>
      <c r="IQ535" s="48"/>
      <c r="IT535" s="48"/>
      <c r="IX535" s="48"/>
      <c r="JA535" s="48"/>
      <c r="JD535" s="48"/>
      <c r="JH535" s="48"/>
      <c r="JK535" s="48"/>
      <c r="JN535" s="48"/>
      <c r="JQ535" s="48"/>
      <c r="JT535" s="48"/>
      <c r="JW535" s="48"/>
      <c r="JZ535" s="48"/>
      <c r="KC535" s="48"/>
      <c r="KF535" s="48"/>
      <c r="KI535" s="48"/>
      <c r="KL535" s="48"/>
      <c r="KO535" s="48"/>
      <c r="KR535" s="48"/>
      <c r="KS535" s="49"/>
    </row>
    <row r="536" spans="7:305" s="14" customFormat="1" ht="18.75" customHeight="1">
      <c r="G536" s="48"/>
      <c r="K536" s="48"/>
      <c r="N536" s="48"/>
      <c r="Q536" s="48"/>
      <c r="T536" s="48"/>
      <c r="W536" s="48"/>
      <c r="AA536" s="48"/>
      <c r="AD536" s="48"/>
      <c r="AG536" s="48"/>
      <c r="AK536" s="48"/>
      <c r="AN536" s="48"/>
      <c r="AQ536" s="48"/>
      <c r="AU536" s="48"/>
      <c r="AX536" s="48"/>
      <c r="BA536" s="48"/>
      <c r="BE536" s="48"/>
      <c r="BH536" s="48"/>
      <c r="BK536" s="48"/>
      <c r="BO536" s="48"/>
      <c r="BR536" s="48"/>
      <c r="BU536" s="48"/>
      <c r="BX536" s="48"/>
      <c r="CA536" s="48"/>
      <c r="CD536" s="48"/>
      <c r="CG536" s="48"/>
      <c r="CJ536" s="48"/>
      <c r="CM536" s="48"/>
      <c r="CQ536" s="48"/>
      <c r="CT536" s="48"/>
      <c r="CW536" s="48"/>
      <c r="DA536" s="48"/>
      <c r="DD536" s="48"/>
      <c r="DG536" s="48"/>
      <c r="DK536" s="48"/>
      <c r="DN536" s="48"/>
      <c r="DQ536" s="48"/>
      <c r="DU536" s="48"/>
      <c r="DX536" s="48"/>
      <c r="EA536" s="48"/>
      <c r="EE536" s="48"/>
      <c r="EH536" s="48"/>
      <c r="EK536" s="48"/>
      <c r="EN536" s="48"/>
      <c r="ER536" s="48"/>
      <c r="EU536" s="48"/>
      <c r="EX536" s="48"/>
      <c r="FB536" s="48"/>
      <c r="FE536" s="48"/>
      <c r="FH536" s="48"/>
      <c r="FL536" s="48"/>
      <c r="FO536" s="48"/>
      <c r="FR536" s="48"/>
      <c r="FV536" s="48"/>
      <c r="FY536" s="48"/>
      <c r="GB536" s="48"/>
      <c r="GF536" s="48"/>
      <c r="GI536" s="48"/>
      <c r="GL536" s="48"/>
      <c r="GP536" s="48"/>
      <c r="GS536" s="48"/>
      <c r="GV536" s="48"/>
      <c r="GZ536" s="48"/>
      <c r="HC536" s="48"/>
      <c r="HF536" s="48"/>
      <c r="HJ536" s="48"/>
      <c r="HM536" s="48"/>
      <c r="HP536" s="48"/>
      <c r="HT536" s="48"/>
      <c r="HW536" s="48"/>
      <c r="HZ536" s="48"/>
      <c r="ID536" s="48"/>
      <c r="IG536" s="48"/>
      <c r="IJ536" s="48"/>
      <c r="IN536" s="48"/>
      <c r="IQ536" s="48"/>
      <c r="IT536" s="48"/>
      <c r="IX536" s="48"/>
      <c r="JA536" s="48"/>
      <c r="JD536" s="48"/>
      <c r="JH536" s="48"/>
      <c r="JK536" s="48"/>
      <c r="JN536" s="48"/>
      <c r="JQ536" s="48"/>
      <c r="JT536" s="48"/>
      <c r="JW536" s="48"/>
      <c r="JZ536" s="48"/>
      <c r="KC536" s="48"/>
      <c r="KF536" s="48"/>
      <c r="KI536" s="48"/>
      <c r="KL536" s="48"/>
      <c r="KO536" s="48"/>
      <c r="KR536" s="48"/>
      <c r="KS536" s="49"/>
    </row>
    <row r="537" spans="7:305" s="14" customFormat="1">
      <c r="G537" s="48"/>
      <c r="K537" s="48"/>
      <c r="N537" s="48"/>
      <c r="Q537" s="48"/>
      <c r="T537" s="48"/>
      <c r="W537" s="48"/>
      <c r="AA537" s="48"/>
      <c r="AD537" s="48"/>
      <c r="AG537" s="48"/>
      <c r="AK537" s="48"/>
      <c r="AN537" s="48"/>
      <c r="AQ537" s="48"/>
      <c r="AU537" s="48"/>
      <c r="AX537" s="48"/>
      <c r="BA537" s="48"/>
      <c r="BE537" s="48"/>
      <c r="BH537" s="48"/>
      <c r="BK537" s="48"/>
      <c r="BO537" s="48"/>
      <c r="BR537" s="48"/>
      <c r="BU537" s="48"/>
      <c r="BX537" s="48"/>
      <c r="CA537" s="48"/>
      <c r="CD537" s="48"/>
      <c r="CG537" s="48"/>
      <c r="CJ537" s="48"/>
      <c r="CM537" s="48"/>
      <c r="CQ537" s="48"/>
      <c r="CT537" s="48"/>
      <c r="CW537" s="48"/>
      <c r="DA537" s="48"/>
      <c r="DD537" s="48"/>
      <c r="DG537" s="48"/>
      <c r="DK537" s="48"/>
      <c r="DN537" s="48"/>
      <c r="DQ537" s="48"/>
      <c r="DU537" s="48"/>
      <c r="DX537" s="48"/>
      <c r="EA537" s="48"/>
      <c r="EE537" s="48"/>
      <c r="EH537" s="48"/>
      <c r="EK537" s="48"/>
      <c r="EN537" s="48"/>
      <c r="ER537" s="48"/>
      <c r="EU537" s="48"/>
      <c r="EX537" s="48"/>
      <c r="FB537" s="48"/>
      <c r="FE537" s="48"/>
      <c r="FH537" s="48"/>
      <c r="FL537" s="48"/>
      <c r="FO537" s="48"/>
      <c r="FR537" s="48"/>
      <c r="FV537" s="48"/>
      <c r="FY537" s="48"/>
      <c r="GB537" s="48"/>
      <c r="GF537" s="48"/>
      <c r="GI537" s="48"/>
      <c r="GL537" s="48"/>
      <c r="GN537" s="25"/>
      <c r="GO537" s="25"/>
      <c r="GP537" s="21"/>
      <c r="GQ537" s="25"/>
      <c r="GR537" s="25"/>
      <c r="GS537" s="21"/>
      <c r="GT537" s="25"/>
      <c r="GU537" s="25"/>
      <c r="GV537" s="21"/>
      <c r="GZ537" s="48"/>
      <c r="HC537" s="48"/>
      <c r="HF537" s="48"/>
      <c r="HJ537" s="48"/>
      <c r="HM537" s="48"/>
      <c r="HP537" s="48"/>
      <c r="HT537" s="48"/>
      <c r="HW537" s="48"/>
      <c r="HZ537" s="48"/>
      <c r="ID537" s="48"/>
      <c r="IG537" s="48"/>
      <c r="IJ537" s="48"/>
      <c r="IN537" s="48"/>
      <c r="IQ537" s="48"/>
      <c r="IT537" s="48"/>
      <c r="IX537" s="48"/>
      <c r="JA537" s="48"/>
      <c r="JD537" s="48"/>
      <c r="JH537" s="48"/>
      <c r="JK537" s="48"/>
      <c r="JN537" s="48"/>
      <c r="JQ537" s="48"/>
      <c r="JT537" s="48"/>
      <c r="JW537" s="48"/>
      <c r="JZ537" s="48"/>
      <c r="KC537" s="48"/>
      <c r="KF537" s="48"/>
      <c r="KI537" s="48"/>
      <c r="KL537" s="48"/>
      <c r="KO537" s="48"/>
      <c r="KR537" s="48"/>
      <c r="KS537" s="49"/>
    </row>
    <row r="538" spans="7:305" s="14" customFormat="1" ht="18.75" customHeight="1">
      <c r="G538" s="48"/>
      <c r="K538" s="48"/>
      <c r="N538" s="48"/>
      <c r="Q538" s="48"/>
      <c r="T538" s="48"/>
      <c r="W538" s="48"/>
      <c r="AA538" s="48"/>
      <c r="AD538" s="48"/>
      <c r="AG538" s="48"/>
      <c r="AK538" s="48"/>
      <c r="AN538" s="48"/>
      <c r="AQ538" s="48"/>
      <c r="AU538" s="48"/>
      <c r="AX538" s="48"/>
      <c r="BA538" s="48"/>
      <c r="BE538" s="48"/>
      <c r="BH538" s="48"/>
      <c r="BK538" s="48"/>
      <c r="BO538" s="48"/>
      <c r="BR538" s="48"/>
      <c r="BU538" s="48"/>
      <c r="BX538" s="48"/>
      <c r="CA538" s="48"/>
      <c r="CD538" s="48"/>
      <c r="CG538" s="48"/>
      <c r="CJ538" s="48"/>
      <c r="CM538" s="48"/>
      <c r="CQ538" s="48"/>
      <c r="CT538" s="48"/>
      <c r="CW538" s="48"/>
      <c r="DA538" s="48"/>
      <c r="DD538" s="48"/>
      <c r="DG538" s="48"/>
      <c r="DK538" s="48"/>
      <c r="DN538" s="48"/>
      <c r="DQ538" s="48"/>
      <c r="DU538" s="48"/>
      <c r="DX538" s="48"/>
      <c r="EA538" s="48"/>
      <c r="EE538" s="48"/>
      <c r="EH538" s="48"/>
      <c r="EK538" s="48"/>
      <c r="EN538" s="48"/>
      <c r="ER538" s="48"/>
      <c r="EU538" s="48"/>
      <c r="EX538" s="48"/>
      <c r="FB538" s="48"/>
      <c r="FE538" s="48"/>
      <c r="FH538" s="48"/>
      <c r="FL538" s="48"/>
      <c r="FO538" s="48"/>
      <c r="FR538" s="48"/>
      <c r="FV538" s="48"/>
      <c r="FY538" s="48"/>
      <c r="GB538" s="48"/>
      <c r="GF538" s="48"/>
      <c r="GI538" s="48"/>
      <c r="GL538" s="48"/>
      <c r="GN538" s="25"/>
      <c r="GO538" s="25"/>
      <c r="GP538" s="21"/>
      <c r="GQ538" s="25"/>
      <c r="GR538" s="25"/>
      <c r="GS538" s="21"/>
      <c r="GT538" s="25"/>
      <c r="GU538" s="25"/>
      <c r="GV538" s="21"/>
      <c r="GZ538" s="48"/>
      <c r="HC538" s="48"/>
      <c r="HF538" s="48"/>
      <c r="HJ538" s="48"/>
      <c r="HM538" s="48"/>
      <c r="HP538" s="48"/>
      <c r="HT538" s="48"/>
      <c r="HW538" s="48"/>
      <c r="HZ538" s="48"/>
      <c r="ID538" s="48"/>
      <c r="IG538" s="48"/>
      <c r="IJ538" s="48"/>
      <c r="IN538" s="48"/>
      <c r="IQ538" s="48"/>
      <c r="IT538" s="48"/>
      <c r="IX538" s="48"/>
      <c r="JA538" s="48"/>
      <c r="JD538" s="48"/>
      <c r="JH538" s="48"/>
      <c r="JK538" s="48"/>
      <c r="JN538" s="48"/>
      <c r="JQ538" s="48"/>
      <c r="JT538" s="48"/>
      <c r="JW538" s="48"/>
      <c r="JZ538" s="48"/>
      <c r="KC538" s="48"/>
      <c r="KF538" s="48"/>
      <c r="KI538" s="48"/>
      <c r="KL538" s="48"/>
      <c r="KO538" s="48"/>
      <c r="KR538" s="48"/>
      <c r="KS538" s="49"/>
    </row>
    <row r="539" spans="7:305" s="14" customFormat="1">
      <c r="G539" s="48"/>
      <c r="K539" s="48"/>
      <c r="N539" s="48"/>
      <c r="Q539" s="48"/>
      <c r="T539" s="48"/>
      <c r="W539" s="48"/>
      <c r="AA539" s="48"/>
      <c r="AD539" s="48"/>
      <c r="AG539" s="48"/>
      <c r="AK539" s="48"/>
      <c r="AN539" s="48"/>
      <c r="AQ539" s="48"/>
      <c r="AU539" s="48"/>
      <c r="AX539" s="48"/>
      <c r="BA539" s="48"/>
      <c r="BE539" s="48"/>
      <c r="BH539" s="48"/>
      <c r="BK539" s="48"/>
      <c r="BO539" s="48"/>
      <c r="BR539" s="48"/>
      <c r="BU539" s="48"/>
      <c r="BX539" s="48"/>
      <c r="CA539" s="48"/>
      <c r="CD539" s="48"/>
      <c r="CG539" s="48"/>
      <c r="CJ539" s="48"/>
      <c r="CM539" s="48"/>
      <c r="CQ539" s="48"/>
      <c r="CT539" s="48"/>
      <c r="CW539" s="48"/>
      <c r="DA539" s="48"/>
      <c r="DD539" s="48"/>
      <c r="DG539" s="48"/>
      <c r="DK539" s="48"/>
      <c r="DN539" s="48"/>
      <c r="DQ539" s="48"/>
      <c r="DU539" s="48"/>
      <c r="DX539" s="48"/>
      <c r="EA539" s="48"/>
      <c r="EE539" s="48"/>
      <c r="EH539" s="48"/>
      <c r="EK539" s="48"/>
      <c r="EN539" s="48"/>
      <c r="ER539" s="48"/>
      <c r="EU539" s="48"/>
      <c r="EX539" s="48"/>
      <c r="FB539" s="48"/>
      <c r="FE539" s="48"/>
      <c r="FH539" s="48"/>
      <c r="FL539" s="48"/>
      <c r="FO539" s="48"/>
      <c r="FR539" s="48"/>
      <c r="FV539" s="48"/>
      <c r="FY539" s="48"/>
      <c r="GB539" s="48"/>
      <c r="GF539" s="48"/>
      <c r="GI539" s="48"/>
      <c r="GL539" s="48"/>
      <c r="GN539" s="25"/>
      <c r="GO539" s="25"/>
      <c r="GP539" s="21"/>
      <c r="GQ539" s="25"/>
      <c r="GR539" s="25"/>
      <c r="GS539" s="21"/>
      <c r="GT539" s="25"/>
      <c r="GU539" s="25"/>
      <c r="GV539" s="21"/>
      <c r="GZ539" s="48"/>
      <c r="HC539" s="48"/>
      <c r="HF539" s="48"/>
      <c r="HJ539" s="48"/>
      <c r="HM539" s="48"/>
      <c r="HP539" s="48"/>
      <c r="HT539" s="48"/>
      <c r="HW539" s="48"/>
      <c r="HZ539" s="48"/>
      <c r="ID539" s="48"/>
      <c r="IG539" s="48"/>
      <c r="IJ539" s="48"/>
      <c r="IN539" s="48"/>
      <c r="IQ539" s="48"/>
      <c r="IT539" s="48"/>
      <c r="IX539" s="48"/>
      <c r="JA539" s="48"/>
      <c r="JD539" s="48"/>
      <c r="JH539" s="48"/>
      <c r="JK539" s="48"/>
      <c r="JN539" s="48"/>
      <c r="JQ539" s="48"/>
      <c r="JT539" s="48"/>
      <c r="JW539" s="48"/>
      <c r="JZ539" s="48"/>
      <c r="KC539" s="48"/>
      <c r="KF539" s="48"/>
      <c r="KI539" s="48"/>
      <c r="KL539" s="48"/>
      <c r="KO539" s="48"/>
      <c r="KR539" s="48"/>
      <c r="KS539" s="49"/>
    </row>
  </sheetData>
  <customSheetViews>
    <customSheetView guid="{23AA7850-0BCA-44C6-A8DB-6750B6FCE36A}" scale="80" showPageBreaks="1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1"/>
      <headerFooter alignWithMargins="0"/>
      <autoFilter ref="A11:OD178"/>
    </customSheetView>
    <customSheetView guid="{3556436A-C311-4B70-B0DA-7F2536446A45}" scale="80" showPageBreaks="1" showAutoFilter="1" hiddenRows="1">
      <pane xSplit="4" ySplit="8" topLeftCell="NH156" activePane="bottomRight" state="frozen"/>
      <selection pane="bottomRight" activeCell="C181" sqref="C181"/>
      <pageMargins left="0.19685039370078741" right="0.19685039370078741" top="0.59055118110236227" bottom="0.39370078740157483" header="0.35433070866141736" footer="0.39370078740157483"/>
      <pageSetup paperSize="9" scale="90" orientation="landscape" r:id="rId2"/>
      <headerFooter alignWithMargins="0"/>
      <autoFilter ref="A11:OD178"/>
    </customSheetView>
    <customSheetView guid="{F005480A-D133-4FA5-B5A6-C8C7D1CE1272}" scale="80" showAutoFilter="1" hiddenRows="1">
      <pane xSplit="4" ySplit="8" topLeftCell="E165" activePane="bottomRight" state="frozen"/>
      <selection pane="bottomRight" activeCell="B176" sqref="B176"/>
      <pageMargins left="0.19685039370078741" right="0.19685039370078741" top="0.59055118110236227" bottom="0.39370078740157483" header="0.35433070866141736" footer="0.39370078740157483"/>
      <pageSetup paperSize="9" scale="90" orientation="landscape" r:id="rId3"/>
      <headerFooter alignWithMargins="0"/>
      <autoFilter ref="A11:OD178"/>
    </customSheetView>
    <customSheetView guid="{E2495AD0-B87A-4C01-9209-9BB683D27353}" scale="80" showAutoFilter="1" hiddenRows="1">
      <pane xSplit="4" ySplit="8" topLeftCell="E51" activePane="bottomRight" state="frozen"/>
      <selection pane="bottomRight" activeCell="F58" sqref="F58:NA68"/>
      <pageMargins left="0.19685039370078741" right="0.19685039370078741" top="0.59055118110236227" bottom="0.39370078740157483" header="0.35433070866141736" footer="0.39370078740157483"/>
      <pageSetup paperSize="9" scale="90" orientation="landscape" r:id="rId4"/>
      <headerFooter alignWithMargins="0"/>
      <autoFilter ref="A11:OD178"/>
    </customSheetView>
    <customSheetView guid="{C8322F89-87C6-45E7-889E-2904A1FABC31}" scale="80" showAutoFilter="1" hiddenRows="1">
      <pane xSplit="4" ySplit="8" topLeftCell="E75" activePane="bottomRight" state="frozen"/>
      <selection pane="bottomRight" activeCell="F79" sqref="F79:NA98"/>
      <pageMargins left="0.19685039370078741" right="0.19685039370078741" top="0.59055118110236227" bottom="0.39370078740157483" header="0.35433070866141736" footer="0.39370078740157483"/>
      <pageSetup paperSize="9" scale="90" orientation="landscape" r:id="rId5"/>
      <headerFooter alignWithMargins="0"/>
      <autoFilter ref="A11:OD178"/>
    </customSheetView>
  </customSheetViews>
  <mergeCells count="330">
    <mergeCell ref="KP1:KR2"/>
    <mergeCell ref="KP4:KR4"/>
    <mergeCell ref="KP5:KR5"/>
    <mergeCell ref="KG1:KI2"/>
    <mergeCell ref="KG4:KI4"/>
    <mergeCell ref="KG5:KI5"/>
    <mergeCell ref="KJ1:KL2"/>
    <mergeCell ref="KJ4:KL4"/>
    <mergeCell ref="KJ5:KL5"/>
    <mergeCell ref="KM1:KO2"/>
    <mergeCell ref="KM4:KO4"/>
    <mergeCell ref="KM5:KO5"/>
    <mergeCell ref="JX1:JZ2"/>
    <mergeCell ref="JX4:JZ4"/>
    <mergeCell ref="JX5:JZ5"/>
    <mergeCell ref="KA1:KC2"/>
    <mergeCell ref="KA4:KC4"/>
    <mergeCell ref="KA5:KC5"/>
    <mergeCell ref="KD1:KF2"/>
    <mergeCell ref="KD4:KF4"/>
    <mergeCell ref="KD5:KF5"/>
    <mergeCell ref="EB1:EB2"/>
    <mergeCell ref="EC1:EE2"/>
    <mergeCell ref="E4:G4"/>
    <mergeCell ref="EY1:EY2"/>
    <mergeCell ref="EC4:EE4"/>
    <mergeCell ref="EP4:ER4"/>
    <mergeCell ref="EP5:ER5"/>
    <mergeCell ref="EI4:EK4"/>
    <mergeCell ref="EF5:EH5"/>
    <mergeCell ref="EI5:EK5"/>
    <mergeCell ref="EF4:EH4"/>
    <mergeCell ref="BM5:BO5"/>
    <mergeCell ref="BC5:BE5"/>
    <mergeCell ref="BP5:BR5"/>
    <mergeCell ref="BS5:BU5"/>
    <mergeCell ref="BS4:BU4"/>
    <mergeCell ref="AL5:AN5"/>
    <mergeCell ref="BF5:BH5"/>
    <mergeCell ref="AL4:AN4"/>
    <mergeCell ref="BC4:BE4"/>
    <mergeCell ref="BF4:BH4"/>
    <mergeCell ref="BP4:BR4"/>
    <mergeCell ref="BM4:BO4"/>
    <mergeCell ref="HU5:HW5"/>
    <mergeCell ref="HX5:HZ5"/>
    <mergeCell ref="HA5:HC5"/>
    <mergeCell ref="HD5:HF5"/>
    <mergeCell ref="HQ1:HQ2"/>
    <mergeCell ref="HH1:HJ2"/>
    <mergeCell ref="JU1:JW2"/>
    <mergeCell ref="JU4:JW4"/>
    <mergeCell ref="EL1:EN2"/>
    <mergeCell ref="JU5:JW5"/>
    <mergeCell ref="EL4:EN4"/>
    <mergeCell ref="EL5:EN5"/>
    <mergeCell ref="EC5:EE5"/>
    <mergeCell ref="CY4:DA4"/>
    <mergeCell ref="CY5:DA5"/>
    <mergeCell ref="CR4:CT4"/>
    <mergeCell ref="CR5:CT5"/>
    <mergeCell ref="CU4:CW4"/>
    <mergeCell ref="DO4:DQ4"/>
    <mergeCell ref="DO5:DQ5"/>
    <mergeCell ref="DS5:DU5"/>
    <mergeCell ref="DV5:DX5"/>
    <mergeCell ref="DV4:DX4"/>
    <mergeCell ref="DY5:EA5"/>
    <mergeCell ref="DS4:DU4"/>
    <mergeCell ref="DY4:EA4"/>
    <mergeCell ref="ES4:EU4"/>
    <mergeCell ref="EV4:EX4"/>
    <mergeCell ref="ES5:EU5"/>
    <mergeCell ref="CU5:CW5"/>
    <mergeCell ref="EV5:EX5"/>
    <mergeCell ref="GG4:GI4"/>
    <mergeCell ref="GJ4:GL4"/>
    <mergeCell ref="R5:T5"/>
    <mergeCell ref="U5:W5"/>
    <mergeCell ref="Y5:AA5"/>
    <mergeCell ref="AB5:AD5"/>
    <mergeCell ref="AE5:AG5"/>
    <mergeCell ref="CH5:CJ5"/>
    <mergeCell ref="CK5:CM5"/>
    <mergeCell ref="AS5:AU5"/>
    <mergeCell ref="AV5:AX5"/>
    <mergeCell ref="AY5:BA5"/>
    <mergeCell ref="AV4:AX4"/>
    <mergeCell ref="AY4:BA4"/>
    <mergeCell ref="BI4:BK4"/>
    <mergeCell ref="AO5:AQ5"/>
    <mergeCell ref="CE5:CG5"/>
    <mergeCell ref="BV5:BX5"/>
    <mergeCell ref="BY4:CA4"/>
    <mergeCell ref="CB4:CD4"/>
    <mergeCell ref="BY5:CA5"/>
    <mergeCell ref="CB5:CD5"/>
    <mergeCell ref="BV4:BX4"/>
    <mergeCell ref="BI5:BK5"/>
    <mergeCell ref="CH2:CJ2"/>
    <mergeCell ref="CK4:CM4"/>
    <mergeCell ref="CO4:CQ4"/>
    <mergeCell ref="DL4:DN4"/>
    <mergeCell ref="DL5:DN5"/>
    <mergeCell ref="CO5:CQ5"/>
    <mergeCell ref="DI5:DK5"/>
    <mergeCell ref="DB5:DD5"/>
    <mergeCell ref="DB4:DD4"/>
    <mergeCell ref="DE4:DG4"/>
    <mergeCell ref="DI4:DK4"/>
    <mergeCell ref="DE5:DG5"/>
    <mergeCell ref="CX1:CX2"/>
    <mergeCell ref="CY1:DA2"/>
    <mergeCell ref="CN1:CN2"/>
    <mergeCell ref="CR1:CW1"/>
    <mergeCell ref="CR2:CT2"/>
    <mergeCell ref="CU2:CW2"/>
    <mergeCell ref="CO1:CQ2"/>
    <mergeCell ref="BF1:BK1"/>
    <mergeCell ref="BV1:BX2"/>
    <mergeCell ref="BY1:CD1"/>
    <mergeCell ref="CE1:CG2"/>
    <mergeCell ref="BB1:BB2"/>
    <mergeCell ref="BC1:BE2"/>
    <mergeCell ref="BY2:CA2"/>
    <mergeCell ref="CB2:CD2"/>
    <mergeCell ref="BP2:BR2"/>
    <mergeCell ref="BS2:BU2"/>
    <mergeCell ref="BF2:BH2"/>
    <mergeCell ref="BI2:BK2"/>
    <mergeCell ref="AV2:AX2"/>
    <mergeCell ref="AY2:BA2"/>
    <mergeCell ref="AS4:AU4"/>
    <mergeCell ref="CH1:CM1"/>
    <mergeCell ref="AS1:AU2"/>
    <mergeCell ref="AV1:BA1"/>
    <mergeCell ref="U1:W2"/>
    <mergeCell ref="Y1:AA2"/>
    <mergeCell ref="U4:W4"/>
    <mergeCell ref="Y4:AA4"/>
    <mergeCell ref="AB2:AD2"/>
    <mergeCell ref="AH1:AH2"/>
    <mergeCell ref="AI1:AK2"/>
    <mergeCell ref="AL1:AQ1"/>
    <mergeCell ref="AR1:AR2"/>
    <mergeCell ref="BP1:BU1"/>
    <mergeCell ref="BL1:BL2"/>
    <mergeCell ref="BM1:BO2"/>
    <mergeCell ref="CK2:CM2"/>
    <mergeCell ref="AE2:AG2"/>
    <mergeCell ref="X1:X2"/>
    <mergeCell ref="AB1:AG1"/>
    <mergeCell ref="CH4:CJ4"/>
    <mergeCell ref="CE4:CG4"/>
    <mergeCell ref="R1:T2"/>
    <mergeCell ref="AI4:AK4"/>
    <mergeCell ref="AO4:AQ4"/>
    <mergeCell ref="A4:A5"/>
    <mergeCell ref="B4:D5"/>
    <mergeCell ref="I4:K4"/>
    <mergeCell ref="L4:N4"/>
    <mergeCell ref="O4:Q4"/>
    <mergeCell ref="A1:A3"/>
    <mergeCell ref="B1:D2"/>
    <mergeCell ref="H1:H2"/>
    <mergeCell ref="I1:K2"/>
    <mergeCell ref="L1:Q1"/>
    <mergeCell ref="L2:N2"/>
    <mergeCell ref="O2:Q2"/>
    <mergeCell ref="I5:K5"/>
    <mergeCell ref="L5:N5"/>
    <mergeCell ref="O5:Q5"/>
    <mergeCell ref="AL2:AN2"/>
    <mergeCell ref="AO2:AQ2"/>
    <mergeCell ref="AB4:AD4"/>
    <mergeCell ref="AE4:AG4"/>
    <mergeCell ref="R4:T4"/>
    <mergeCell ref="AI5:AK5"/>
    <mergeCell ref="DV2:DX2"/>
    <mergeCell ref="DY2:EA2"/>
    <mergeCell ref="DS1:DU2"/>
    <mergeCell ref="DB1:DG1"/>
    <mergeCell ref="DB2:DD2"/>
    <mergeCell ref="DO2:DQ2"/>
    <mergeCell ref="DI1:DK2"/>
    <mergeCell ref="DR1:DR2"/>
    <mergeCell ref="DV1:EA1"/>
    <mergeCell ref="DH1:DH2"/>
    <mergeCell ref="DL1:DQ1"/>
    <mergeCell ref="DL2:DN2"/>
    <mergeCell ref="DE2:DG2"/>
    <mergeCell ref="EF2:EH2"/>
    <mergeCell ref="EI2:EK2"/>
    <mergeCell ref="EF1:EK1"/>
    <mergeCell ref="FC1:FH1"/>
    <mergeCell ref="EP1:ER2"/>
    <mergeCell ref="E1:G2"/>
    <mergeCell ref="GD1:GF2"/>
    <mergeCell ref="GD4:GF4"/>
    <mergeCell ref="GD5:GF5"/>
    <mergeCell ref="FW1:GB1"/>
    <mergeCell ref="E5:G5"/>
    <mergeCell ref="EZ5:FB5"/>
    <mergeCell ref="FI1:FI2"/>
    <mergeCell ref="FJ1:FL2"/>
    <mergeCell ref="FM1:FR1"/>
    <mergeCell ref="FM2:FO2"/>
    <mergeCell ref="FP2:FR2"/>
    <mergeCell ref="FJ4:FL4"/>
    <mergeCell ref="FM4:FO4"/>
    <mergeCell ref="FP4:FR4"/>
    <mergeCell ref="EO1:EO2"/>
    <mergeCell ref="FC4:FE4"/>
    <mergeCell ref="FF4:FH4"/>
    <mergeCell ref="FC2:FE2"/>
    <mergeCell ref="FC5:FE5"/>
    <mergeCell ref="FF5:FH5"/>
    <mergeCell ref="FF2:FH2"/>
    <mergeCell ref="EZ4:FB4"/>
    <mergeCell ref="EZ1:FB2"/>
    <mergeCell ref="HH4:HJ4"/>
    <mergeCell ref="HA1:HF1"/>
    <mergeCell ref="HA2:HC2"/>
    <mergeCell ref="HD2:HF2"/>
    <mergeCell ref="HA4:HC4"/>
    <mergeCell ref="HD4:HF4"/>
    <mergeCell ref="FW2:FY2"/>
    <mergeCell ref="FZ2:GB2"/>
    <mergeCell ref="FW4:FY4"/>
    <mergeCell ref="FZ4:GB4"/>
    <mergeCell ref="FW5:FY5"/>
    <mergeCell ref="FZ5:GB5"/>
    <mergeCell ref="FT1:FV2"/>
    <mergeCell ref="FT4:FV4"/>
    <mergeCell ref="FT5:FV5"/>
    <mergeCell ref="HG1:HG2"/>
    <mergeCell ref="FS1:FS2"/>
    <mergeCell ref="GC1:GC2"/>
    <mergeCell ref="GG1:GL1"/>
    <mergeCell ref="HK1:HP1"/>
    <mergeCell ref="HK2:HM2"/>
    <mergeCell ref="GM1:GM2"/>
    <mergeCell ref="GQ1:GV1"/>
    <mergeCell ref="GN5:GP5"/>
    <mergeCell ref="GW1:GW2"/>
    <mergeCell ref="FJ5:FL5"/>
    <mergeCell ref="FM5:FO5"/>
    <mergeCell ref="FP5:FR5"/>
    <mergeCell ref="GG2:GI2"/>
    <mergeCell ref="GJ2:GL2"/>
    <mergeCell ref="GG5:GI5"/>
    <mergeCell ref="GJ5:GL5"/>
    <mergeCell ref="GQ2:GS2"/>
    <mergeCell ref="GT2:GV2"/>
    <mergeCell ref="GQ4:GS4"/>
    <mergeCell ref="GT4:GV4"/>
    <mergeCell ref="GQ5:GS5"/>
    <mergeCell ref="GT5:GV5"/>
    <mergeCell ref="ES1:EX1"/>
    <mergeCell ref="ES2:EU2"/>
    <mergeCell ref="EV2:EX2"/>
    <mergeCell ref="IA1:IA2"/>
    <mergeCell ref="IB1:ID2"/>
    <mergeCell ref="HN2:HP2"/>
    <mergeCell ref="HK4:HM4"/>
    <mergeCell ref="HN4:HP4"/>
    <mergeCell ref="HK5:HM5"/>
    <mergeCell ref="HN5:HP5"/>
    <mergeCell ref="GX4:GZ4"/>
    <mergeCell ref="GX5:GZ5"/>
    <mergeCell ref="GN1:GP2"/>
    <mergeCell ref="GN4:GP4"/>
    <mergeCell ref="GX1:GZ2"/>
    <mergeCell ref="HU1:HZ1"/>
    <mergeCell ref="HU2:HW2"/>
    <mergeCell ref="HX2:HZ2"/>
    <mergeCell ref="HU4:HW4"/>
    <mergeCell ref="HX4:HZ4"/>
    <mergeCell ref="HR1:HT2"/>
    <mergeCell ref="HR4:HT4"/>
    <mergeCell ref="HR5:HT5"/>
    <mergeCell ref="HH5:HJ5"/>
    <mergeCell ref="IE1:IJ1"/>
    <mergeCell ref="IE2:IG2"/>
    <mergeCell ref="IH2:IJ2"/>
    <mergeCell ref="IB4:ID4"/>
    <mergeCell ref="IE4:IG4"/>
    <mergeCell ref="IH4:IJ4"/>
    <mergeCell ref="IB5:ID5"/>
    <mergeCell ref="IE5:IG5"/>
    <mergeCell ref="IH5:IJ5"/>
    <mergeCell ref="IK1:IK2"/>
    <mergeCell ref="IL1:IN2"/>
    <mergeCell ref="IO1:IT1"/>
    <mergeCell ref="IO2:IQ2"/>
    <mergeCell ref="IR2:IT2"/>
    <mergeCell ref="IL4:IN4"/>
    <mergeCell ref="IO4:IQ4"/>
    <mergeCell ref="IR4:IT4"/>
    <mergeCell ref="IL5:IN5"/>
    <mergeCell ref="IO5:IQ5"/>
    <mergeCell ref="IR5:IT5"/>
    <mergeCell ref="IU1:IU2"/>
    <mergeCell ref="IV1:IX2"/>
    <mergeCell ref="IY1:JD1"/>
    <mergeCell ref="IY2:JA2"/>
    <mergeCell ref="JB2:JD2"/>
    <mergeCell ref="IV4:IX4"/>
    <mergeCell ref="IY4:JA4"/>
    <mergeCell ref="JB4:JD4"/>
    <mergeCell ref="IV5:IX5"/>
    <mergeCell ref="IY5:JA5"/>
    <mergeCell ref="JB5:JD5"/>
    <mergeCell ref="JO1:JQ2"/>
    <mergeCell ref="JO4:JQ4"/>
    <mergeCell ref="JO5:JQ5"/>
    <mergeCell ref="JR1:JT2"/>
    <mergeCell ref="JR4:JT4"/>
    <mergeCell ref="JR5:JT5"/>
    <mergeCell ref="JE1:JE2"/>
    <mergeCell ref="JF1:JH2"/>
    <mergeCell ref="JI1:JN1"/>
    <mergeCell ref="JI2:JK2"/>
    <mergeCell ref="JL2:JN2"/>
    <mergeCell ref="JF4:JH4"/>
    <mergeCell ref="JI4:JK4"/>
    <mergeCell ref="JL4:JN4"/>
    <mergeCell ref="JF5:JH5"/>
    <mergeCell ref="JI5:JK5"/>
    <mergeCell ref="JL5:JN5"/>
  </mergeCells>
  <pageMargins left="0.19685039370078741" right="0.19685039370078741" top="0.59055118110236227" bottom="0.39370078740157483" header="0.35433070866141736" footer="0.39370078740157483"/>
  <pageSetup paperSize="9" scale="90" orientation="landscape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Z264"/>
  <sheetViews>
    <sheetView zoomScale="60" zoomScaleNormal="6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Z166" sqref="B7:CZ166"/>
    </sheetView>
  </sheetViews>
  <sheetFormatPr defaultColWidth="9.140625" defaultRowHeight="15.75" customHeight="1"/>
  <cols>
    <col min="1" max="1" width="23.5703125" style="25" customWidth="1"/>
    <col min="2" max="2" width="18.5703125" style="25" customWidth="1"/>
    <col min="3" max="3" width="17.7109375" style="25" customWidth="1"/>
    <col min="4" max="4" width="10.42578125" style="21" customWidth="1"/>
    <col min="5" max="6" width="14.5703125" style="25" bestFit="1" customWidth="1"/>
    <col min="7" max="7" width="14.5703125" style="24" bestFit="1" customWidth="1"/>
    <col min="8" max="9" width="14.5703125" style="25" bestFit="1" customWidth="1"/>
    <col min="10" max="10" width="15.7109375" style="25" customWidth="1"/>
    <col min="11" max="12" width="14.5703125" style="25" bestFit="1" customWidth="1"/>
    <col min="13" max="13" width="14.5703125" style="11" bestFit="1" customWidth="1"/>
    <col min="14" max="15" width="14.5703125" style="25" bestFit="1" customWidth="1"/>
    <col min="16" max="16" width="14.5703125" style="11" bestFit="1" customWidth="1"/>
    <col min="17" max="18" width="14.5703125" style="25" bestFit="1" customWidth="1"/>
    <col min="19" max="19" width="14.5703125" style="24" bestFit="1" customWidth="1"/>
    <col min="20" max="20" width="14.7109375" style="25" hidden="1" customWidth="1"/>
    <col min="21" max="22" width="14" style="25" customWidth="1"/>
    <col min="23" max="23" width="16.5703125" style="24" customWidth="1"/>
    <col min="24" max="24" width="15.140625" style="25" customWidth="1"/>
    <col min="25" max="25" width="14.5703125" style="25" customWidth="1"/>
    <col min="26" max="26" width="14.28515625" style="24" customWidth="1"/>
    <col min="27" max="27" width="14.85546875" style="25" customWidth="1"/>
    <col min="28" max="28" width="16.7109375" style="25" customWidth="1"/>
    <col min="29" max="29" width="19.85546875" style="24" customWidth="1"/>
    <col min="30" max="31" width="14.5703125" style="25" bestFit="1" customWidth="1"/>
    <col min="32" max="32" width="14.5703125" style="24" bestFit="1" customWidth="1"/>
    <col min="33" max="34" width="15" style="25" bestFit="1" customWidth="1"/>
    <col min="35" max="35" width="14.5703125" style="11" bestFit="1" customWidth="1"/>
    <col min="36" max="37" width="15" style="25" bestFit="1" customWidth="1"/>
    <col min="38" max="38" width="14.5703125" style="24" bestFit="1" customWidth="1"/>
    <col min="39" max="40" width="14.5703125" style="25" bestFit="1" customWidth="1"/>
    <col min="41" max="41" width="14.5703125" style="24" bestFit="1" customWidth="1"/>
    <col min="42" max="43" width="14.5703125" style="25" bestFit="1" customWidth="1"/>
    <col min="44" max="44" width="14.5703125" style="21" bestFit="1" customWidth="1"/>
    <col min="45" max="46" width="14.5703125" style="25" bestFit="1" customWidth="1"/>
    <col min="47" max="47" width="14.5703125" style="21" bestFit="1" customWidth="1"/>
    <col min="48" max="49" width="14.5703125" style="25" bestFit="1" customWidth="1"/>
    <col min="50" max="50" width="14.5703125" style="21" bestFit="1" customWidth="1"/>
    <col min="51" max="52" width="14.5703125" style="25" bestFit="1" customWidth="1"/>
    <col min="53" max="53" width="14.5703125" style="24" bestFit="1" customWidth="1"/>
    <col min="54" max="55" width="14.5703125" style="25" bestFit="1" customWidth="1"/>
    <col min="56" max="56" width="14.5703125" style="24" bestFit="1" customWidth="1"/>
    <col min="57" max="58" width="14.5703125" style="25" bestFit="1" customWidth="1"/>
    <col min="59" max="59" width="14.5703125" style="24" bestFit="1" customWidth="1"/>
    <col min="60" max="61" width="14.5703125" style="25" bestFit="1" customWidth="1"/>
    <col min="62" max="62" width="15.140625" style="24" customWidth="1"/>
    <col min="63" max="64" width="14.5703125" style="25" bestFit="1" customWidth="1"/>
    <col min="65" max="65" width="14.5703125" style="24" bestFit="1" customWidth="1"/>
    <col min="66" max="67" width="14.5703125" style="25" bestFit="1" customWidth="1"/>
    <col min="68" max="68" width="14.5703125" style="24" bestFit="1" customWidth="1"/>
    <col min="69" max="70" width="14.5703125" style="25" bestFit="1" customWidth="1"/>
    <col min="71" max="71" width="14.5703125" style="24" bestFit="1" customWidth="1"/>
    <col min="72" max="73" width="14.5703125" style="25" bestFit="1" customWidth="1"/>
    <col min="74" max="74" width="14.5703125" style="24" bestFit="1" customWidth="1"/>
    <col min="75" max="76" width="14.5703125" style="25" bestFit="1" customWidth="1"/>
    <col min="77" max="77" width="14.5703125" style="24" bestFit="1" customWidth="1"/>
    <col min="78" max="79" width="14.5703125" style="25" bestFit="1" customWidth="1"/>
    <col min="80" max="80" width="14.5703125" style="24" bestFit="1" customWidth="1"/>
    <col min="81" max="82" width="14.5703125" style="25" bestFit="1" customWidth="1"/>
    <col min="83" max="83" width="14.5703125" style="24" bestFit="1" customWidth="1"/>
    <col min="84" max="85" width="14.5703125" style="25" bestFit="1" customWidth="1"/>
    <col min="86" max="86" width="14.5703125" style="24" bestFit="1" customWidth="1"/>
    <col min="87" max="88" width="14.5703125" style="25" bestFit="1" customWidth="1"/>
    <col min="89" max="89" width="14.5703125" style="24" bestFit="1" customWidth="1"/>
    <col min="90" max="90" width="16.42578125" style="25" customWidth="1"/>
    <col min="91" max="91" width="15.28515625" style="25" customWidth="1"/>
    <col min="92" max="92" width="17.5703125" style="24" customWidth="1"/>
    <col min="93" max="93" width="16.42578125" style="25" customWidth="1"/>
    <col min="94" max="94" width="15.28515625" style="25" customWidth="1"/>
    <col min="95" max="95" width="17.5703125" style="24" customWidth="1"/>
    <col min="96" max="97" width="16.85546875" style="25" customWidth="1"/>
    <col min="98" max="98" width="16.85546875" style="19" customWidth="1"/>
    <col min="99" max="100" width="16.85546875" style="25" customWidth="1"/>
    <col min="101" max="101" width="16.85546875" style="19" customWidth="1"/>
    <col min="102" max="103" width="16.85546875" style="25" customWidth="1"/>
    <col min="104" max="104" width="16.85546875" style="19" customWidth="1"/>
    <col min="105" max="115" width="9.140625" style="25"/>
    <col min="116" max="116" width="9.28515625" style="25" bestFit="1" customWidth="1"/>
    <col min="117" max="136" width="9.140625" style="25"/>
    <col min="137" max="137" width="9.28515625" style="25" bestFit="1" customWidth="1"/>
    <col min="138" max="149" width="9.140625" style="25"/>
    <col min="150" max="150" width="9.28515625" style="25" bestFit="1" customWidth="1"/>
    <col min="151" max="16384" width="9.140625" style="25"/>
  </cols>
  <sheetData>
    <row r="1" spans="1:104" s="4" customFormat="1" ht="30" customHeight="1">
      <c r="A1" s="70"/>
      <c r="B1" s="70" t="s">
        <v>189</v>
      </c>
      <c r="C1" s="70"/>
      <c r="D1" s="70"/>
      <c r="E1" s="70" t="s">
        <v>500</v>
      </c>
      <c r="F1" s="70"/>
      <c r="G1" s="70"/>
      <c r="H1" s="70" t="s">
        <v>288</v>
      </c>
      <c r="I1" s="70"/>
      <c r="J1" s="70"/>
      <c r="K1" s="70" t="s">
        <v>289</v>
      </c>
      <c r="L1" s="70"/>
      <c r="M1" s="70"/>
      <c r="N1" s="70" t="s">
        <v>234</v>
      </c>
      <c r="O1" s="70"/>
      <c r="P1" s="70"/>
      <c r="Q1" s="70" t="s">
        <v>281</v>
      </c>
      <c r="R1" s="70"/>
      <c r="S1" s="70"/>
      <c r="T1" s="70" t="s">
        <v>184</v>
      </c>
      <c r="U1" s="70" t="s">
        <v>283</v>
      </c>
      <c r="V1" s="70"/>
      <c r="W1" s="70"/>
      <c r="X1" s="70" t="s">
        <v>7</v>
      </c>
      <c r="Y1" s="70"/>
      <c r="Z1" s="70"/>
      <c r="AA1" s="70"/>
      <c r="AB1" s="70"/>
      <c r="AC1" s="70"/>
      <c r="AD1" s="70" t="s">
        <v>259</v>
      </c>
      <c r="AE1" s="70"/>
      <c r="AF1" s="70"/>
      <c r="AG1" s="70" t="s">
        <v>501</v>
      </c>
      <c r="AH1" s="70"/>
      <c r="AI1" s="70"/>
      <c r="AJ1" s="70" t="s">
        <v>502</v>
      </c>
      <c r="AK1" s="70"/>
      <c r="AL1" s="70"/>
      <c r="AM1" s="70" t="s">
        <v>262</v>
      </c>
      <c r="AN1" s="70"/>
      <c r="AO1" s="70"/>
      <c r="AP1" s="70" t="s">
        <v>261</v>
      </c>
      <c r="AQ1" s="70"/>
      <c r="AR1" s="70"/>
      <c r="AS1" s="70" t="s">
        <v>503</v>
      </c>
      <c r="AT1" s="70"/>
      <c r="AU1" s="70"/>
      <c r="AV1" s="70" t="s">
        <v>504</v>
      </c>
      <c r="AW1" s="70"/>
      <c r="AX1" s="70"/>
      <c r="AY1" s="70" t="s">
        <v>505</v>
      </c>
      <c r="AZ1" s="70"/>
      <c r="BA1" s="70"/>
      <c r="BB1" s="70" t="s">
        <v>270</v>
      </c>
      <c r="BC1" s="70"/>
      <c r="BD1" s="70"/>
      <c r="BE1" s="70" t="s">
        <v>272</v>
      </c>
      <c r="BF1" s="70"/>
      <c r="BG1" s="70"/>
      <c r="BH1" s="70" t="s">
        <v>274</v>
      </c>
      <c r="BI1" s="70"/>
      <c r="BJ1" s="70"/>
      <c r="BK1" s="70" t="s">
        <v>287</v>
      </c>
      <c r="BL1" s="70"/>
      <c r="BM1" s="70"/>
      <c r="BN1" s="70" t="s">
        <v>277</v>
      </c>
      <c r="BO1" s="70"/>
      <c r="BP1" s="70"/>
      <c r="BQ1" s="70" t="s">
        <v>506</v>
      </c>
      <c r="BR1" s="70"/>
      <c r="BS1" s="70"/>
      <c r="BT1" s="70" t="s">
        <v>190</v>
      </c>
      <c r="BU1" s="70"/>
      <c r="BV1" s="70"/>
      <c r="BW1" s="70" t="s">
        <v>186</v>
      </c>
      <c r="BX1" s="70"/>
      <c r="BY1" s="70"/>
      <c r="BZ1" s="70" t="s">
        <v>258</v>
      </c>
      <c r="CA1" s="70"/>
      <c r="CB1" s="70"/>
      <c r="CC1" s="80" t="s">
        <v>275</v>
      </c>
      <c r="CD1" s="80"/>
      <c r="CE1" s="80"/>
      <c r="CF1" s="70" t="s">
        <v>191</v>
      </c>
      <c r="CG1" s="70"/>
      <c r="CH1" s="70"/>
      <c r="CI1" s="70" t="s">
        <v>192</v>
      </c>
      <c r="CJ1" s="70"/>
      <c r="CK1" s="70"/>
      <c r="CL1" s="70" t="s">
        <v>255</v>
      </c>
      <c r="CM1" s="70"/>
      <c r="CN1" s="70"/>
      <c r="CO1" s="70" t="s">
        <v>279</v>
      </c>
      <c r="CP1" s="70"/>
      <c r="CQ1" s="70"/>
      <c r="CR1" s="70" t="s">
        <v>507</v>
      </c>
      <c r="CS1" s="70"/>
      <c r="CT1" s="70"/>
      <c r="CU1" s="70" t="s">
        <v>508</v>
      </c>
      <c r="CV1" s="70"/>
      <c r="CW1" s="70"/>
      <c r="CX1" s="70" t="s">
        <v>509</v>
      </c>
      <c r="CY1" s="70"/>
      <c r="CZ1" s="70"/>
    </row>
    <row r="2" spans="1:104" s="4" customFormat="1" ht="173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 t="s">
        <v>284</v>
      </c>
      <c r="Y2" s="70"/>
      <c r="Z2" s="70"/>
      <c r="AA2" s="70" t="s">
        <v>285</v>
      </c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80"/>
      <c r="CD2" s="80"/>
      <c r="CE2" s="8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</row>
    <row r="3" spans="1:104" s="4" customFormat="1" ht="30" customHeight="1">
      <c r="A3" s="70"/>
      <c r="B3" s="31" t="s">
        <v>9</v>
      </c>
      <c r="C3" s="31" t="s">
        <v>182</v>
      </c>
      <c r="D3" s="18" t="s">
        <v>185</v>
      </c>
      <c r="E3" s="31" t="s">
        <v>9</v>
      </c>
      <c r="F3" s="31" t="s">
        <v>182</v>
      </c>
      <c r="G3" s="22" t="s">
        <v>185</v>
      </c>
      <c r="H3" s="31" t="s">
        <v>9</v>
      </c>
      <c r="I3" s="31" t="s">
        <v>182</v>
      </c>
      <c r="J3" s="31" t="s">
        <v>185</v>
      </c>
      <c r="K3" s="31" t="s">
        <v>9</v>
      </c>
      <c r="L3" s="31" t="s">
        <v>182</v>
      </c>
      <c r="M3" s="10" t="s">
        <v>185</v>
      </c>
      <c r="N3" s="31" t="s">
        <v>9</v>
      </c>
      <c r="O3" s="31" t="s">
        <v>182</v>
      </c>
      <c r="P3" s="10" t="s">
        <v>185</v>
      </c>
      <c r="Q3" s="31" t="s">
        <v>9</v>
      </c>
      <c r="R3" s="31" t="s">
        <v>182</v>
      </c>
      <c r="S3" s="22" t="s">
        <v>185</v>
      </c>
      <c r="T3" s="31" t="s">
        <v>8</v>
      </c>
      <c r="U3" s="31" t="s">
        <v>9</v>
      </c>
      <c r="V3" s="31" t="s">
        <v>182</v>
      </c>
      <c r="W3" s="22" t="s">
        <v>185</v>
      </c>
      <c r="X3" s="31" t="s">
        <v>9</v>
      </c>
      <c r="Y3" s="31" t="s">
        <v>182</v>
      </c>
      <c r="Z3" s="22" t="s">
        <v>185</v>
      </c>
      <c r="AA3" s="31" t="s">
        <v>9</v>
      </c>
      <c r="AB3" s="31" t="s">
        <v>182</v>
      </c>
      <c r="AC3" s="22" t="s">
        <v>185</v>
      </c>
      <c r="AD3" s="31" t="s">
        <v>9</v>
      </c>
      <c r="AE3" s="31" t="s">
        <v>182</v>
      </c>
      <c r="AF3" s="22" t="s">
        <v>185</v>
      </c>
      <c r="AG3" s="31" t="s">
        <v>9</v>
      </c>
      <c r="AH3" s="31" t="s">
        <v>182</v>
      </c>
      <c r="AI3" s="10" t="s">
        <v>185</v>
      </c>
      <c r="AJ3" s="31" t="s">
        <v>9</v>
      </c>
      <c r="AK3" s="31" t="s">
        <v>182</v>
      </c>
      <c r="AL3" s="22" t="s">
        <v>185</v>
      </c>
      <c r="AM3" s="31" t="s">
        <v>9</v>
      </c>
      <c r="AN3" s="31" t="s">
        <v>182</v>
      </c>
      <c r="AO3" s="22" t="s">
        <v>185</v>
      </c>
      <c r="AP3" s="31" t="s">
        <v>9</v>
      </c>
      <c r="AQ3" s="31" t="s">
        <v>182</v>
      </c>
      <c r="AR3" s="18" t="s">
        <v>185</v>
      </c>
      <c r="AS3" s="31" t="s">
        <v>9</v>
      </c>
      <c r="AT3" s="31" t="s">
        <v>182</v>
      </c>
      <c r="AU3" s="18" t="s">
        <v>185</v>
      </c>
      <c r="AV3" s="31" t="s">
        <v>9</v>
      </c>
      <c r="AW3" s="31" t="s">
        <v>182</v>
      </c>
      <c r="AX3" s="18" t="s">
        <v>185</v>
      </c>
      <c r="AY3" s="31" t="s">
        <v>9</v>
      </c>
      <c r="AZ3" s="31" t="s">
        <v>182</v>
      </c>
      <c r="BA3" s="22" t="s">
        <v>185</v>
      </c>
      <c r="BB3" s="31" t="s">
        <v>9</v>
      </c>
      <c r="BC3" s="31" t="s">
        <v>182</v>
      </c>
      <c r="BD3" s="22" t="s">
        <v>185</v>
      </c>
      <c r="BE3" s="31" t="s">
        <v>9</v>
      </c>
      <c r="BF3" s="31" t="s">
        <v>182</v>
      </c>
      <c r="BG3" s="22" t="s">
        <v>185</v>
      </c>
      <c r="BH3" s="31" t="s">
        <v>9</v>
      </c>
      <c r="BI3" s="31" t="s">
        <v>182</v>
      </c>
      <c r="BJ3" s="22" t="s">
        <v>185</v>
      </c>
      <c r="BK3" s="31" t="s">
        <v>9</v>
      </c>
      <c r="BL3" s="31" t="s">
        <v>182</v>
      </c>
      <c r="BM3" s="22" t="s">
        <v>185</v>
      </c>
      <c r="BN3" s="31" t="s">
        <v>9</v>
      </c>
      <c r="BO3" s="31" t="s">
        <v>182</v>
      </c>
      <c r="BP3" s="22" t="s">
        <v>185</v>
      </c>
      <c r="BQ3" s="31" t="s">
        <v>9</v>
      </c>
      <c r="BR3" s="31" t="s">
        <v>182</v>
      </c>
      <c r="BS3" s="22" t="s">
        <v>185</v>
      </c>
      <c r="BT3" s="31" t="s">
        <v>9</v>
      </c>
      <c r="BU3" s="31" t="s">
        <v>182</v>
      </c>
      <c r="BV3" s="22" t="s">
        <v>185</v>
      </c>
      <c r="BW3" s="31" t="s">
        <v>9</v>
      </c>
      <c r="BX3" s="31" t="s">
        <v>182</v>
      </c>
      <c r="BY3" s="22" t="s">
        <v>185</v>
      </c>
      <c r="BZ3" s="31" t="s">
        <v>9</v>
      </c>
      <c r="CA3" s="31" t="s">
        <v>182</v>
      </c>
      <c r="CB3" s="18" t="s">
        <v>185</v>
      </c>
      <c r="CC3" s="31" t="s">
        <v>9</v>
      </c>
      <c r="CD3" s="31" t="s">
        <v>182</v>
      </c>
      <c r="CE3" s="18" t="s">
        <v>185</v>
      </c>
      <c r="CF3" s="31" t="s">
        <v>9</v>
      </c>
      <c r="CG3" s="31" t="s">
        <v>182</v>
      </c>
      <c r="CH3" s="22" t="s">
        <v>185</v>
      </c>
      <c r="CI3" s="31" t="s">
        <v>9</v>
      </c>
      <c r="CJ3" s="31" t="s">
        <v>182</v>
      </c>
      <c r="CK3" s="22" t="s">
        <v>185</v>
      </c>
      <c r="CL3" s="31" t="s">
        <v>9</v>
      </c>
      <c r="CM3" s="31" t="s">
        <v>182</v>
      </c>
      <c r="CN3" s="22" t="s">
        <v>185</v>
      </c>
      <c r="CO3" s="31" t="s">
        <v>9</v>
      </c>
      <c r="CP3" s="31" t="s">
        <v>182</v>
      </c>
      <c r="CQ3" s="22" t="s">
        <v>185</v>
      </c>
      <c r="CR3" s="31" t="s">
        <v>181</v>
      </c>
      <c r="CS3" s="29" t="s">
        <v>182</v>
      </c>
      <c r="CT3" s="18" t="s">
        <v>185</v>
      </c>
      <c r="CU3" s="31" t="s">
        <v>181</v>
      </c>
      <c r="CV3" s="29" t="s">
        <v>182</v>
      </c>
      <c r="CW3" s="18" t="s">
        <v>185</v>
      </c>
      <c r="CX3" s="31" t="s">
        <v>181</v>
      </c>
      <c r="CY3" s="29" t="s">
        <v>182</v>
      </c>
      <c r="CZ3" s="18" t="s">
        <v>185</v>
      </c>
    </row>
    <row r="4" spans="1:104" s="4" customFormat="1" ht="30" customHeight="1">
      <c r="A4" s="70"/>
      <c r="B4" s="70" t="s">
        <v>243</v>
      </c>
      <c r="C4" s="70"/>
      <c r="D4" s="70"/>
      <c r="E4" s="70" t="s">
        <v>228</v>
      </c>
      <c r="F4" s="70"/>
      <c r="G4" s="70"/>
      <c r="H4" s="70" t="s">
        <v>217</v>
      </c>
      <c r="I4" s="70"/>
      <c r="J4" s="70"/>
      <c r="K4" s="70" t="s">
        <v>218</v>
      </c>
      <c r="L4" s="70"/>
      <c r="M4" s="70"/>
      <c r="N4" s="70" t="s">
        <v>219</v>
      </c>
      <c r="O4" s="70"/>
      <c r="P4" s="70"/>
      <c r="Q4" s="70" t="s">
        <v>282</v>
      </c>
      <c r="R4" s="70"/>
      <c r="S4" s="70"/>
      <c r="T4" s="31"/>
      <c r="U4" s="70" t="s">
        <v>286</v>
      </c>
      <c r="V4" s="70"/>
      <c r="W4" s="70"/>
      <c r="X4" s="70" t="s">
        <v>286</v>
      </c>
      <c r="Y4" s="70"/>
      <c r="Z4" s="70"/>
      <c r="AA4" s="70" t="s">
        <v>286</v>
      </c>
      <c r="AB4" s="70"/>
      <c r="AC4" s="70"/>
      <c r="AD4" s="70" t="s">
        <v>267</v>
      </c>
      <c r="AE4" s="70"/>
      <c r="AF4" s="70"/>
      <c r="AG4" s="70" t="s">
        <v>220</v>
      </c>
      <c r="AH4" s="70"/>
      <c r="AI4" s="70"/>
      <c r="AJ4" s="70" t="s">
        <v>221</v>
      </c>
      <c r="AK4" s="70"/>
      <c r="AL4" s="70"/>
      <c r="AM4" s="70" t="s">
        <v>268</v>
      </c>
      <c r="AN4" s="70"/>
      <c r="AO4" s="70"/>
      <c r="AP4" s="70" t="s">
        <v>222</v>
      </c>
      <c r="AQ4" s="70"/>
      <c r="AR4" s="70"/>
      <c r="AS4" s="70" t="s">
        <v>223</v>
      </c>
      <c r="AT4" s="70"/>
      <c r="AU4" s="70"/>
      <c r="AV4" s="70" t="s">
        <v>224</v>
      </c>
      <c r="AW4" s="70"/>
      <c r="AX4" s="70"/>
      <c r="AY4" s="70" t="s">
        <v>225</v>
      </c>
      <c r="AZ4" s="70"/>
      <c r="BA4" s="70"/>
      <c r="BB4" s="70" t="s">
        <v>271</v>
      </c>
      <c r="BC4" s="70"/>
      <c r="BD4" s="70"/>
      <c r="BE4" s="70" t="s">
        <v>273</v>
      </c>
      <c r="BF4" s="70"/>
      <c r="BG4" s="70"/>
      <c r="BH4" s="70" t="s">
        <v>226</v>
      </c>
      <c r="BI4" s="70"/>
      <c r="BJ4" s="70"/>
      <c r="BK4" s="70" t="s">
        <v>227</v>
      </c>
      <c r="BL4" s="70"/>
      <c r="BM4" s="70"/>
      <c r="BN4" s="70" t="s">
        <v>278</v>
      </c>
      <c r="BO4" s="70"/>
      <c r="BP4" s="70"/>
      <c r="BQ4" s="70" t="s">
        <v>229</v>
      </c>
      <c r="BR4" s="70"/>
      <c r="BS4" s="70"/>
      <c r="BT4" s="70" t="s">
        <v>230</v>
      </c>
      <c r="BU4" s="70"/>
      <c r="BV4" s="70"/>
      <c r="BW4" s="70" t="s">
        <v>231</v>
      </c>
      <c r="BX4" s="70"/>
      <c r="BY4" s="70"/>
      <c r="BZ4" s="70" t="s">
        <v>232</v>
      </c>
      <c r="CA4" s="70"/>
      <c r="CB4" s="70"/>
      <c r="CC4" s="70" t="s">
        <v>276</v>
      </c>
      <c r="CD4" s="70"/>
      <c r="CE4" s="70"/>
      <c r="CF4" s="70" t="s">
        <v>269</v>
      </c>
      <c r="CG4" s="70"/>
      <c r="CH4" s="70"/>
      <c r="CI4" s="70" t="s">
        <v>233</v>
      </c>
      <c r="CJ4" s="70"/>
      <c r="CK4" s="70"/>
      <c r="CL4" s="70" t="s">
        <v>237</v>
      </c>
      <c r="CM4" s="70"/>
      <c r="CN4" s="70"/>
      <c r="CO4" s="70" t="s">
        <v>280</v>
      </c>
      <c r="CP4" s="70"/>
      <c r="CQ4" s="70"/>
      <c r="CR4" s="70" t="s">
        <v>252</v>
      </c>
      <c r="CS4" s="70"/>
      <c r="CT4" s="70"/>
      <c r="CU4" s="70" t="s">
        <v>394</v>
      </c>
      <c r="CV4" s="70"/>
      <c r="CW4" s="70"/>
      <c r="CX4" s="70" t="s">
        <v>416</v>
      </c>
      <c r="CY4" s="70"/>
      <c r="CZ4" s="70"/>
    </row>
    <row r="5" spans="1:104" s="4" customFormat="1" ht="43.5" customHeight="1">
      <c r="A5" s="70"/>
      <c r="B5" s="70"/>
      <c r="C5" s="70"/>
      <c r="D5" s="70"/>
      <c r="E5" s="70" t="s">
        <v>326</v>
      </c>
      <c r="F5" s="70"/>
      <c r="G5" s="70"/>
      <c r="H5" s="70" t="s">
        <v>313</v>
      </c>
      <c r="I5" s="70"/>
      <c r="J5" s="70"/>
      <c r="K5" s="70" t="s">
        <v>314</v>
      </c>
      <c r="L5" s="70"/>
      <c r="M5" s="70"/>
      <c r="N5" s="70" t="s">
        <v>315</v>
      </c>
      <c r="O5" s="70"/>
      <c r="P5" s="70"/>
      <c r="Q5" s="70" t="s">
        <v>395</v>
      </c>
      <c r="R5" s="70"/>
      <c r="S5" s="70"/>
      <c r="T5" s="31" t="s">
        <v>199</v>
      </c>
      <c r="U5" s="70" t="s">
        <v>331</v>
      </c>
      <c r="V5" s="70"/>
      <c r="W5" s="70"/>
      <c r="X5" s="70" t="s">
        <v>331</v>
      </c>
      <c r="Y5" s="70"/>
      <c r="Z5" s="70"/>
      <c r="AA5" s="70" t="s">
        <v>331</v>
      </c>
      <c r="AB5" s="70"/>
      <c r="AC5" s="70"/>
      <c r="AD5" s="79" t="s">
        <v>374</v>
      </c>
      <c r="AE5" s="79"/>
      <c r="AF5" s="79"/>
      <c r="AG5" s="70" t="s">
        <v>316</v>
      </c>
      <c r="AH5" s="70"/>
      <c r="AI5" s="70"/>
      <c r="AJ5" s="70" t="s">
        <v>317</v>
      </c>
      <c r="AK5" s="70"/>
      <c r="AL5" s="70"/>
      <c r="AM5" s="70" t="s">
        <v>318</v>
      </c>
      <c r="AN5" s="70"/>
      <c r="AO5" s="70"/>
      <c r="AP5" s="70" t="s">
        <v>319</v>
      </c>
      <c r="AQ5" s="70"/>
      <c r="AR5" s="70"/>
      <c r="AS5" s="70" t="s">
        <v>320</v>
      </c>
      <c r="AT5" s="70"/>
      <c r="AU5" s="70"/>
      <c r="AV5" s="70" t="s">
        <v>321</v>
      </c>
      <c r="AW5" s="70"/>
      <c r="AX5" s="70"/>
      <c r="AY5" s="70" t="s">
        <v>322</v>
      </c>
      <c r="AZ5" s="70"/>
      <c r="BA5" s="70"/>
      <c r="BB5" s="70" t="s">
        <v>323</v>
      </c>
      <c r="BC5" s="70"/>
      <c r="BD5" s="70"/>
      <c r="BE5" s="70" t="s">
        <v>344</v>
      </c>
      <c r="BF5" s="70"/>
      <c r="BG5" s="70"/>
      <c r="BH5" s="70" t="s">
        <v>324</v>
      </c>
      <c r="BI5" s="70"/>
      <c r="BJ5" s="70"/>
      <c r="BK5" s="70" t="s">
        <v>325</v>
      </c>
      <c r="BL5" s="70"/>
      <c r="BM5" s="70"/>
      <c r="BN5" s="70" t="s">
        <v>327</v>
      </c>
      <c r="BO5" s="70"/>
      <c r="BP5" s="70"/>
      <c r="BQ5" s="70" t="s">
        <v>328</v>
      </c>
      <c r="BR5" s="70"/>
      <c r="BS5" s="70"/>
      <c r="BT5" s="70" t="s">
        <v>345</v>
      </c>
      <c r="BU5" s="70"/>
      <c r="BV5" s="70"/>
      <c r="BW5" s="70" t="s">
        <v>329</v>
      </c>
      <c r="BX5" s="70"/>
      <c r="BY5" s="70"/>
      <c r="BZ5" s="70" t="s">
        <v>346</v>
      </c>
      <c r="CA5" s="70"/>
      <c r="CB5" s="70"/>
      <c r="CC5" s="70" t="s">
        <v>330</v>
      </c>
      <c r="CD5" s="70"/>
      <c r="CE5" s="70"/>
      <c r="CF5" s="70" t="s">
        <v>347</v>
      </c>
      <c r="CG5" s="70"/>
      <c r="CH5" s="70"/>
      <c r="CI5" s="70" t="s">
        <v>336</v>
      </c>
      <c r="CJ5" s="70"/>
      <c r="CK5" s="70"/>
      <c r="CL5" s="79" t="s">
        <v>375</v>
      </c>
      <c r="CM5" s="79"/>
      <c r="CN5" s="79"/>
      <c r="CO5" s="70" t="s">
        <v>332</v>
      </c>
      <c r="CP5" s="70"/>
      <c r="CQ5" s="70"/>
      <c r="CR5" s="70" t="s">
        <v>333</v>
      </c>
      <c r="CS5" s="70"/>
      <c r="CT5" s="70"/>
      <c r="CU5" s="70" t="s">
        <v>397</v>
      </c>
      <c r="CV5" s="70"/>
      <c r="CW5" s="70"/>
      <c r="CX5" s="70" t="s">
        <v>425</v>
      </c>
      <c r="CY5" s="70"/>
      <c r="CZ5" s="70"/>
    </row>
    <row r="6" spans="1:104" ht="15.75" customHeight="1">
      <c r="A6" s="1"/>
      <c r="B6" s="1"/>
      <c r="C6" s="1"/>
      <c r="D6" s="19"/>
      <c r="E6" s="1"/>
      <c r="F6" s="1"/>
      <c r="G6" s="17"/>
      <c r="H6" s="1"/>
      <c r="I6" s="1"/>
      <c r="J6" s="1"/>
      <c r="K6" s="1"/>
      <c r="L6" s="1"/>
      <c r="M6" s="5"/>
      <c r="N6" s="1"/>
      <c r="O6" s="1"/>
      <c r="P6" s="5"/>
      <c r="Q6" s="1"/>
      <c r="R6" s="1"/>
      <c r="S6" s="17"/>
      <c r="T6" s="1"/>
      <c r="U6" s="1"/>
      <c r="V6" s="1"/>
      <c r="W6" s="17"/>
      <c r="X6" s="1"/>
      <c r="Y6" s="1"/>
      <c r="Z6" s="17"/>
      <c r="AA6" s="1"/>
      <c r="AB6" s="1"/>
      <c r="AC6" s="17"/>
      <c r="AD6" s="1"/>
      <c r="AE6" s="1"/>
      <c r="AF6" s="17"/>
      <c r="AG6" s="1"/>
      <c r="AH6" s="1"/>
      <c r="AI6" s="5"/>
      <c r="AJ6" s="1"/>
      <c r="AK6" s="1"/>
      <c r="AL6" s="17"/>
      <c r="AM6" s="1"/>
      <c r="AN6" s="1"/>
      <c r="AO6" s="17"/>
      <c r="AP6" s="1"/>
      <c r="AQ6" s="1"/>
      <c r="AR6" s="19"/>
      <c r="AS6" s="1"/>
      <c r="AT6" s="1"/>
      <c r="AU6" s="19"/>
      <c r="AV6" s="1"/>
      <c r="AW6" s="1"/>
      <c r="AX6" s="19"/>
      <c r="AY6" s="1"/>
      <c r="AZ6" s="1"/>
      <c r="BA6" s="17"/>
      <c r="BB6" s="1"/>
      <c r="BC6" s="1"/>
      <c r="BD6" s="17"/>
      <c r="BE6" s="1"/>
      <c r="BF6" s="1"/>
      <c r="BG6" s="17"/>
      <c r="BH6" s="1"/>
      <c r="BI6" s="1"/>
      <c r="BJ6" s="17"/>
      <c r="BK6" s="1"/>
      <c r="BL6" s="1"/>
      <c r="BM6" s="17"/>
      <c r="BN6" s="1"/>
      <c r="BO6" s="1"/>
      <c r="BP6" s="17"/>
      <c r="BQ6" s="1"/>
      <c r="BR6" s="1"/>
      <c r="BS6" s="17"/>
      <c r="BT6" s="1"/>
      <c r="BU6" s="1"/>
      <c r="BV6" s="17"/>
      <c r="BW6" s="1"/>
      <c r="BX6" s="1"/>
      <c r="BY6" s="17"/>
      <c r="BZ6" s="1"/>
      <c r="CA6" s="1"/>
      <c r="CB6" s="17"/>
      <c r="CC6" s="1"/>
      <c r="CD6" s="1"/>
      <c r="CE6" s="17"/>
      <c r="CF6" s="1"/>
      <c r="CG6" s="1"/>
      <c r="CH6" s="17"/>
      <c r="CI6" s="1"/>
      <c r="CJ6" s="1"/>
      <c r="CK6" s="17"/>
      <c r="CL6" s="1"/>
      <c r="CM6" s="1"/>
      <c r="CN6" s="17"/>
      <c r="CO6" s="1"/>
      <c r="CP6" s="1"/>
      <c r="CQ6" s="17"/>
      <c r="CR6" s="31"/>
      <c r="CS6" s="29"/>
      <c r="CT6" s="18"/>
      <c r="CU6" s="31"/>
      <c r="CV6" s="29"/>
      <c r="CW6" s="18"/>
      <c r="CX6" s="31"/>
      <c r="CY6" s="29"/>
      <c r="CZ6" s="18"/>
    </row>
    <row r="7" spans="1:104" s="6" customFormat="1" ht="15.75" customHeight="1">
      <c r="A7" s="2" t="s">
        <v>161</v>
      </c>
      <c r="B7" s="20">
        <f>B8+B9</f>
        <v>4766183.4523100005</v>
      </c>
      <c r="C7" s="20">
        <f t="shared" ref="C7:CA7" si="0">C8+C9</f>
        <v>3081134.6595900003</v>
      </c>
      <c r="D7" s="20">
        <f t="shared" ref="D7:D70" si="1">C7/B7*100</f>
        <v>64.645742036989446</v>
      </c>
      <c r="E7" s="20">
        <f>E8+E9</f>
        <v>6561.2000000000007</v>
      </c>
      <c r="F7" s="20">
        <f>F8+F9</f>
        <v>1597.1999999999998</v>
      </c>
      <c r="G7" s="23">
        <f>F7/E7*100</f>
        <v>24.343107968054621</v>
      </c>
      <c r="H7" s="20">
        <f t="shared" si="0"/>
        <v>19530.399999999998</v>
      </c>
      <c r="I7" s="20">
        <f t="shared" si="0"/>
        <v>9524.7472899999993</v>
      </c>
      <c r="J7" s="23">
        <f>I7/H7*100</f>
        <v>48.768828544218245</v>
      </c>
      <c r="K7" s="20">
        <f t="shared" si="0"/>
        <v>9.5</v>
      </c>
      <c r="L7" s="20">
        <f t="shared" si="0"/>
        <v>9.1999999999999993</v>
      </c>
      <c r="M7" s="23">
        <f>L7/K7*100</f>
        <v>96.84210526315789</v>
      </c>
      <c r="N7" s="20">
        <f t="shared" si="0"/>
        <v>23487.499999999996</v>
      </c>
      <c r="O7" s="20">
        <f t="shared" si="0"/>
        <v>10137.89078</v>
      </c>
      <c r="P7" s="23">
        <f>O7/N7*100</f>
        <v>43.162919765832896</v>
      </c>
      <c r="Q7" s="20">
        <f>Q8+Q9</f>
        <v>16118.54761</v>
      </c>
      <c r="R7" s="20">
        <f>R8+R9</f>
        <v>1800.4882299999999</v>
      </c>
      <c r="S7" s="23">
        <f>R7/Q7*100</f>
        <v>11.170288251547994</v>
      </c>
      <c r="T7" s="20">
        <f>T8+T9</f>
        <v>27657.304</v>
      </c>
      <c r="U7" s="20">
        <f>U8+U9</f>
        <v>27657.304</v>
      </c>
      <c r="V7" s="20">
        <f>V8+V9</f>
        <v>27332.48273</v>
      </c>
      <c r="W7" s="23">
        <f>V7/U7*100</f>
        <v>98.825549771590175</v>
      </c>
      <c r="X7" s="20">
        <f>X8+X9</f>
        <v>27380.730960000001</v>
      </c>
      <c r="Y7" s="20">
        <f>Y8+Y9</f>
        <v>27059.157910000002</v>
      </c>
      <c r="Z7" s="23">
        <f>Y7/X7*100</f>
        <v>98.825549798251274</v>
      </c>
      <c r="AA7" s="20">
        <f>AA8+AA9</f>
        <v>276.57303999999993</v>
      </c>
      <c r="AB7" s="20">
        <f>AB8+AB9</f>
        <v>273.32481999999999</v>
      </c>
      <c r="AC7" s="23">
        <f>AB7/AA7*100</f>
        <v>98.825547132142759</v>
      </c>
      <c r="AD7" s="20">
        <f>AD8+AD9</f>
        <v>174207.60000000003</v>
      </c>
      <c r="AE7" s="20">
        <f>AE8+AE9</f>
        <v>107804.32151999998</v>
      </c>
      <c r="AF7" s="23">
        <f>AE7/AD7*100</f>
        <v>61.882674188726526</v>
      </c>
      <c r="AG7" s="20">
        <f t="shared" si="0"/>
        <v>2292632.1999999997</v>
      </c>
      <c r="AH7" s="20">
        <f t="shared" si="0"/>
        <v>1537939.71786</v>
      </c>
      <c r="AI7" s="23">
        <f>AH7/AG7*100</f>
        <v>67.081833617271897</v>
      </c>
      <c r="AJ7" s="20">
        <f t="shared" si="0"/>
        <v>892795</v>
      </c>
      <c r="AK7" s="20">
        <f t="shared" si="0"/>
        <v>536964.57290999999</v>
      </c>
      <c r="AL7" s="23">
        <f>AK7/AJ7*100</f>
        <v>60.144218203506959</v>
      </c>
      <c r="AM7" s="20">
        <f t="shared" si="0"/>
        <v>555.79999999999995</v>
      </c>
      <c r="AN7" s="20">
        <f t="shared" si="0"/>
        <v>0</v>
      </c>
      <c r="AO7" s="23">
        <f>AN7/AM7*100</f>
        <v>0</v>
      </c>
      <c r="AP7" s="20">
        <f t="shared" si="0"/>
        <v>2446.2999999999993</v>
      </c>
      <c r="AQ7" s="20">
        <f t="shared" si="0"/>
        <v>965.42747000000008</v>
      </c>
      <c r="AR7" s="20">
        <f>AQ7/AP7*100</f>
        <v>39.464802763356921</v>
      </c>
      <c r="AS7" s="20">
        <f t="shared" si="0"/>
        <v>271098.09999999998</v>
      </c>
      <c r="AT7" s="20">
        <f t="shared" si="0"/>
        <v>192633.87017000004</v>
      </c>
      <c r="AU7" s="20">
        <f>AT7/AS7*100</f>
        <v>71.056886850184512</v>
      </c>
      <c r="AV7" s="20">
        <f t="shared" si="0"/>
        <v>113387.09999999999</v>
      </c>
      <c r="AW7" s="20">
        <f t="shared" si="0"/>
        <v>68247.611999999994</v>
      </c>
      <c r="AX7" s="20">
        <f>AW7/AV7*100</f>
        <v>60.18992636728516</v>
      </c>
      <c r="AY7" s="20">
        <f t="shared" si="0"/>
        <v>587218.10944000003</v>
      </c>
      <c r="AZ7" s="20">
        <f t="shared" si="0"/>
        <v>373781.92397</v>
      </c>
      <c r="BA7" s="23">
        <f>AZ7/AY7*100</f>
        <v>63.652996724923348</v>
      </c>
      <c r="BB7" s="20">
        <f t="shared" si="0"/>
        <v>1353.9999999999998</v>
      </c>
      <c r="BC7" s="20">
        <f t="shared" si="0"/>
        <v>1193.5808499999998</v>
      </c>
      <c r="BD7" s="23">
        <f>BC7/BB7*100</f>
        <v>88.152204579025124</v>
      </c>
      <c r="BE7" s="20">
        <f t="shared" si="0"/>
        <v>41.400000000000006</v>
      </c>
      <c r="BF7" s="20">
        <f t="shared" si="0"/>
        <v>7.8826000000000001</v>
      </c>
      <c r="BG7" s="23">
        <f>BF7/BE7*100</f>
        <v>19.040096618357484</v>
      </c>
      <c r="BH7" s="20">
        <f t="shared" si="0"/>
        <v>8054</v>
      </c>
      <c r="BI7" s="20">
        <f t="shared" si="0"/>
        <v>3380.0409200000004</v>
      </c>
      <c r="BJ7" s="23">
        <f>BI7/BH7*100</f>
        <v>41.967232679413961</v>
      </c>
      <c r="BK7" s="20">
        <f t="shared" si="0"/>
        <v>542</v>
      </c>
      <c r="BL7" s="20">
        <f t="shared" si="0"/>
        <v>231.53537</v>
      </c>
      <c r="BM7" s="23">
        <f>BL7/BK7*100</f>
        <v>42.718702952029517</v>
      </c>
      <c r="BN7" s="20">
        <f t="shared" si="0"/>
        <v>6077</v>
      </c>
      <c r="BO7" s="20">
        <f t="shared" si="0"/>
        <v>3945.2800899999997</v>
      </c>
      <c r="BP7" s="23">
        <f>BO7/BN7*100</f>
        <v>64.921508803686024</v>
      </c>
      <c r="BQ7" s="20">
        <f t="shared" si="0"/>
        <v>339</v>
      </c>
      <c r="BR7" s="20">
        <f t="shared" si="0"/>
        <v>42.6678</v>
      </c>
      <c r="BS7" s="23">
        <f>BR7/BQ7*100</f>
        <v>12.586371681415928</v>
      </c>
      <c r="BT7" s="20">
        <f t="shared" si="0"/>
        <v>1985.6160000000002</v>
      </c>
      <c r="BU7" s="20">
        <f t="shared" si="0"/>
        <v>1622.6946899999998</v>
      </c>
      <c r="BV7" s="23">
        <f>BU7/BT7*100</f>
        <v>81.72248259482194</v>
      </c>
      <c r="BW7" s="20">
        <f t="shared" si="0"/>
        <v>5177.1000000000004</v>
      </c>
      <c r="BX7" s="20">
        <f t="shared" si="0"/>
        <v>2012.0282</v>
      </c>
      <c r="BY7" s="23">
        <f>BX7/BW7*100</f>
        <v>38.864001081686652</v>
      </c>
      <c r="BZ7" s="20">
        <f t="shared" si="0"/>
        <v>2.2000000000000002</v>
      </c>
      <c r="CA7" s="20">
        <f t="shared" si="0"/>
        <v>1.1000000000000001</v>
      </c>
      <c r="CB7" s="23">
        <f>CA7/BZ7*100</f>
        <v>50</v>
      </c>
      <c r="CC7" s="20">
        <f t="shared" ref="CC7:CJ7" si="2">CC8+CC9</f>
        <v>121581.00000000001</v>
      </c>
      <c r="CD7" s="20">
        <f t="shared" si="2"/>
        <v>101802.38627999999</v>
      </c>
      <c r="CE7" s="23">
        <f>CD7/CC7*100</f>
        <v>83.732150813038203</v>
      </c>
      <c r="CF7" s="20">
        <f t="shared" si="2"/>
        <v>396</v>
      </c>
      <c r="CG7" s="20">
        <f t="shared" si="2"/>
        <v>151.08750000000001</v>
      </c>
      <c r="CH7" s="23">
        <f>CG7/CF7*100</f>
        <v>38.153409090909093</v>
      </c>
      <c r="CI7" s="20">
        <f t="shared" si="2"/>
        <v>0</v>
      </c>
      <c r="CJ7" s="20">
        <f t="shared" si="2"/>
        <v>0</v>
      </c>
      <c r="CK7" s="23"/>
      <c r="CL7" s="20">
        <f>CL8+CL9</f>
        <v>440.23200000000008</v>
      </c>
      <c r="CM7" s="20">
        <f>CM8+CM9</f>
        <v>43.271619999999999</v>
      </c>
      <c r="CN7" s="23">
        <f>CM7/CL7*100</f>
        <v>9.8292763815442754</v>
      </c>
      <c r="CO7" s="20">
        <f>CO8+CO9</f>
        <v>141745.75474</v>
      </c>
      <c r="CP7" s="20">
        <f>CP8+CP9</f>
        <v>84026.396330000018</v>
      </c>
      <c r="CQ7" s="23">
        <f>CP7/CO7*100</f>
        <v>59.279656370751368</v>
      </c>
      <c r="CR7" s="20">
        <f>CR8+CR9</f>
        <v>43353.296999999991</v>
      </c>
      <c r="CS7" s="20">
        <f>CS8+CS9</f>
        <v>13935.752410000001</v>
      </c>
      <c r="CT7" s="23">
        <f>CS7/CR7*100</f>
        <v>32.144619612206206</v>
      </c>
      <c r="CU7" s="20">
        <f>CU8+CU9</f>
        <v>0</v>
      </c>
      <c r="CV7" s="20">
        <f>CV8+CV9</f>
        <v>0</v>
      </c>
      <c r="CW7" s="23" t="e">
        <f>CV7/CU7*100</f>
        <v>#DIV/0!</v>
      </c>
      <c r="CX7" s="20">
        <f>CX8+CX9</f>
        <v>7390.1915200000012</v>
      </c>
      <c r="CY7" s="20">
        <f>CY8+CY9</f>
        <v>0</v>
      </c>
      <c r="CZ7" s="23">
        <f>CY7/CX7*100</f>
        <v>0</v>
      </c>
    </row>
    <row r="8" spans="1:104" s="6" customFormat="1" ht="15.75" customHeight="1">
      <c r="A8" s="2" t="s">
        <v>163</v>
      </c>
      <c r="B8" s="20">
        <f>B12+B23+B36+B48+B57+B68+B76+B96+B108+B115+B121+B133+B144+B154</f>
        <v>4742695.9523100005</v>
      </c>
      <c r="C8" s="20">
        <f>C12+C23+C36+C48+C57+C68+C76+C96+C108+C115+C121+C133+C144+C154</f>
        <v>3070996.7688100003</v>
      </c>
      <c r="D8" s="20">
        <f t="shared" si="1"/>
        <v>64.752132535804364</v>
      </c>
      <c r="E8" s="20">
        <f>E12+E23+E36+E48+E57+E68+E76+E96+E108+E115+E121+E133+E144+E154</f>
        <v>6561.2000000000007</v>
      </c>
      <c r="F8" s="20">
        <f>F12+F23+F36+F48+F57+F68+F76+F96+F108+F115+F121+F133+F144+F154</f>
        <v>1597.1999999999998</v>
      </c>
      <c r="G8" s="23">
        <f>F8/E8*100</f>
        <v>24.343107968054621</v>
      </c>
      <c r="H8" s="20">
        <f>H12+H23+H36+H48+H57+H68+H76+H96+H108+H115+H121+H133+H144+H154</f>
        <v>19530.399999999998</v>
      </c>
      <c r="I8" s="20">
        <f>I12+I23+I36+I48+I57+I68+I76+I96+I108+I115+I121+I133+I144+I154</f>
        <v>9524.7472899999993</v>
      </c>
      <c r="J8" s="23">
        <f>I8/H8*100</f>
        <v>48.768828544218245</v>
      </c>
      <c r="K8" s="20">
        <f>K12+K23+K36+K48+K57+K68+K76+K96+K108+K115+K121+K133+K144+K154</f>
        <v>9.5</v>
      </c>
      <c r="L8" s="20">
        <f>L12+L23+L36+L48+L57+L68+L76+L96+L108+L115+L121+L133+L144+L154</f>
        <v>8.6999999999999993</v>
      </c>
      <c r="M8" s="23">
        <f>L8/K8*100</f>
        <v>91.578947368421055</v>
      </c>
      <c r="N8" s="20">
        <f>N12+N23+N36+N48+N57+N68+N76+N96+N108+N115+N121+N133+N144+N154</f>
        <v>0</v>
      </c>
      <c r="O8" s="20">
        <f>O12+O23+O36+O48+O57+O68+O76+O96+O108+O115+O121+O133+O144+O154</f>
        <v>0</v>
      </c>
      <c r="P8" s="23"/>
      <c r="Q8" s="20">
        <f>Q12+Q23+Q36+Q48+Q57+Q68+Q76+Q96+Q108+Q115+Q121+Q133+Q144+Q154</f>
        <v>16118.54761</v>
      </c>
      <c r="R8" s="20">
        <f>R12+R23+R36+R48+R57+R68+R76+R96+R108+R115+R121+R133+R144+R154</f>
        <v>1800.4882299999999</v>
      </c>
      <c r="S8" s="23">
        <f>R8/Q8*100</f>
        <v>11.170288251547994</v>
      </c>
      <c r="T8" s="20">
        <f>T11+T22+T35+T47+T56+T75+T95+T107+T114+T120+T143+T153+T67+T132</f>
        <v>27657.304</v>
      </c>
      <c r="U8" s="20">
        <f>U12+U23+U36+U48+U57+U68+U76+U96+U108+U115+U121+U133+U144+U154</f>
        <v>27657.304</v>
      </c>
      <c r="V8" s="20">
        <f>V12+V23+V36+V48+V57+V68+V76+V96+V108+V115+V121+V133+V144+V154</f>
        <v>27332.48273</v>
      </c>
      <c r="W8" s="23">
        <f>V8/U8*100</f>
        <v>98.825549771590175</v>
      </c>
      <c r="X8" s="20">
        <f>X12+X23+X36+X48+X57+X68+X76+X96+X108+X115+X121+X133+X144+X154</f>
        <v>27380.730960000001</v>
      </c>
      <c r="Y8" s="20">
        <f>Y12+Y23+Y36+Y48+Y57+Y68+Y76+Y96+Y108+Y115+Y121+Y133+Y144+Y154</f>
        <v>27059.157910000002</v>
      </c>
      <c r="Z8" s="23">
        <f>Y8/X8*100</f>
        <v>98.825549798251274</v>
      </c>
      <c r="AA8" s="20">
        <f>AA12+AA23+AA36+AA48+AA57+AA68+AA76+AA96+AA108+AA115+AA121+AA133+AA144+AA154</f>
        <v>276.57303999999993</v>
      </c>
      <c r="AB8" s="20">
        <f>AB12+AB23+AB36+AB48+AB57+AB68+AB76+AB96+AB108+AB115+AB121+AB133+AB144+AB154</f>
        <v>273.32481999999999</v>
      </c>
      <c r="AC8" s="23">
        <f>AB8/AA8*100</f>
        <v>98.825547132142759</v>
      </c>
      <c r="AD8" s="20">
        <f>AD12+AD23+AD36+AD48+AD57+AD68+AD76+AD96+AD108+AD115+AD121+AD133+AD144+AD154</f>
        <v>174207.60000000003</v>
      </c>
      <c r="AE8" s="20">
        <f>AE12+AE23+AE36+AE48+AE57+AE68+AE76+AE96+AE108+AE115+AE121+AE133+AE144+AE154</f>
        <v>107804.32151999998</v>
      </c>
      <c r="AF8" s="23">
        <f>AE8/AD8*100</f>
        <v>61.882674188726526</v>
      </c>
      <c r="AG8" s="20">
        <f>AG12+AG23+AG36+AG48+AG57+AG68+AG76+AG96+AG108+AG115+AG121+AG133+AG144+AG154</f>
        <v>2292632.1999999997</v>
      </c>
      <c r="AH8" s="20">
        <f>AH12+AH23+AH36+AH48+AH57+AH68+AH76+AH96+AH108+AH115+AH121+AH133+AH144+AH154</f>
        <v>1537939.71786</v>
      </c>
      <c r="AI8" s="23">
        <f>AH8/AG8*100</f>
        <v>67.081833617271897</v>
      </c>
      <c r="AJ8" s="20">
        <f>AJ12+AJ23+AJ36+AJ48+AJ57+AJ68+AJ76+AJ96+AJ108+AJ115+AJ121+AJ133+AJ144+AJ154</f>
        <v>892795</v>
      </c>
      <c r="AK8" s="20">
        <f>AK12+AK23+AK36+AK48+AK57+AK68+AK76+AK96+AK108+AK115+AK121+AK133+AK144+AK154</f>
        <v>536964.57290999999</v>
      </c>
      <c r="AL8" s="23">
        <f>AK8/AJ8*100</f>
        <v>60.144218203506959</v>
      </c>
      <c r="AM8" s="20">
        <f>AM12+AM23+AM36+AM48+AM57+AM68+AM76+AM96+AM108+AM115+AM121+AM133+AM144+AM154</f>
        <v>555.79999999999995</v>
      </c>
      <c r="AN8" s="20">
        <f>AN12+AN23+AN36+AN48+AN57+AN68+AN76+AN96+AN108+AN115+AN121+AN133+AN144+AN154</f>
        <v>0</v>
      </c>
      <c r="AO8" s="23">
        <f>AN8/AM8*100</f>
        <v>0</v>
      </c>
      <c r="AP8" s="20">
        <f>AP12+AP23+AP36+AP48+AP57+AP68+AP76+AP96+AP108+AP115+AP121+AP133+AP144+AP154</f>
        <v>2446.2999999999993</v>
      </c>
      <c r="AQ8" s="20">
        <f>AQ12+AQ23+AQ36+AQ48+AQ57+AQ68+AQ76+AQ96+AQ108+AQ115+AQ121+AQ133+AQ144+AQ154</f>
        <v>965.42747000000008</v>
      </c>
      <c r="AR8" s="20">
        <f>AQ8/AP8*100</f>
        <v>39.464802763356921</v>
      </c>
      <c r="AS8" s="20">
        <f>AS12+AS23+AS36+AS48+AS57+AS68+AS76+AS96+AS108+AS115+AS121+AS133+AS144+AS154</f>
        <v>271098.09999999998</v>
      </c>
      <c r="AT8" s="20">
        <f>AT12+AT23+AT36+AT48+AT57+AT68+AT76+AT96+AT108+AT115+AT121+AT133+AT144+AT154</f>
        <v>192633.87017000004</v>
      </c>
      <c r="AU8" s="20">
        <f>AT8/AS8*100</f>
        <v>71.056886850184512</v>
      </c>
      <c r="AV8" s="20">
        <f>AV12+AV23+AV36+AV48+AV57+AV68+AV76+AV96+AV108+AV115+AV121+AV133+AV144+AV154</f>
        <v>113387.09999999999</v>
      </c>
      <c r="AW8" s="20">
        <f>AW12+AW23+AW36+AW48+AW57+AW68+AW76+AW96+AW108+AW115+AW121+AW133+AW144+AW154</f>
        <v>68247.611999999994</v>
      </c>
      <c r="AX8" s="20">
        <f>AW8/AV8*100</f>
        <v>60.18992636728516</v>
      </c>
      <c r="AY8" s="20">
        <f>AY12+AY23+AY36+AY48+AY57+AY68+AY76+AY96+AY108+AY115+AY121+AY133+AY144+AY154</f>
        <v>587218.10944000003</v>
      </c>
      <c r="AZ8" s="20">
        <f>AZ12+AZ23+AZ36+AZ48+AZ57+AZ68+AZ76+AZ96+AZ108+AZ115+AZ121+AZ133+AZ144+AZ154</f>
        <v>373781.92397</v>
      </c>
      <c r="BA8" s="23">
        <f>AZ8/AY8*100</f>
        <v>63.652996724923348</v>
      </c>
      <c r="BB8" s="20">
        <f>BB12+BB23+BB36+BB48+BB57+BB68+BB76+BB96+BB108+BB115+BB121+BB133+BB144+BB154</f>
        <v>1353.9999999999998</v>
      </c>
      <c r="BC8" s="20">
        <f>BC12+BC23+BC36+BC48+BC57+BC68+BC76+BC96+BC108+BC115+BC121+BC133+BC144+BC154</f>
        <v>1193.5808499999998</v>
      </c>
      <c r="BD8" s="23">
        <f>BC8/BB8*100</f>
        <v>88.152204579025124</v>
      </c>
      <c r="BE8" s="20">
        <f>BE12+BE23+BE36+BE48+BE57+BE68+BE76+BE96+BE108+BE115+BE121+BE133+BE144+BE154</f>
        <v>41.400000000000006</v>
      </c>
      <c r="BF8" s="20">
        <f>BF12+BF23+BF36+BF48+BF57+BF68+BF76+BF96+BF108+BF115+BF121+BF133+BF144+BF154</f>
        <v>7.8826000000000001</v>
      </c>
      <c r="BG8" s="23">
        <f>BF8/BE8*100</f>
        <v>19.040096618357484</v>
      </c>
      <c r="BH8" s="20">
        <f>BH12+BH23+BH36+BH48+BH57+BH68+BH76+BH96+BH108+BH115+BH121+BH133+BH144+BH154</f>
        <v>8054</v>
      </c>
      <c r="BI8" s="20">
        <f>BI12+BI23+BI36+BI48+BI57+BI68+BI76+BI96+BI108+BI115+BI121+BI133+BI144+BI154</f>
        <v>3380.0409200000004</v>
      </c>
      <c r="BJ8" s="23">
        <f>BI8/BH8*100</f>
        <v>41.967232679413961</v>
      </c>
      <c r="BK8" s="20">
        <f>BK12+BK23+BK36+BK48+BK57+BK68+BK76+BK96+BK108+BK115+BK121+BK133+BK144+BK154</f>
        <v>542</v>
      </c>
      <c r="BL8" s="20">
        <f>BL12+BL23+BL36+BL48+BL57+BL68+BL76+BL96+BL108+BL115+BL121+BL133+BL144+BL154</f>
        <v>231.53537</v>
      </c>
      <c r="BM8" s="23">
        <f>BL8/BK8*100</f>
        <v>42.718702952029517</v>
      </c>
      <c r="BN8" s="20">
        <f>BN12+BN23+BN36+BN48+BN57+BN68+BN76+BN96+BN108+BN115+BN121+BN133+BN144+BN154</f>
        <v>6077</v>
      </c>
      <c r="BO8" s="20">
        <f>BO12+BO23+BO36+BO48+BO57+BO68+BO76+BO96+BO108+BO115+BO121+BO133+BO144+BO154</f>
        <v>3945.2800899999997</v>
      </c>
      <c r="BP8" s="23">
        <f>BO8/BN8*100</f>
        <v>64.921508803686024</v>
      </c>
      <c r="BQ8" s="20">
        <f>BQ12+BQ23+BQ36+BQ48+BQ57+BQ68+BQ76+BQ96+BQ108+BQ115+BQ121+BQ133+BQ144+BQ154</f>
        <v>339</v>
      </c>
      <c r="BR8" s="20">
        <f>BR12+BR23+BR36+BR48+BR57+BR68+BR76+BR96+BR108+BR115+BR121+BR133+BR144+BR154</f>
        <v>42.6678</v>
      </c>
      <c r="BS8" s="23">
        <f>BR8/BQ8*100</f>
        <v>12.586371681415928</v>
      </c>
      <c r="BT8" s="20">
        <f>BT12+BT23+BT36+BT48+BT57+BT68+BT76+BT96+BT108+BT115+BT121+BT133+BT144+BT154</f>
        <v>1985.6160000000002</v>
      </c>
      <c r="BU8" s="20">
        <f>BU12+BU23+BU36+BU48+BU57+BU68+BU76+BU96+BU108+BU115+BU121+BU133+BU144+BU154</f>
        <v>1622.6946899999998</v>
      </c>
      <c r="BV8" s="23">
        <f>BU8/BT8*100</f>
        <v>81.72248259482194</v>
      </c>
      <c r="BW8" s="20">
        <f>BW12+BW23+BW36+BW48+BW57+BW68+BW76+BW96+BW108+BW115+BW121+BW133+BW144+BW154</f>
        <v>5177.1000000000004</v>
      </c>
      <c r="BX8" s="20">
        <f>BX12+BX23+BX36+BX48+BX57+BX68+BX76+BX96+BX108+BX115+BX121+BX133+BX144+BX154</f>
        <v>2012.0282</v>
      </c>
      <c r="BY8" s="23">
        <f>BX8/BW8*100</f>
        <v>38.864001081686652</v>
      </c>
      <c r="BZ8" s="20">
        <f>BZ12+BZ23+BZ36+BZ48+BZ57+BZ68+BZ76+BZ96+BZ108+BZ115+BZ121+BZ133+BZ144+BZ154</f>
        <v>2.2000000000000002</v>
      </c>
      <c r="CA8" s="20">
        <f>CA12+CA23+CA36+CA48+CA57+CA68+CA76+CA96+CA108+CA115+CA121+CA133+CA144+CA154</f>
        <v>1.1000000000000001</v>
      </c>
      <c r="CB8" s="23">
        <f>CA8/BZ8*100</f>
        <v>50</v>
      </c>
      <c r="CC8" s="20">
        <f>CC12+CC23+CC36+CC48+CC57+CC68+CC76+CC96+CC108+CC115+CC121+CC133+CC144+CC154</f>
        <v>121581.00000000001</v>
      </c>
      <c r="CD8" s="20">
        <f>CD12+CD23+CD36+CD48+CD57+CD68+CD76+CD96+CD108+CD115+CD121+CD133+CD144+CD154</f>
        <v>101802.38627999999</v>
      </c>
      <c r="CE8" s="23">
        <f>CD8/CC8*100</f>
        <v>83.732150813038203</v>
      </c>
      <c r="CF8" s="20">
        <f>CF12+CF23+CF36+CF48+CF57+CF68+CF76+CF96+CF108+CF115+CF121+CF133+CF144+CF154</f>
        <v>396</v>
      </c>
      <c r="CG8" s="20">
        <f>CG12+CG23+CG36+CG48+CG57+CG68+CG76+CG96+CG108+CG115+CG121+CG133+CG144+CG154</f>
        <v>151.08750000000001</v>
      </c>
      <c r="CH8" s="23">
        <f>CG8/CF8*100</f>
        <v>38.153409090909093</v>
      </c>
      <c r="CI8" s="20">
        <f>CI12+CI23+CI36+CI48+CI57+CI68+CI76+CI96+CI108+CI115+CI121+CI133+CI144+CI154</f>
        <v>0</v>
      </c>
      <c r="CJ8" s="20">
        <f>CJ12+CJ23+CJ36+CJ48+CJ57+CJ68+CJ76+CJ96+CJ108+CJ115+CJ121+CJ133+CJ144+CJ154</f>
        <v>0</v>
      </c>
      <c r="CK8" s="23"/>
      <c r="CL8" s="20">
        <f>CL12+CL23+CL36+CL48+CL57+CL68+CL76+CL96+CL108+CL115+CL121+CL133+CL144+CL154</f>
        <v>440.23200000000008</v>
      </c>
      <c r="CM8" s="20">
        <f>CM12+CM23+CM36+CM48+CM57+CM68+CM76+CM96+CM108+CM115+CM121+CM133+CM144+CM154</f>
        <v>43.271619999999999</v>
      </c>
      <c r="CN8" s="23">
        <f>CM8/CL8*100</f>
        <v>9.8292763815442754</v>
      </c>
      <c r="CO8" s="20">
        <f>CO12+CO23+CO36+CO48+CO57+CO68+CO76+CO96+CO108+CO115+CO121+CO133+CO144+CO154</f>
        <v>141745.75474</v>
      </c>
      <c r="CP8" s="20">
        <f>CP12+CP23+CP36+CP48+CP57+CP68+CP76+CP96+CP108+CP115+CP121+CP133+CP144+CP154</f>
        <v>84026.396330000018</v>
      </c>
      <c r="CQ8" s="23">
        <f>CP8/CO8*100</f>
        <v>59.279656370751368</v>
      </c>
      <c r="CR8" s="20">
        <f>CR12+CR23+CR36+CR48+CR57+CR68+CR76+CR96+CR108+CR115+CR121+CR133+CR144+CR154</f>
        <v>43353.296999999991</v>
      </c>
      <c r="CS8" s="20">
        <f>CS12+CS23+CS36+CS48+CS57+CS68+CS76+CS96+CS108+CS115+CS121+CS133+CS144+CS154</f>
        <v>13935.752410000001</v>
      </c>
      <c r="CT8" s="23">
        <f>CS8/CR8*100</f>
        <v>32.144619612206206</v>
      </c>
      <c r="CU8" s="20">
        <f>CU12+CU23+CU36+CU48+CU57+CU68+CU76+CU96+CU108+CU115+CU121+CU133+CU144+CU154</f>
        <v>0</v>
      </c>
      <c r="CV8" s="20">
        <f>CV12+CV23+CV36+CV48+CV57+CV68+CV76+CV96+CV108+CV115+CV121+CV133+CV144+CV154</f>
        <v>0</v>
      </c>
      <c r="CW8" s="23" t="e">
        <f>CV8/CU8*100</f>
        <v>#DIV/0!</v>
      </c>
      <c r="CX8" s="20">
        <f>CX12+CX23+CX36+CX48+CX57+CX68+CX76+CX96+CX108+CX115+CX121+CX133+CX144+CX154</f>
        <v>7390.1915200000012</v>
      </c>
      <c r="CY8" s="20">
        <f>CY12+CY23+CY36+CY48+CY57+CY68+CY76+CY96+CY108+CY115+CY121+CY133+CY144+CY154</f>
        <v>0</v>
      </c>
      <c r="CZ8" s="23">
        <f>CY8/CX8*100</f>
        <v>0</v>
      </c>
    </row>
    <row r="9" spans="1:104" s="6" customFormat="1" ht="15.75" customHeight="1">
      <c r="A9" s="2" t="s">
        <v>164</v>
      </c>
      <c r="B9" s="20">
        <f>B13+B24+B37+B49+B58+B69+B77+B97+B109+B116+B122+B134+B145+B155</f>
        <v>23487.499999999996</v>
      </c>
      <c r="C9" s="20">
        <f>C13+C24+C37+C49+C58+C69+C77+C97+C109+C116+C122+C134+C145+C155</f>
        <v>10137.89078</v>
      </c>
      <c r="D9" s="20">
        <f t="shared" si="1"/>
        <v>43.162919765832896</v>
      </c>
      <c r="E9" s="20">
        <f>E13+E24+E37+E49+E58+E69+E77+E97+E109+E116+E122+E134+E145+E155</f>
        <v>0</v>
      </c>
      <c r="F9" s="20">
        <f>F13+F24+F37+F49+F58+F69+F77+F97+F109+F116+F122+F134+F145+F155</f>
        <v>0</v>
      </c>
      <c r="G9" s="23"/>
      <c r="H9" s="20">
        <f>H13+H24+H37+H49+H58+H69+H77+H97+H109+H116+H122+H134+H145+H155</f>
        <v>0</v>
      </c>
      <c r="I9" s="20">
        <f>I13+I24+I37+I49+I58+I69+I77+I97+I109+I116+I122+I134+I145+I155</f>
        <v>0</v>
      </c>
      <c r="J9" s="23"/>
      <c r="K9" s="20">
        <f>K13+K24+K37+K49+K58+K69+K77+K97+K109+K116+K122+K134+K145+K155</f>
        <v>0</v>
      </c>
      <c r="L9" s="20">
        <f>L13+L24+L37+L49+L58+L69+L77+L97+L109+L116+L122+L134+L145+L155</f>
        <v>0.5</v>
      </c>
      <c r="M9" s="23"/>
      <c r="N9" s="20">
        <f>N13+N24+N37+N49+N58+N69+N77+N97+N109+N116+N122+N134+N145+N155</f>
        <v>23487.499999999996</v>
      </c>
      <c r="O9" s="20">
        <f>O13+O24+O37+O49+O58+O69+O77+O97+O109+O116+O122+O134+O145+O155</f>
        <v>10137.89078</v>
      </c>
      <c r="P9" s="23">
        <f>O9/N9*100</f>
        <v>43.162919765832896</v>
      </c>
      <c r="Q9" s="20">
        <f>Q13+Q24+Q37+Q49+Q58+Q69+Q77+Q97+Q109+Q116+Q122+Q134+Q145+Q155</f>
        <v>0</v>
      </c>
      <c r="R9" s="20">
        <f>R13+R24+R37+R49+R58+R69+R77+R97+R109+R116+R122+R134+R145+R155</f>
        <v>0</v>
      </c>
      <c r="S9" s="23"/>
      <c r="T9" s="20">
        <f>T13+T24+T37+T49+T58+T69+T77+T97+T109+T116+T122+T134+T145+T155</f>
        <v>0</v>
      </c>
      <c r="U9" s="20">
        <f>U13+U24+U37+U49+U58+U69+U77+U97+U109+U116+U122+U134+U145+U155</f>
        <v>0</v>
      </c>
      <c r="V9" s="20">
        <f>V13+V24+V37+V49+V58+V69+V77+V97+V109+V116+V122+V134+V145+V155</f>
        <v>0</v>
      </c>
      <c r="W9" s="23"/>
      <c r="X9" s="20">
        <f>X13+X24+X37+X49+X58+X69+X77+X97+X109+X116+X122+X134+X145+X155</f>
        <v>0</v>
      </c>
      <c r="Y9" s="20">
        <f>Y13+Y24+Y37+Y49+Y58+Y69+Y77+Y97+Y109+Y116+Y122+Y134+Y145+Y155</f>
        <v>0</v>
      </c>
      <c r="Z9" s="23"/>
      <c r="AA9" s="20">
        <f>AA13+AA24+AA37+AA49+AA58+AA69+AA77+AA97+AA109+AA116+AA122+AA134+AA145+AA155</f>
        <v>0</v>
      </c>
      <c r="AB9" s="20">
        <f>AB13+AB24+AB37+AB49+AB58+AB69+AB77+AB97+AB109+AB116+AB122+AB134+AB145+AB155</f>
        <v>0</v>
      </c>
      <c r="AC9" s="23"/>
      <c r="AD9" s="20">
        <f>AD13+AD24+AD37+AD49+AD58+AD69+AD77+AD97+AD109+AD116+AD122+AD134+AD145+AD155</f>
        <v>0</v>
      </c>
      <c r="AE9" s="20">
        <f>AE13+AE24+AE37+AE49+AE58+AE69+AE77+AE97+AE109+AE116+AE122+AE134+AE145+AE155</f>
        <v>0</v>
      </c>
      <c r="AF9" s="23"/>
      <c r="AG9" s="20">
        <f>AG13+AG24+AG37+AG49+AG58+AG69+AG77+AG97+AG109+AG116+AG122+AG134+AG145+AG155</f>
        <v>0</v>
      </c>
      <c r="AH9" s="20">
        <f>AH13+AH24+AH37+AH49+AH58+AH69+AH77+AH97+AH109+AH116+AH122+AH134+AH145+AH155</f>
        <v>0</v>
      </c>
      <c r="AI9" s="23"/>
      <c r="AJ9" s="20">
        <f>AJ13+AJ24+AJ37+AJ49+AJ58+AJ69+AJ77+AJ97+AJ109+AJ116+AJ122+AJ134+AJ145+AJ155</f>
        <v>0</v>
      </c>
      <c r="AK9" s="20">
        <f>AK13+AK24+AK37+AK49+AK58+AK69+AK77+AK97+AK109+AK116+AK122+AK134+AK145+AK155</f>
        <v>0</v>
      </c>
      <c r="AL9" s="23"/>
      <c r="AM9" s="20">
        <f>AM13+AM24+AM37+AM49+AM58+AM69+AM77+AM97+AM109+AM116+AM122+AM134+AM145+AM155</f>
        <v>0</v>
      </c>
      <c r="AN9" s="20">
        <f>AN13+AN24+AN37+AN49+AN58+AN69+AN77+AN97+AN109+AN116+AN122+AN134+AN145+AN155</f>
        <v>0</v>
      </c>
      <c r="AO9" s="23"/>
      <c r="AP9" s="20">
        <f>AP13+AP24+AP37+AP49+AP58+AP69+AP77+AP97+AP109+AP116+AP122+AP134+AP145+AP155</f>
        <v>0</v>
      </c>
      <c r="AQ9" s="20">
        <f>AQ13+AQ24+AQ37+AQ49+AQ58+AQ69+AQ77+AQ97+AQ109+AQ116+AQ122+AQ134+AQ145+AQ155</f>
        <v>0</v>
      </c>
      <c r="AR9" s="20"/>
      <c r="AS9" s="20">
        <f>AS13+AS24+AS37+AS49+AS58+AS69+AS77+AS97+AS109+AS116+AS122+AS134+AS145+AS155</f>
        <v>0</v>
      </c>
      <c r="AT9" s="20">
        <f>AT13+AT24+AT37+AT49+AT58+AT69+AT77+AT97+AT109+AT116+AT122+AT134+AT145+AT155</f>
        <v>0</v>
      </c>
      <c r="AU9" s="20"/>
      <c r="AV9" s="20">
        <f>AV13+AV24+AV37+AV49+AV58+AV69+AV77+AV97+AV109+AV116+AV122+AV134+AV145+AV155</f>
        <v>0</v>
      </c>
      <c r="AW9" s="20">
        <f>AW13+AW24+AW37+AW49+AW58+AW69+AW77+AW97+AW109+AW116+AW122+AW134+AW145+AW155</f>
        <v>0</v>
      </c>
      <c r="AX9" s="20"/>
      <c r="AY9" s="20">
        <f>AY13+AY24+AY37+AY49+AY58+AY69+AY77+AY97+AY109+AY116+AY122+AY134+AY145+AY155</f>
        <v>0</v>
      </c>
      <c r="AZ9" s="20">
        <f>AZ13+AZ24+AZ37+AZ49+AZ58+AZ69+AZ77+AZ97+AZ109+AZ116+AZ122+AZ134+AZ145+AZ155</f>
        <v>0</v>
      </c>
      <c r="BA9" s="23"/>
      <c r="BB9" s="20">
        <f>BB13+BB24+BB37+BB49+BB58+BB69+BB77+BB97+BB109+BB116+BB122+BB134+BB145+BB155</f>
        <v>0</v>
      </c>
      <c r="BC9" s="20">
        <f>BC13+BC24+BC37+BC49+BC58+BC69+BC77+BC97+BC109+BC116+BC122+BC134+BC145+BC155</f>
        <v>0</v>
      </c>
      <c r="BD9" s="23"/>
      <c r="BE9" s="20">
        <f>BE13+BE24+BE37+BE49+BE58+BE69+BE77+BE97+BE109+BE116+BE122+BE134+BE145+BE155</f>
        <v>0</v>
      </c>
      <c r="BF9" s="20">
        <f>BF13+BF24+BF37+BF49+BF58+BF69+BF77+BF97+BF109+BF116+BF122+BF134+BF145+BF155</f>
        <v>0</v>
      </c>
      <c r="BG9" s="23"/>
      <c r="BH9" s="20">
        <f>BH13+BH24+BH37+BH49+BH58+BH69+BH77+BH97+BH109+BH116+BH122+BH134+BH145+BH155</f>
        <v>0</v>
      </c>
      <c r="BI9" s="20">
        <f>BI13+BI24+BI37+BI49+BI58+BI69+BI77+BI97+BI109+BI116+BI122+BI134+BI145+BI155</f>
        <v>0</v>
      </c>
      <c r="BJ9" s="23"/>
      <c r="BK9" s="20">
        <f>BK13+BK24+BK37+BK49+BK58+BK69+BK77+BK97+BK109+BK116+BK122+BK134+BK145+BK155</f>
        <v>0</v>
      </c>
      <c r="BL9" s="20">
        <f>BL13+BL24+BL37+BL49+BL58+BL69+BL77+BL97+BL109+BL116+BL122+BL134+BL145+BL155</f>
        <v>0</v>
      </c>
      <c r="BM9" s="23"/>
      <c r="BN9" s="20">
        <f>BN13+BN24+BN37+BN49+BN58+BN69+BN77+BN97+BN109+BN116+BN122+BN134+BN145+BN155</f>
        <v>0</v>
      </c>
      <c r="BO9" s="20">
        <f>BO13+BO24+BO37+BO49+BO58+BO69+BO77+BO97+BO109+BO116+BO122+BO134+BO145+BO155</f>
        <v>0</v>
      </c>
      <c r="BP9" s="23"/>
      <c r="BQ9" s="20">
        <f>BQ13+BQ24+BQ37+BQ49+BQ58+BQ69+BQ77+BQ97+BQ109+BQ116+BQ122+BQ134+BQ145+BQ155</f>
        <v>0</v>
      </c>
      <c r="BR9" s="20">
        <f>BR13+BR24+BR37+BR49+BR58+BR69+BR77+BR97+BR109+BR116+BR122+BR134+BR145+BR155</f>
        <v>0</v>
      </c>
      <c r="BS9" s="23"/>
      <c r="BT9" s="20">
        <f>BT13+BT24+BT37+BT49+BT58+BT69+BT77+BT97+BT109+BT116+BT122+BT134+BT145+BT155</f>
        <v>0</v>
      </c>
      <c r="BU9" s="20">
        <f>BU13+BU24+BU37+BU49+BU58+BU69+BU77+BU97+BU109+BU116+BU122+BU134+BU145+BU155</f>
        <v>0</v>
      </c>
      <c r="BV9" s="23"/>
      <c r="BW9" s="20">
        <f>BW13+BW24+BW37+BW49+BW58+BW69+BW77+BW97+BW109+BW116+BW122+BW134+BW145+BW155</f>
        <v>0</v>
      </c>
      <c r="BX9" s="20">
        <f>BX13+BX24+BX37+BX49+BX58+BX69+BX77+BX97+BX109+BX116+BX122+BX134+BX145+BX155</f>
        <v>0</v>
      </c>
      <c r="BY9" s="23"/>
      <c r="BZ9" s="20">
        <f>BZ13+BZ24+BZ37+BZ49+BZ58+BZ69+BZ77+BZ97+BZ109+BZ116+BZ122+BZ134+BZ145+BZ155</f>
        <v>0</v>
      </c>
      <c r="CA9" s="20">
        <f>CA13+CA24+CA37+CA49+CA58+CA69+CA77+CA97+CA109+CA116+CA122+CA134+CA145+CA155</f>
        <v>0</v>
      </c>
      <c r="CB9" s="23"/>
      <c r="CC9" s="20">
        <f>CC13+CC24+CC37+CC49+CC58+CC69+CC77+CC97+CC109+CC116+CC122+CC134+CC145+CC155</f>
        <v>0</v>
      </c>
      <c r="CD9" s="20">
        <f>CD13+CD24+CD37+CD49+CD58+CD69+CD77+CD97+CD109+CD116+CD122+CD134+CD145+CD155</f>
        <v>0</v>
      </c>
      <c r="CE9" s="23"/>
      <c r="CF9" s="20">
        <f>CF13+CF24+CF37+CF49+CF58+CF69+CF77+CF97+CF109+CF116+CF122+CF134+CF145+CF155</f>
        <v>0</v>
      </c>
      <c r="CG9" s="20">
        <f>CG13+CG24+CG37+CG49+CG58+CG69+CG77+CG97+CG109+CG116+CG122+CG134+CG145+CG155</f>
        <v>0</v>
      </c>
      <c r="CH9" s="23"/>
      <c r="CI9" s="20">
        <f>CI13+CI24+CI37+CI49+CI58+CI69+CI77+CI97+CI109+CI116+CI122+CI134+CI145+CI155</f>
        <v>0</v>
      </c>
      <c r="CJ9" s="20">
        <f>CJ13+CJ24+CJ37+CJ49+CJ58+CJ69+CJ77+CJ97+CJ109+CJ116+CJ122+CJ134+CJ145+CJ155</f>
        <v>0</v>
      </c>
      <c r="CK9" s="23"/>
      <c r="CL9" s="20">
        <f>CL13+CL24+CL37+CL49+CL58+CL69+CL77+CL97+CL109+CL116+CL122+CL134+CL145+CL155</f>
        <v>0</v>
      </c>
      <c r="CM9" s="20">
        <f>CM13+CM24+CM37+CM49+CM58+CM69+CM77+CM97+CM109+CM116+CM122+CM134+CM145+CM155</f>
        <v>0</v>
      </c>
      <c r="CN9" s="23"/>
      <c r="CO9" s="20">
        <f>CO13+CO24+CO37+CO49+CO58+CO69+CO77+CO97+CO109+CO116+CO122+CO134+CO145+CO155</f>
        <v>0</v>
      </c>
      <c r="CP9" s="20">
        <f>CP13+CP24+CP37+CP49+CP58+CP69+CP77+CP97+CP109+CP116+CP122+CP134+CP145+CP155</f>
        <v>0</v>
      </c>
      <c r="CQ9" s="23"/>
      <c r="CR9" s="20">
        <f>CR13+CR24+CR37+CR49+CR58+CR69+CR77+CR97+CR109+CR116+CR122+CR134+CR145+CR155</f>
        <v>0</v>
      </c>
      <c r="CS9" s="20">
        <f>CS13+CS24+CS37+CS49+CS58+CS69+CS77+CS97+CS109+CS116+CS122+CS134+CS145+CS155</f>
        <v>0</v>
      </c>
      <c r="CT9" s="23"/>
      <c r="CU9" s="20">
        <f>CU13+CU24+CU37+CU49+CU58+CU69+CU77+CU97+CU109+CU116+CU122+CU134+CU145+CU155</f>
        <v>0</v>
      </c>
      <c r="CV9" s="20">
        <f>CV13+CV24+CV37+CV49+CV58+CV69+CV77+CV97+CV109+CV116+CV122+CV134+CV145+CV155</f>
        <v>0</v>
      </c>
      <c r="CW9" s="23"/>
      <c r="CX9" s="20">
        <f>CX13+CX24+CX37+CX49+CX58+CX69+CX77+CX97+CX109+CX116+CX122+CX134+CX145+CX155</f>
        <v>0</v>
      </c>
      <c r="CY9" s="20">
        <f>CY13+CY24+CY37+CY49+CY58+CY69+CY77+CY97+CY109+CY116+CY122+CY134+CY145+CY155</f>
        <v>0</v>
      </c>
      <c r="CZ9" s="23"/>
    </row>
    <row r="10" spans="1:104" s="6" customFormat="1" ht="15.75" customHeight="1">
      <c r="A10" s="2"/>
      <c r="B10" s="20"/>
      <c r="C10" s="20"/>
      <c r="D10" s="20"/>
      <c r="E10" s="20"/>
      <c r="F10" s="20"/>
      <c r="G10" s="23"/>
      <c r="H10" s="20"/>
      <c r="I10" s="20"/>
      <c r="J10" s="23"/>
      <c r="K10" s="20"/>
      <c r="L10" s="20"/>
      <c r="M10" s="23"/>
      <c r="N10" s="20"/>
      <c r="O10" s="20"/>
      <c r="P10" s="23"/>
      <c r="Q10" s="20"/>
      <c r="R10" s="20"/>
      <c r="S10" s="23"/>
      <c r="T10" s="20"/>
      <c r="U10" s="20"/>
      <c r="V10" s="20"/>
      <c r="W10" s="23"/>
      <c r="X10" s="20"/>
      <c r="Y10" s="20"/>
      <c r="Z10" s="23"/>
      <c r="AA10" s="20"/>
      <c r="AB10" s="20"/>
      <c r="AC10" s="23"/>
      <c r="AD10" s="20"/>
      <c r="AE10" s="20"/>
      <c r="AF10" s="23"/>
      <c r="AG10" s="20"/>
      <c r="AH10" s="20"/>
      <c r="AI10" s="23"/>
      <c r="AJ10" s="20"/>
      <c r="AK10" s="20"/>
      <c r="AL10" s="23"/>
      <c r="AM10" s="20"/>
      <c r="AN10" s="20"/>
      <c r="AO10" s="23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3"/>
      <c r="BB10" s="20"/>
      <c r="BC10" s="20"/>
      <c r="BD10" s="23"/>
      <c r="BE10" s="20"/>
      <c r="BF10" s="20"/>
      <c r="BG10" s="23"/>
      <c r="BH10" s="20"/>
      <c r="BI10" s="20"/>
      <c r="BJ10" s="23"/>
      <c r="BK10" s="20"/>
      <c r="BL10" s="20"/>
      <c r="BM10" s="23"/>
      <c r="BN10" s="20"/>
      <c r="BO10" s="20"/>
      <c r="BP10" s="23"/>
      <c r="BQ10" s="20"/>
      <c r="BR10" s="20"/>
      <c r="BS10" s="23"/>
      <c r="BT10" s="20"/>
      <c r="BU10" s="20"/>
      <c r="BV10" s="23"/>
      <c r="BW10" s="20"/>
      <c r="BX10" s="20"/>
      <c r="BY10" s="23"/>
      <c r="BZ10" s="20"/>
      <c r="CA10" s="20"/>
      <c r="CB10" s="23"/>
      <c r="CC10" s="20"/>
      <c r="CD10" s="20"/>
      <c r="CE10" s="23"/>
      <c r="CF10" s="20"/>
      <c r="CG10" s="20"/>
      <c r="CH10" s="23"/>
      <c r="CI10" s="20"/>
      <c r="CJ10" s="20"/>
      <c r="CK10" s="23"/>
      <c r="CL10" s="20"/>
      <c r="CM10" s="20"/>
      <c r="CN10" s="23"/>
      <c r="CO10" s="20"/>
      <c r="CP10" s="20"/>
      <c r="CQ10" s="23"/>
      <c r="CR10" s="20"/>
      <c r="CS10" s="20"/>
      <c r="CT10" s="23"/>
      <c r="CU10" s="20"/>
      <c r="CV10" s="20"/>
      <c r="CW10" s="23"/>
      <c r="CX10" s="20"/>
      <c r="CY10" s="20"/>
      <c r="CZ10" s="23"/>
    </row>
    <row r="11" spans="1:104" s="6" customFormat="1" ht="15.75" customHeight="1">
      <c r="A11" s="2" t="s">
        <v>143</v>
      </c>
      <c r="B11" s="20">
        <f>B12+B13</f>
        <v>371320.23719999997</v>
      </c>
      <c r="C11" s="20">
        <f t="shared" ref="C11:CA11" si="3">C12+C13</f>
        <v>229908.10376</v>
      </c>
      <c r="D11" s="20">
        <f t="shared" ref="D11" si="4">C11/B11*100</f>
        <v>61.916394725388265</v>
      </c>
      <c r="E11" s="20">
        <f>E12+E13</f>
        <v>468.6</v>
      </c>
      <c r="F11" s="20">
        <f>F12+F13</f>
        <v>0</v>
      </c>
      <c r="G11" s="23">
        <f>F11/E11*100</f>
        <v>0</v>
      </c>
      <c r="H11" s="20">
        <f t="shared" si="3"/>
        <v>1220.4000000000001</v>
      </c>
      <c r="I11" s="20">
        <f t="shared" si="3"/>
        <v>547.26081999999997</v>
      </c>
      <c r="J11" s="23">
        <f>I11/H11*100</f>
        <v>44.842741724024904</v>
      </c>
      <c r="K11" s="20">
        <f t="shared" si="3"/>
        <v>0.8</v>
      </c>
      <c r="L11" s="20">
        <f t="shared" si="3"/>
        <v>0.8</v>
      </c>
      <c r="M11" s="23">
        <f>L11/K11*100</f>
        <v>100</v>
      </c>
      <c r="N11" s="20">
        <f t="shared" si="3"/>
        <v>2053.7999999999997</v>
      </c>
      <c r="O11" s="20">
        <f t="shared" si="3"/>
        <v>909.5377400000001</v>
      </c>
      <c r="P11" s="23">
        <f>O11/N11*100</f>
        <v>44.285604245788306</v>
      </c>
      <c r="Q11" s="20">
        <f>Q12+Q13</f>
        <v>1864.6327900000001</v>
      </c>
      <c r="R11" s="20">
        <f>R12+R13</f>
        <v>0</v>
      </c>
      <c r="S11" s="23">
        <f>R11/Q11*100</f>
        <v>0</v>
      </c>
      <c r="T11" s="20">
        <f>T12+T13</f>
        <v>1676.3050000000001</v>
      </c>
      <c r="U11" s="20">
        <f>X11+AA11</f>
        <v>1676.3050000000001</v>
      </c>
      <c r="V11" s="20">
        <f>V12+V13</f>
        <v>1676.3050000000001</v>
      </c>
      <c r="W11" s="23">
        <f>V11/U11*100</f>
        <v>100</v>
      </c>
      <c r="X11" s="20">
        <f>X12+X13</f>
        <v>1659.54195</v>
      </c>
      <c r="Y11" s="20">
        <f>Y12+Y13</f>
        <v>1659.54195</v>
      </c>
      <c r="Z11" s="23">
        <f>Y11/X11*100</f>
        <v>100</v>
      </c>
      <c r="AA11" s="20">
        <f>AA12+AA13</f>
        <v>16.76305</v>
      </c>
      <c r="AB11" s="20">
        <f>AB12+AB13</f>
        <v>16.76305</v>
      </c>
      <c r="AC11" s="23">
        <f>AB11/AA11*100</f>
        <v>100</v>
      </c>
      <c r="AD11" s="20">
        <f>AD12+AD13</f>
        <v>11405.5</v>
      </c>
      <c r="AE11" s="20">
        <f>AE12+AE13</f>
        <v>5663.7</v>
      </c>
      <c r="AF11" s="23">
        <f>AE11/AD11*100</f>
        <v>49.657621323045895</v>
      </c>
      <c r="AG11" s="20">
        <f t="shared" si="3"/>
        <v>141910</v>
      </c>
      <c r="AH11" s="20">
        <f t="shared" si="3"/>
        <v>94795.300099999993</v>
      </c>
      <c r="AI11" s="23">
        <f>AH11/AG11*100</f>
        <v>66.799591360721578</v>
      </c>
      <c r="AJ11" s="20">
        <f t="shared" si="3"/>
        <v>68496.2</v>
      </c>
      <c r="AK11" s="20">
        <f t="shared" si="3"/>
        <v>44157.612999999998</v>
      </c>
      <c r="AL11" s="23">
        <f>AK11/AJ11*100</f>
        <v>64.467244898257121</v>
      </c>
      <c r="AM11" s="20">
        <f t="shared" si="3"/>
        <v>0</v>
      </c>
      <c r="AN11" s="20">
        <f t="shared" si="3"/>
        <v>0</v>
      </c>
      <c r="AO11" s="23" t="e">
        <f>AN11/AM11*100</f>
        <v>#DIV/0!</v>
      </c>
      <c r="AP11" s="20">
        <f t="shared" si="3"/>
        <v>174.1</v>
      </c>
      <c r="AQ11" s="20">
        <f t="shared" si="3"/>
        <v>69.702699999999993</v>
      </c>
      <c r="AR11" s="20">
        <f>AQ11/AP11*100</f>
        <v>40.036013785180927</v>
      </c>
      <c r="AS11" s="20">
        <f t="shared" si="3"/>
        <v>20591.8</v>
      </c>
      <c r="AT11" s="20">
        <f t="shared" si="3"/>
        <v>15646.2</v>
      </c>
      <c r="AU11" s="20">
        <f>AT11/AS11*100</f>
        <v>75.982672714381465</v>
      </c>
      <c r="AV11" s="20">
        <f t="shared" si="3"/>
        <v>7042</v>
      </c>
      <c r="AW11" s="20">
        <f t="shared" si="3"/>
        <v>5400.82</v>
      </c>
      <c r="AX11" s="20">
        <f>AW11/AV11*100</f>
        <v>76.694404998579941</v>
      </c>
      <c r="AY11" s="20">
        <f t="shared" si="3"/>
        <v>91537.314379999996</v>
      </c>
      <c r="AZ11" s="20">
        <f t="shared" si="3"/>
        <v>44595.917759999997</v>
      </c>
      <c r="BA11" s="23">
        <f>AZ11/AY11*100</f>
        <v>48.718840029398727</v>
      </c>
      <c r="BB11" s="20">
        <f t="shared" si="3"/>
        <v>342.2</v>
      </c>
      <c r="BC11" s="20">
        <f t="shared" si="3"/>
        <v>293.5</v>
      </c>
      <c r="BD11" s="23">
        <f>BC11/BB11*100</f>
        <v>85.768556399766211</v>
      </c>
      <c r="BE11" s="20">
        <f t="shared" si="3"/>
        <v>19.71</v>
      </c>
      <c r="BF11" s="20">
        <f t="shared" si="3"/>
        <v>0</v>
      </c>
      <c r="BG11" s="23">
        <f>BF11/BE11*100</f>
        <v>0</v>
      </c>
      <c r="BH11" s="20">
        <f t="shared" si="3"/>
        <v>527</v>
      </c>
      <c r="BI11" s="20">
        <f t="shared" si="3"/>
        <v>201.40582000000001</v>
      </c>
      <c r="BJ11" s="23">
        <f>BI11/BH11*100</f>
        <v>38.217423149905123</v>
      </c>
      <c r="BK11" s="20">
        <f t="shared" si="3"/>
        <v>3</v>
      </c>
      <c r="BL11" s="20">
        <f t="shared" si="3"/>
        <v>1.5</v>
      </c>
      <c r="BM11" s="23">
        <f>BL11/BK11*100</f>
        <v>50</v>
      </c>
      <c r="BN11" s="20">
        <f t="shared" si="3"/>
        <v>547</v>
      </c>
      <c r="BO11" s="20">
        <f t="shared" si="3"/>
        <v>394.23403999999999</v>
      </c>
      <c r="BP11" s="23">
        <f>BO11/BN11*100</f>
        <v>72.072036563071293</v>
      </c>
      <c r="BQ11" s="20">
        <f t="shared" si="3"/>
        <v>14</v>
      </c>
      <c r="BR11" s="20">
        <f t="shared" si="3"/>
        <v>0</v>
      </c>
      <c r="BS11" s="23">
        <f>BR11/BQ11*100</f>
        <v>0</v>
      </c>
      <c r="BT11" s="20">
        <f t="shared" si="3"/>
        <v>0</v>
      </c>
      <c r="BU11" s="20">
        <f t="shared" si="3"/>
        <v>0</v>
      </c>
      <c r="BV11" s="23"/>
      <c r="BW11" s="20">
        <f t="shared" si="3"/>
        <v>528.5</v>
      </c>
      <c r="BX11" s="20">
        <f t="shared" si="3"/>
        <v>79.694999999999993</v>
      </c>
      <c r="BY11" s="23">
        <f>BX11/BW11*100</f>
        <v>15.079470198675496</v>
      </c>
      <c r="BZ11" s="20">
        <f t="shared" si="3"/>
        <v>0</v>
      </c>
      <c r="CA11" s="20">
        <f t="shared" si="3"/>
        <v>0</v>
      </c>
      <c r="CB11" s="23"/>
      <c r="CC11" s="20">
        <f t="shared" ref="CC11:CJ11" si="5">CC12+CC13</f>
        <v>15198.7</v>
      </c>
      <c r="CD11" s="20">
        <f t="shared" si="5"/>
        <v>12541.7958</v>
      </c>
      <c r="CE11" s="23">
        <f>CD11/CC11*100</f>
        <v>82.518872008790225</v>
      </c>
      <c r="CF11" s="20">
        <f t="shared" si="5"/>
        <v>99</v>
      </c>
      <c r="CG11" s="20">
        <f t="shared" si="5"/>
        <v>0</v>
      </c>
      <c r="CH11" s="23"/>
      <c r="CI11" s="20">
        <f t="shared" si="5"/>
        <v>0</v>
      </c>
      <c r="CJ11" s="20">
        <f t="shared" si="5"/>
        <v>0</v>
      </c>
      <c r="CK11" s="23"/>
      <c r="CL11" s="20">
        <f>CL12+CL13</f>
        <v>36.959000000000003</v>
      </c>
      <c r="CM11" s="20">
        <f>CM12+CM13</f>
        <v>0</v>
      </c>
      <c r="CN11" s="23">
        <f>CM11/CL11*100</f>
        <v>0</v>
      </c>
      <c r="CO11" s="20">
        <f>CO12+CO13</f>
        <v>1961.7988600000001</v>
      </c>
      <c r="CP11" s="20">
        <f>CP12+CP13</f>
        <v>1676.3050000000001</v>
      </c>
      <c r="CQ11" s="23">
        <f>CP11/CO11*100</f>
        <v>85.44734295543428</v>
      </c>
      <c r="CR11" s="20">
        <f>CR12+CR13</f>
        <v>2951.23</v>
      </c>
      <c r="CS11" s="20">
        <f>CS12+CS13</f>
        <v>1256.51098</v>
      </c>
      <c r="CT11" s="23">
        <f>CS11/CR11*100</f>
        <v>42.575840581723554</v>
      </c>
      <c r="CU11" s="20">
        <f>CU12+CU13</f>
        <v>0</v>
      </c>
      <c r="CV11" s="20">
        <f>CV12+CV13</f>
        <v>0</v>
      </c>
      <c r="CW11" s="23" t="e">
        <f>CV11/CU11*100</f>
        <v>#DIV/0!</v>
      </c>
      <c r="CX11" s="20">
        <f>CX12+CX13</f>
        <v>649.68717000000004</v>
      </c>
      <c r="CY11" s="20">
        <f>CY12+CY13</f>
        <v>0</v>
      </c>
      <c r="CZ11" s="23">
        <f>CY11/CX11*100</f>
        <v>0</v>
      </c>
    </row>
    <row r="12" spans="1:104" ht="15.75" customHeight="1">
      <c r="A12" s="1" t="s">
        <v>129</v>
      </c>
      <c r="B12" s="19">
        <f>H12+K12+N12+AG12+AJ12+AM12+AP12+AS12+AV12+AY12+BB12+BE12+BH12+BK12+E12+BN12+BQ12+BT12+BW12+BZ12+CC12+CF12+CI12+Q12+T12+CL12+AD12+CO12+CR12+CU12+CX12</f>
        <v>369266.43719999999</v>
      </c>
      <c r="C12" s="19">
        <f>I12+L12+O12+AH12+AK12+AN12+AQ12+AT12+AW12+AZ12+BC12+BF12+BI12+BL12+F12+BO12+BR12+BU12+BX12+CA12+CD12+CG12+CJ12+R12+V12+CM12+AE12+CP12+CS12+CV12+CY12</f>
        <v>228998.56602</v>
      </c>
      <c r="D12" s="19">
        <v>56.844562300257309</v>
      </c>
      <c r="E12" s="19">
        <v>468.6</v>
      </c>
      <c r="F12" s="19"/>
      <c r="G12" s="17">
        <f>F12/E12*100</f>
        <v>0</v>
      </c>
      <c r="H12" s="19">
        <v>1220.4000000000001</v>
      </c>
      <c r="I12" s="19">
        <v>547.26081999999997</v>
      </c>
      <c r="J12" s="17">
        <f>I12/H12*100</f>
        <v>44.842741724024904</v>
      </c>
      <c r="K12" s="19">
        <v>0.8</v>
      </c>
      <c r="L12" s="19">
        <v>0.8</v>
      </c>
      <c r="M12" s="17" t="s">
        <v>246</v>
      </c>
      <c r="N12" s="19"/>
      <c r="O12" s="19"/>
      <c r="P12" s="17"/>
      <c r="Q12" s="19">
        <v>1864.6327900000001</v>
      </c>
      <c r="R12" s="19"/>
      <c r="S12" s="17">
        <f>R12/Q12*100</f>
        <v>0</v>
      </c>
      <c r="T12" s="19">
        <v>1676.3050000000001</v>
      </c>
      <c r="U12" s="19">
        <f>X12+AA12</f>
        <v>1676.3050000000001</v>
      </c>
      <c r="V12" s="19">
        <f>Y12+AB12</f>
        <v>1676.3050000000001</v>
      </c>
      <c r="W12" s="17">
        <f>V12/U12*100</f>
        <v>100</v>
      </c>
      <c r="X12" s="19">
        <v>1659.54195</v>
      </c>
      <c r="Y12" s="19">
        <v>1659.54195</v>
      </c>
      <c r="Z12" s="17">
        <f>Y12/X12*100</f>
        <v>100</v>
      </c>
      <c r="AA12" s="19">
        <v>16.76305</v>
      </c>
      <c r="AB12" s="19">
        <v>16.76305</v>
      </c>
      <c r="AC12" s="17">
        <f>AB12/AA12*100</f>
        <v>100</v>
      </c>
      <c r="AD12" s="19">
        <v>11405.5</v>
      </c>
      <c r="AE12" s="19">
        <v>5663.7</v>
      </c>
      <c r="AF12" s="17">
        <f>AE12/AD12*100</f>
        <v>49.657621323045895</v>
      </c>
      <c r="AG12" s="19">
        <v>141910</v>
      </c>
      <c r="AH12" s="19">
        <v>94795.300099999993</v>
      </c>
      <c r="AI12" s="17">
        <f>AH12/AG12*100</f>
        <v>66.799591360721578</v>
      </c>
      <c r="AJ12" s="19">
        <v>68496.2</v>
      </c>
      <c r="AK12" s="19">
        <v>44157.612999999998</v>
      </c>
      <c r="AL12" s="17">
        <f>AK12/AJ12*100</f>
        <v>64.467244898257121</v>
      </c>
      <c r="AM12" s="19"/>
      <c r="AN12" s="19"/>
      <c r="AO12" s="17">
        <v>0</v>
      </c>
      <c r="AP12" s="19">
        <v>174.1</v>
      </c>
      <c r="AQ12" s="19">
        <v>69.702699999999993</v>
      </c>
      <c r="AR12" s="19">
        <f>AQ12/AP12*100</f>
        <v>40.036013785180927</v>
      </c>
      <c r="AS12" s="19">
        <v>20591.8</v>
      </c>
      <c r="AT12" s="19">
        <v>15646.2</v>
      </c>
      <c r="AU12" s="19">
        <f>AT12/AS12*100</f>
        <v>75.982672714381465</v>
      </c>
      <c r="AV12" s="19">
        <v>7042</v>
      </c>
      <c r="AW12" s="19">
        <v>5400.82</v>
      </c>
      <c r="AX12" s="17">
        <f>AW12/AV12*100</f>
        <v>76.694404998579941</v>
      </c>
      <c r="AY12" s="19">
        <v>91537.314379999996</v>
      </c>
      <c r="AZ12" s="19">
        <v>44595.917759999997</v>
      </c>
      <c r="BA12" s="17">
        <f>AZ12/AY12*100</f>
        <v>48.718840029398727</v>
      </c>
      <c r="BB12" s="19">
        <v>342.2</v>
      </c>
      <c r="BC12" s="19">
        <v>293.5</v>
      </c>
      <c r="BD12" s="17">
        <f>BC12/BB12*100</f>
        <v>85.768556399766211</v>
      </c>
      <c r="BE12" s="19">
        <v>19.71</v>
      </c>
      <c r="BF12" s="19"/>
      <c r="BG12" s="17">
        <f>BF12/BE12*100</f>
        <v>0</v>
      </c>
      <c r="BH12" s="19">
        <v>527</v>
      </c>
      <c r="BI12" s="19">
        <v>201.40582000000001</v>
      </c>
      <c r="BJ12" s="17">
        <f>BI12/BH12*100</f>
        <v>38.217423149905123</v>
      </c>
      <c r="BK12" s="19">
        <v>3</v>
      </c>
      <c r="BL12" s="19">
        <v>1.5</v>
      </c>
      <c r="BM12" s="17">
        <f>BL12/BK12*100</f>
        <v>50</v>
      </c>
      <c r="BN12" s="19">
        <v>547</v>
      </c>
      <c r="BO12" s="19">
        <v>394.23403999999999</v>
      </c>
      <c r="BP12" s="23">
        <f>BO12/BN12*100</f>
        <v>72.072036563071293</v>
      </c>
      <c r="BQ12" s="19">
        <v>14</v>
      </c>
      <c r="BR12" s="19"/>
      <c r="BS12" s="17">
        <f>BR12/BQ12*100</f>
        <v>0</v>
      </c>
      <c r="BT12" s="19"/>
      <c r="BU12" s="19"/>
      <c r="BV12" s="17"/>
      <c r="BW12" s="19">
        <v>528.5</v>
      </c>
      <c r="BX12" s="19">
        <v>79.694999999999993</v>
      </c>
      <c r="BY12" s="17">
        <f>BX12/BW12*100</f>
        <v>15.079470198675496</v>
      </c>
      <c r="BZ12" s="19"/>
      <c r="CA12" s="19"/>
      <c r="CB12" s="17"/>
      <c r="CC12" s="19">
        <v>15198.7</v>
      </c>
      <c r="CD12" s="19">
        <v>12541.7958</v>
      </c>
      <c r="CE12" s="17">
        <f>CD12/CC12*100</f>
        <v>82.518872008790225</v>
      </c>
      <c r="CF12" s="19">
        <v>99</v>
      </c>
      <c r="CG12" s="19"/>
      <c r="CH12" s="17">
        <f>CG12/CF12*100</f>
        <v>0</v>
      </c>
      <c r="CI12" s="19"/>
      <c r="CJ12" s="19"/>
      <c r="CK12" s="17"/>
      <c r="CL12" s="19">
        <v>36.959000000000003</v>
      </c>
      <c r="CM12" s="19"/>
      <c r="CN12" s="17">
        <f>CM12/CL12*100</f>
        <v>0</v>
      </c>
      <c r="CO12" s="19">
        <v>1961.7988600000001</v>
      </c>
      <c r="CP12" s="19">
        <v>1676.3050000000001</v>
      </c>
      <c r="CQ12" s="17">
        <f>CP12/CO12*100</f>
        <v>85.44734295543428</v>
      </c>
      <c r="CR12" s="19">
        <v>2951.23</v>
      </c>
      <c r="CS12" s="19">
        <v>1256.51098</v>
      </c>
      <c r="CT12" s="17">
        <f>CS12/CR12*100</f>
        <v>42.575840581723554</v>
      </c>
      <c r="CU12" s="19"/>
      <c r="CV12" s="19"/>
      <c r="CW12" s="17" t="e">
        <f>CV12/CU12*100</f>
        <v>#DIV/0!</v>
      </c>
      <c r="CX12" s="19">
        <v>649.68717000000004</v>
      </c>
      <c r="CY12" s="19"/>
      <c r="CZ12" s="17">
        <f>CY12/CX12*100</f>
        <v>0</v>
      </c>
    </row>
    <row r="13" spans="1:104" s="6" customFormat="1" ht="15.75" customHeight="1">
      <c r="A13" s="2" t="s">
        <v>160</v>
      </c>
      <c r="B13" s="20">
        <f>SUM(B14:B21)</f>
        <v>2053.7999999999997</v>
      </c>
      <c r="C13" s="20">
        <f>SUM(C14:C21)</f>
        <v>909.5377400000001</v>
      </c>
      <c r="D13" s="20">
        <v>45.521170312867568</v>
      </c>
      <c r="E13" s="20">
        <v>0</v>
      </c>
      <c r="F13" s="20">
        <v>0</v>
      </c>
      <c r="G13" s="23"/>
      <c r="H13" s="20">
        <f t="shared" ref="H13:I13" si="6">SUM(H14:H21)</f>
        <v>0</v>
      </c>
      <c r="I13" s="20">
        <f t="shared" si="6"/>
        <v>0</v>
      </c>
      <c r="J13" s="23"/>
      <c r="K13" s="20">
        <f t="shared" ref="K13:L13" si="7">SUM(K14:K21)</f>
        <v>0</v>
      </c>
      <c r="L13" s="20">
        <f t="shared" si="7"/>
        <v>0</v>
      </c>
      <c r="M13" s="23"/>
      <c r="N13" s="20">
        <f t="shared" ref="N13:O13" si="8">SUM(N14:N21)</f>
        <v>2053.7999999999997</v>
      </c>
      <c r="O13" s="20">
        <f t="shared" si="8"/>
        <v>909.5377400000001</v>
      </c>
      <c r="P13" s="23">
        <f t="shared" ref="P13:P21" si="9">O13/N13*100</f>
        <v>44.285604245788306</v>
      </c>
      <c r="Q13" s="20">
        <v>0</v>
      </c>
      <c r="R13" s="20">
        <v>0</v>
      </c>
      <c r="S13" s="23"/>
      <c r="T13" s="20">
        <v>0</v>
      </c>
      <c r="U13" s="20">
        <v>0</v>
      </c>
      <c r="V13" s="20">
        <v>0</v>
      </c>
      <c r="W13" s="23"/>
      <c r="X13" s="20">
        <v>0</v>
      </c>
      <c r="Y13" s="20">
        <v>0</v>
      </c>
      <c r="Z13" s="23"/>
      <c r="AA13" s="20">
        <v>0</v>
      </c>
      <c r="AB13" s="20">
        <v>0</v>
      </c>
      <c r="AC13" s="23"/>
      <c r="AD13" s="20">
        <v>0</v>
      </c>
      <c r="AE13" s="20">
        <v>0</v>
      </c>
      <c r="AF13" s="23"/>
      <c r="AG13" s="20">
        <f t="shared" ref="AG13" si="10">SUM(AG14:AG21)</f>
        <v>0</v>
      </c>
      <c r="AH13" s="20">
        <f t="shared" ref="AH13" si="11">SUM(AH14:AH21)</f>
        <v>0</v>
      </c>
      <c r="AI13" s="23"/>
      <c r="AJ13" s="20">
        <f t="shared" ref="AJ13:AK13" si="12">SUM(AJ14:AJ21)</f>
        <v>0</v>
      </c>
      <c r="AK13" s="20">
        <f t="shared" si="12"/>
        <v>0</v>
      </c>
      <c r="AL13" s="23"/>
      <c r="AM13" s="20">
        <f t="shared" ref="AM13:AN13" si="13">SUM(AM14:AM21)</f>
        <v>0</v>
      </c>
      <c r="AN13" s="20">
        <f t="shared" si="13"/>
        <v>0</v>
      </c>
      <c r="AO13" s="23"/>
      <c r="AP13" s="20">
        <f t="shared" ref="AP13:AQ13" si="14">SUM(AP14:AP21)</f>
        <v>0</v>
      </c>
      <c r="AQ13" s="20">
        <f t="shared" si="14"/>
        <v>0</v>
      </c>
      <c r="AR13" s="20"/>
      <c r="AS13" s="20">
        <f t="shared" ref="AS13:AT13" si="15">SUM(AS14:AS21)</f>
        <v>0</v>
      </c>
      <c r="AT13" s="20">
        <f t="shared" si="15"/>
        <v>0</v>
      </c>
      <c r="AU13" s="20"/>
      <c r="AV13" s="20">
        <f t="shared" ref="AV13:AW13" si="16">SUM(AV14:AV21)</f>
        <v>0</v>
      </c>
      <c r="AW13" s="20">
        <f t="shared" si="16"/>
        <v>0</v>
      </c>
      <c r="AX13" s="20"/>
      <c r="AY13" s="20">
        <f t="shared" ref="AY13:AZ13" si="17">SUM(AY14:AY21)</f>
        <v>0</v>
      </c>
      <c r="AZ13" s="20">
        <f t="shared" si="17"/>
        <v>0</v>
      </c>
      <c r="BA13" s="23"/>
      <c r="BB13" s="20">
        <f t="shared" ref="BB13:BC13" si="18">SUM(BB14:BB21)</f>
        <v>0</v>
      </c>
      <c r="BC13" s="20">
        <f t="shared" si="18"/>
        <v>0</v>
      </c>
      <c r="BD13" s="23"/>
      <c r="BE13" s="20">
        <f t="shared" ref="BE13:BF13" si="19">SUM(BE14:BE21)</f>
        <v>0</v>
      </c>
      <c r="BF13" s="20">
        <f t="shared" si="19"/>
        <v>0</v>
      </c>
      <c r="BG13" s="23"/>
      <c r="BH13" s="20">
        <v>0</v>
      </c>
      <c r="BI13" s="20">
        <v>0</v>
      </c>
      <c r="BJ13" s="23"/>
      <c r="BK13" s="20">
        <v>0</v>
      </c>
      <c r="BL13" s="20">
        <v>0</v>
      </c>
      <c r="BM13" s="23"/>
      <c r="BN13" s="20">
        <v>0</v>
      </c>
      <c r="BO13" s="20">
        <v>0</v>
      </c>
      <c r="BP13" s="23"/>
      <c r="BQ13" s="20">
        <v>0</v>
      </c>
      <c r="BR13" s="20">
        <v>0</v>
      </c>
      <c r="BS13" s="23"/>
      <c r="BT13" s="20">
        <v>0</v>
      </c>
      <c r="BU13" s="20">
        <v>0</v>
      </c>
      <c r="BV13" s="23"/>
      <c r="BW13" s="20">
        <v>0</v>
      </c>
      <c r="BX13" s="20">
        <v>0</v>
      </c>
      <c r="BY13" s="23"/>
      <c r="BZ13" s="20">
        <v>0</v>
      </c>
      <c r="CA13" s="20">
        <v>0</v>
      </c>
      <c r="CB13" s="23"/>
      <c r="CC13" s="20">
        <v>0</v>
      </c>
      <c r="CD13" s="20">
        <v>0</v>
      </c>
      <c r="CE13" s="23"/>
      <c r="CF13" s="20">
        <v>0</v>
      </c>
      <c r="CG13" s="20">
        <v>0</v>
      </c>
      <c r="CH13" s="23"/>
      <c r="CI13" s="20">
        <v>0</v>
      </c>
      <c r="CJ13" s="20">
        <v>0</v>
      </c>
      <c r="CK13" s="23"/>
      <c r="CL13" s="20">
        <v>0</v>
      </c>
      <c r="CM13" s="20">
        <v>0</v>
      </c>
      <c r="CN13" s="23"/>
      <c r="CO13" s="20">
        <v>0</v>
      </c>
      <c r="CP13" s="20">
        <v>0</v>
      </c>
      <c r="CQ13" s="23"/>
      <c r="CR13" s="20">
        <v>0</v>
      </c>
      <c r="CS13" s="20">
        <v>0</v>
      </c>
      <c r="CT13" s="23"/>
      <c r="CU13" s="20">
        <v>0</v>
      </c>
      <c r="CV13" s="20">
        <v>0</v>
      </c>
      <c r="CW13" s="23"/>
      <c r="CX13" s="20">
        <v>0</v>
      </c>
      <c r="CY13" s="20">
        <v>0</v>
      </c>
      <c r="CZ13" s="23"/>
    </row>
    <row r="14" spans="1:104" ht="15.75" customHeight="1">
      <c r="A14" s="1" t="s">
        <v>14</v>
      </c>
      <c r="B14" s="19">
        <f t="shared" ref="B14:B21" si="20">H14+K14+N14+AG14+AJ14+AM14+AP14+AS14+AV14+AY14+BB14+BE14+BH14+BK14+E14+BN14+BQ14+BT14+BW14+BZ14+CC14+CF14+CI14+Q14+T14+CL14+AD14+CO14+CR14+CU14+CX14</f>
        <v>273.60000000000002</v>
      </c>
      <c r="C14" s="19">
        <f t="shared" ref="C14:C21" si="21">I14+L14+O14+AH14+AK14+AN14+AQ14+AT14+AW14+AZ14+BC14+BF14+BI14+BL14+F14+BO14+BR14+BU14+BX14+CA14+CD14+CG14+CJ14+R14+V14+CM14+AE14+CP14+CS14+CV14+CY14</f>
        <v>126.88294999999999</v>
      </c>
      <c r="D14" s="19">
        <v>43.6507973568282</v>
      </c>
      <c r="E14" s="19"/>
      <c r="F14" s="19"/>
      <c r="G14" s="17"/>
      <c r="H14" s="19"/>
      <c r="I14" s="19"/>
      <c r="J14" s="17"/>
      <c r="K14" s="19"/>
      <c r="L14" s="19"/>
      <c r="M14" s="17"/>
      <c r="N14" s="19">
        <v>273.60000000000002</v>
      </c>
      <c r="O14" s="19">
        <v>126.88294999999999</v>
      </c>
      <c r="P14" s="17">
        <f t="shared" si="9"/>
        <v>46.375347222222217</v>
      </c>
      <c r="Q14" s="19"/>
      <c r="R14" s="19"/>
      <c r="S14" s="17"/>
      <c r="T14" s="19"/>
      <c r="U14" s="19">
        <f t="shared" ref="U14:V21" si="22">X14+AA14</f>
        <v>0</v>
      </c>
      <c r="V14" s="19">
        <f t="shared" si="22"/>
        <v>0</v>
      </c>
      <c r="W14" s="17"/>
      <c r="X14" s="19"/>
      <c r="Y14" s="19"/>
      <c r="Z14" s="17"/>
      <c r="AA14" s="19"/>
      <c r="AB14" s="19"/>
      <c r="AC14" s="17"/>
      <c r="AD14" s="19"/>
      <c r="AE14" s="19"/>
      <c r="AF14" s="17"/>
      <c r="AG14" s="19"/>
      <c r="AH14" s="19"/>
      <c r="AI14" s="17"/>
      <c r="AJ14" s="19"/>
      <c r="AK14" s="19"/>
      <c r="AL14" s="17"/>
      <c r="AM14" s="19"/>
      <c r="AN14" s="19"/>
      <c r="AO14" s="17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7"/>
      <c r="BB14" s="19"/>
      <c r="BC14" s="19"/>
      <c r="BD14" s="17"/>
      <c r="BE14" s="19"/>
      <c r="BF14" s="19"/>
      <c r="BG14" s="17"/>
      <c r="BH14" s="19"/>
      <c r="BI14" s="19"/>
      <c r="BJ14" s="17"/>
      <c r="BK14" s="19"/>
      <c r="BL14" s="19"/>
      <c r="BM14" s="17"/>
      <c r="BN14" s="19"/>
      <c r="BO14" s="19"/>
      <c r="BP14" s="17"/>
      <c r="BQ14" s="19"/>
      <c r="BR14" s="19"/>
      <c r="BS14" s="17"/>
      <c r="BT14" s="19"/>
      <c r="BU14" s="19"/>
      <c r="BV14" s="17"/>
      <c r="BW14" s="19"/>
      <c r="BX14" s="19"/>
      <c r="BY14" s="17"/>
      <c r="BZ14" s="19"/>
      <c r="CA14" s="19"/>
      <c r="CB14" s="17"/>
      <c r="CC14" s="19"/>
      <c r="CD14" s="19"/>
      <c r="CE14" s="17"/>
      <c r="CF14" s="19"/>
      <c r="CG14" s="19"/>
      <c r="CH14" s="17"/>
      <c r="CI14" s="19"/>
      <c r="CJ14" s="19"/>
      <c r="CK14" s="17"/>
      <c r="CL14" s="19"/>
      <c r="CM14" s="19"/>
      <c r="CN14" s="17"/>
      <c r="CO14" s="19"/>
      <c r="CP14" s="19"/>
      <c r="CQ14" s="17"/>
      <c r="CR14" s="19"/>
      <c r="CS14" s="19"/>
      <c r="CT14" s="17"/>
      <c r="CU14" s="19"/>
      <c r="CV14" s="19"/>
      <c r="CW14" s="17"/>
      <c r="CX14" s="19"/>
      <c r="CY14" s="19"/>
      <c r="CZ14" s="17"/>
    </row>
    <row r="15" spans="1:104" ht="15.75" customHeight="1">
      <c r="A15" s="1" t="s">
        <v>103</v>
      </c>
      <c r="B15" s="19">
        <f t="shared" si="20"/>
        <v>138.6</v>
      </c>
      <c r="C15" s="19">
        <f t="shared" si="21"/>
        <v>0</v>
      </c>
      <c r="D15" s="19">
        <v>0</v>
      </c>
      <c r="E15" s="19"/>
      <c r="F15" s="19"/>
      <c r="G15" s="17"/>
      <c r="H15" s="19"/>
      <c r="I15" s="19"/>
      <c r="J15" s="17"/>
      <c r="K15" s="19"/>
      <c r="L15" s="19"/>
      <c r="M15" s="17"/>
      <c r="N15" s="19">
        <v>138.6</v>
      </c>
      <c r="O15" s="19"/>
      <c r="P15" s="17">
        <f t="shared" si="9"/>
        <v>0</v>
      </c>
      <c r="Q15" s="19"/>
      <c r="R15" s="19"/>
      <c r="S15" s="17"/>
      <c r="T15" s="19"/>
      <c r="U15" s="19">
        <f t="shared" si="22"/>
        <v>0</v>
      </c>
      <c r="V15" s="19">
        <f t="shared" si="22"/>
        <v>0</v>
      </c>
      <c r="W15" s="17"/>
      <c r="X15" s="19"/>
      <c r="Y15" s="19"/>
      <c r="Z15" s="17"/>
      <c r="AA15" s="19"/>
      <c r="AB15" s="19"/>
      <c r="AC15" s="17"/>
      <c r="AD15" s="19"/>
      <c r="AE15" s="19"/>
      <c r="AF15" s="17"/>
      <c r="AG15" s="19"/>
      <c r="AH15" s="19"/>
      <c r="AI15" s="17"/>
      <c r="AJ15" s="19"/>
      <c r="AK15" s="19"/>
      <c r="AL15" s="17"/>
      <c r="AM15" s="19"/>
      <c r="AN15" s="19"/>
      <c r="AO15" s="17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7"/>
      <c r="BB15" s="19"/>
      <c r="BC15" s="19"/>
      <c r="BD15" s="17"/>
      <c r="BE15" s="19"/>
      <c r="BF15" s="19"/>
      <c r="BG15" s="17"/>
      <c r="BH15" s="19"/>
      <c r="BI15" s="19"/>
      <c r="BJ15" s="17"/>
      <c r="BK15" s="19"/>
      <c r="BL15" s="19"/>
      <c r="BM15" s="17"/>
      <c r="BN15" s="19"/>
      <c r="BO15" s="19"/>
      <c r="BP15" s="17"/>
      <c r="BQ15" s="19"/>
      <c r="BR15" s="19"/>
      <c r="BS15" s="17"/>
      <c r="BT15" s="19"/>
      <c r="BU15" s="19"/>
      <c r="BV15" s="17"/>
      <c r="BW15" s="19"/>
      <c r="BX15" s="19"/>
      <c r="BY15" s="17"/>
      <c r="BZ15" s="19"/>
      <c r="CA15" s="19"/>
      <c r="CB15" s="17"/>
      <c r="CC15" s="19"/>
      <c r="CD15" s="19"/>
      <c r="CE15" s="17"/>
      <c r="CF15" s="19"/>
      <c r="CG15" s="19"/>
      <c r="CH15" s="17"/>
      <c r="CI15" s="19"/>
      <c r="CJ15" s="19"/>
      <c r="CK15" s="17"/>
      <c r="CL15" s="19"/>
      <c r="CM15" s="19"/>
      <c r="CN15" s="17"/>
      <c r="CO15" s="19"/>
      <c r="CP15" s="19"/>
      <c r="CQ15" s="17"/>
      <c r="CR15" s="19"/>
      <c r="CS15" s="19"/>
      <c r="CT15" s="17"/>
      <c r="CU15" s="19"/>
      <c r="CV15" s="19"/>
      <c r="CW15" s="17"/>
      <c r="CX15" s="19"/>
      <c r="CY15" s="19"/>
      <c r="CZ15" s="17"/>
    </row>
    <row r="16" spans="1:104" ht="15.75" customHeight="1">
      <c r="A16" s="1" t="s">
        <v>36</v>
      </c>
      <c r="B16" s="19">
        <f t="shared" si="20"/>
        <v>273.60000000000002</v>
      </c>
      <c r="C16" s="19">
        <f t="shared" si="21"/>
        <v>154.98946000000001</v>
      </c>
      <c r="D16" s="19">
        <v>57.010295154185023</v>
      </c>
      <c r="E16" s="19"/>
      <c r="F16" s="19"/>
      <c r="G16" s="17"/>
      <c r="H16" s="19"/>
      <c r="I16" s="19"/>
      <c r="J16" s="17"/>
      <c r="K16" s="19"/>
      <c r="L16" s="19"/>
      <c r="M16" s="17"/>
      <c r="N16" s="19">
        <v>273.60000000000002</v>
      </c>
      <c r="O16" s="19">
        <v>154.98946000000001</v>
      </c>
      <c r="P16" s="17">
        <f t="shared" si="9"/>
        <v>56.648194444444442</v>
      </c>
      <c r="Q16" s="19"/>
      <c r="R16" s="19"/>
      <c r="S16" s="17"/>
      <c r="T16" s="19"/>
      <c r="U16" s="19">
        <f t="shared" si="22"/>
        <v>0</v>
      </c>
      <c r="V16" s="19">
        <f t="shared" si="22"/>
        <v>0</v>
      </c>
      <c r="W16" s="17"/>
      <c r="X16" s="19"/>
      <c r="Y16" s="19"/>
      <c r="Z16" s="17"/>
      <c r="AA16" s="19"/>
      <c r="AB16" s="19"/>
      <c r="AC16" s="17"/>
      <c r="AD16" s="19"/>
      <c r="AE16" s="19"/>
      <c r="AF16" s="17"/>
      <c r="AG16" s="19"/>
      <c r="AH16" s="19"/>
      <c r="AI16" s="17"/>
      <c r="AJ16" s="19"/>
      <c r="AK16" s="19"/>
      <c r="AL16" s="17"/>
      <c r="AM16" s="19"/>
      <c r="AN16" s="19"/>
      <c r="AO16" s="17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7"/>
      <c r="BB16" s="19"/>
      <c r="BC16" s="19"/>
      <c r="BD16" s="17"/>
      <c r="BE16" s="19"/>
      <c r="BF16" s="19"/>
      <c r="BG16" s="17"/>
      <c r="BH16" s="19"/>
      <c r="BI16" s="19"/>
      <c r="BJ16" s="17"/>
      <c r="BK16" s="19"/>
      <c r="BL16" s="19"/>
      <c r="BM16" s="17"/>
      <c r="BN16" s="19"/>
      <c r="BO16" s="19"/>
      <c r="BP16" s="17"/>
      <c r="BQ16" s="19"/>
      <c r="BR16" s="19"/>
      <c r="BS16" s="17"/>
      <c r="BT16" s="19"/>
      <c r="BU16" s="19"/>
      <c r="BV16" s="17"/>
      <c r="BW16" s="19"/>
      <c r="BX16" s="19"/>
      <c r="BY16" s="17"/>
      <c r="BZ16" s="19"/>
      <c r="CA16" s="19"/>
      <c r="CB16" s="17"/>
      <c r="CC16" s="19"/>
      <c r="CD16" s="19"/>
      <c r="CE16" s="17"/>
      <c r="CF16" s="19"/>
      <c r="CG16" s="19"/>
      <c r="CH16" s="17"/>
      <c r="CI16" s="19"/>
      <c r="CJ16" s="19"/>
      <c r="CK16" s="17"/>
      <c r="CL16" s="19"/>
      <c r="CM16" s="19"/>
      <c r="CN16" s="17"/>
      <c r="CO16" s="19"/>
      <c r="CP16" s="19"/>
      <c r="CQ16" s="17"/>
      <c r="CR16" s="19"/>
      <c r="CS16" s="19"/>
      <c r="CT16" s="17"/>
      <c r="CU16" s="19"/>
      <c r="CV16" s="19"/>
      <c r="CW16" s="17"/>
      <c r="CX16" s="19"/>
      <c r="CY16" s="19"/>
      <c r="CZ16" s="17"/>
    </row>
    <row r="17" spans="1:104" ht="15.75" customHeight="1">
      <c r="A17" s="1" t="s">
        <v>114</v>
      </c>
      <c r="B17" s="19">
        <f t="shared" si="20"/>
        <v>273.60000000000002</v>
      </c>
      <c r="C17" s="19">
        <f t="shared" si="21"/>
        <v>126.88252</v>
      </c>
      <c r="D17" s="19">
        <v>46.565154185022031</v>
      </c>
      <c r="E17" s="19"/>
      <c r="F17" s="19"/>
      <c r="G17" s="17"/>
      <c r="H17" s="19"/>
      <c r="I17" s="19"/>
      <c r="J17" s="17"/>
      <c r="K17" s="19"/>
      <c r="L17" s="19"/>
      <c r="M17" s="17"/>
      <c r="N17" s="19">
        <v>273.60000000000002</v>
      </c>
      <c r="O17" s="19">
        <v>126.88252</v>
      </c>
      <c r="P17" s="17">
        <f t="shared" si="9"/>
        <v>46.375190058479525</v>
      </c>
      <c r="Q17" s="19"/>
      <c r="R17" s="19"/>
      <c r="S17" s="17"/>
      <c r="T17" s="19"/>
      <c r="U17" s="19">
        <f t="shared" si="22"/>
        <v>0</v>
      </c>
      <c r="V17" s="19">
        <f t="shared" si="22"/>
        <v>0</v>
      </c>
      <c r="W17" s="17"/>
      <c r="X17" s="19"/>
      <c r="Y17" s="19"/>
      <c r="Z17" s="17"/>
      <c r="AA17" s="19"/>
      <c r="AB17" s="19"/>
      <c r="AC17" s="17"/>
      <c r="AD17" s="19"/>
      <c r="AE17" s="19"/>
      <c r="AF17" s="17"/>
      <c r="AG17" s="19"/>
      <c r="AH17" s="19"/>
      <c r="AI17" s="17"/>
      <c r="AJ17" s="19"/>
      <c r="AK17" s="19"/>
      <c r="AL17" s="17"/>
      <c r="AM17" s="19"/>
      <c r="AN17" s="19"/>
      <c r="AO17" s="17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7"/>
      <c r="BB17" s="19"/>
      <c r="BC17" s="19"/>
      <c r="BD17" s="17"/>
      <c r="BE17" s="19"/>
      <c r="BF17" s="19"/>
      <c r="BG17" s="17"/>
      <c r="BH17" s="19"/>
      <c r="BI17" s="19"/>
      <c r="BJ17" s="17"/>
      <c r="BK17" s="19"/>
      <c r="BL17" s="19"/>
      <c r="BM17" s="17"/>
      <c r="BN17" s="19"/>
      <c r="BO17" s="19"/>
      <c r="BP17" s="17"/>
      <c r="BQ17" s="19"/>
      <c r="BR17" s="19"/>
      <c r="BS17" s="17"/>
      <c r="BT17" s="19"/>
      <c r="BU17" s="19"/>
      <c r="BV17" s="17"/>
      <c r="BW17" s="19"/>
      <c r="BX17" s="19"/>
      <c r="BY17" s="17"/>
      <c r="BZ17" s="19"/>
      <c r="CA17" s="19"/>
      <c r="CB17" s="17"/>
      <c r="CC17" s="19"/>
      <c r="CD17" s="19"/>
      <c r="CE17" s="17"/>
      <c r="CF17" s="19"/>
      <c r="CG17" s="19"/>
      <c r="CH17" s="17"/>
      <c r="CI17" s="19"/>
      <c r="CJ17" s="19"/>
      <c r="CK17" s="17"/>
      <c r="CL17" s="19"/>
      <c r="CM17" s="19"/>
      <c r="CN17" s="17"/>
      <c r="CO17" s="19"/>
      <c r="CP17" s="19"/>
      <c r="CQ17" s="17"/>
      <c r="CR17" s="19"/>
      <c r="CS17" s="19"/>
      <c r="CT17" s="17"/>
      <c r="CU17" s="19"/>
      <c r="CV17" s="19"/>
      <c r="CW17" s="17"/>
      <c r="CX17" s="19"/>
      <c r="CY17" s="19"/>
      <c r="CZ17" s="17"/>
    </row>
    <row r="18" spans="1:104" ht="15.75" customHeight="1">
      <c r="A18" s="1" t="s">
        <v>49</v>
      </c>
      <c r="B18" s="19">
        <f t="shared" si="20"/>
        <v>273.60000000000002</v>
      </c>
      <c r="C18" s="19">
        <f t="shared" si="21"/>
        <v>105.7354</v>
      </c>
      <c r="D18" s="19">
        <v>47.011110132158592</v>
      </c>
      <c r="E18" s="19"/>
      <c r="F18" s="19"/>
      <c r="G18" s="17"/>
      <c r="H18" s="19"/>
      <c r="I18" s="19"/>
      <c r="J18" s="17"/>
      <c r="K18" s="19"/>
      <c r="L18" s="19"/>
      <c r="M18" s="17"/>
      <c r="N18" s="19">
        <v>273.60000000000002</v>
      </c>
      <c r="O18" s="19">
        <v>105.7354</v>
      </c>
      <c r="P18" s="17">
        <f t="shared" si="9"/>
        <v>38.645979532163736</v>
      </c>
      <c r="Q18" s="19"/>
      <c r="R18" s="19"/>
      <c r="S18" s="17"/>
      <c r="T18" s="19"/>
      <c r="U18" s="19">
        <f t="shared" si="22"/>
        <v>0</v>
      </c>
      <c r="V18" s="19">
        <f t="shared" si="22"/>
        <v>0</v>
      </c>
      <c r="W18" s="17"/>
      <c r="X18" s="19"/>
      <c r="Y18" s="19"/>
      <c r="Z18" s="17"/>
      <c r="AA18" s="19"/>
      <c r="AB18" s="19"/>
      <c r="AC18" s="17"/>
      <c r="AD18" s="19"/>
      <c r="AE18" s="19"/>
      <c r="AF18" s="17"/>
      <c r="AG18" s="19"/>
      <c r="AH18" s="19"/>
      <c r="AI18" s="17"/>
      <c r="AJ18" s="19"/>
      <c r="AK18" s="19"/>
      <c r="AL18" s="17"/>
      <c r="AM18" s="19"/>
      <c r="AN18" s="19"/>
      <c r="AO18" s="17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7"/>
      <c r="BB18" s="19"/>
      <c r="BC18" s="19"/>
      <c r="BD18" s="17"/>
      <c r="BE18" s="19"/>
      <c r="BF18" s="19"/>
      <c r="BG18" s="17"/>
      <c r="BH18" s="19"/>
      <c r="BI18" s="19"/>
      <c r="BJ18" s="17"/>
      <c r="BK18" s="19"/>
      <c r="BL18" s="19"/>
      <c r="BM18" s="17"/>
      <c r="BN18" s="19"/>
      <c r="BO18" s="19"/>
      <c r="BP18" s="17"/>
      <c r="BQ18" s="19"/>
      <c r="BR18" s="19"/>
      <c r="BS18" s="17"/>
      <c r="BT18" s="19"/>
      <c r="BU18" s="19"/>
      <c r="BV18" s="17"/>
      <c r="BW18" s="19"/>
      <c r="BX18" s="19"/>
      <c r="BY18" s="17"/>
      <c r="BZ18" s="19"/>
      <c r="CA18" s="19"/>
      <c r="CB18" s="17"/>
      <c r="CC18" s="19"/>
      <c r="CD18" s="19"/>
      <c r="CE18" s="17"/>
      <c r="CF18" s="19"/>
      <c r="CG18" s="19"/>
      <c r="CH18" s="17"/>
      <c r="CI18" s="19"/>
      <c r="CJ18" s="19"/>
      <c r="CK18" s="17"/>
      <c r="CL18" s="19"/>
      <c r="CM18" s="19"/>
      <c r="CN18" s="17"/>
      <c r="CO18" s="19"/>
      <c r="CP18" s="19"/>
      <c r="CQ18" s="17"/>
      <c r="CR18" s="19"/>
      <c r="CS18" s="19"/>
      <c r="CT18" s="17"/>
      <c r="CU18" s="19"/>
      <c r="CV18" s="19"/>
      <c r="CW18" s="17"/>
      <c r="CX18" s="19"/>
      <c r="CY18" s="19"/>
      <c r="CZ18" s="17"/>
    </row>
    <row r="19" spans="1:104" ht="15.75" customHeight="1">
      <c r="A19" s="1" t="s">
        <v>121</v>
      </c>
      <c r="B19" s="19">
        <f t="shared" si="20"/>
        <v>273.60000000000002</v>
      </c>
      <c r="C19" s="19">
        <f t="shared" si="21"/>
        <v>126.77461</v>
      </c>
      <c r="D19" s="19">
        <v>53.61083700440529</v>
      </c>
      <c r="E19" s="19"/>
      <c r="F19" s="19"/>
      <c r="G19" s="17"/>
      <c r="H19" s="19"/>
      <c r="I19" s="19"/>
      <c r="J19" s="17"/>
      <c r="K19" s="19"/>
      <c r="L19" s="19"/>
      <c r="M19" s="17"/>
      <c r="N19" s="19">
        <v>273.60000000000002</v>
      </c>
      <c r="O19" s="19">
        <v>126.77461</v>
      </c>
      <c r="P19" s="17">
        <f t="shared" si="9"/>
        <v>46.335749269005845</v>
      </c>
      <c r="Q19" s="19"/>
      <c r="R19" s="19"/>
      <c r="S19" s="17"/>
      <c r="T19" s="19"/>
      <c r="U19" s="19">
        <f t="shared" si="22"/>
        <v>0</v>
      </c>
      <c r="V19" s="19">
        <f t="shared" si="22"/>
        <v>0</v>
      </c>
      <c r="W19" s="17"/>
      <c r="X19" s="19"/>
      <c r="Y19" s="19"/>
      <c r="Z19" s="17"/>
      <c r="AA19" s="19"/>
      <c r="AB19" s="19"/>
      <c r="AC19" s="17"/>
      <c r="AD19" s="19"/>
      <c r="AE19" s="19"/>
      <c r="AF19" s="17"/>
      <c r="AG19" s="19"/>
      <c r="AH19" s="19"/>
      <c r="AI19" s="17"/>
      <c r="AJ19" s="19"/>
      <c r="AK19" s="19"/>
      <c r="AL19" s="17"/>
      <c r="AM19" s="19"/>
      <c r="AN19" s="19"/>
      <c r="AO19" s="17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7"/>
      <c r="BB19" s="19"/>
      <c r="BC19" s="19"/>
      <c r="BD19" s="17"/>
      <c r="BE19" s="19"/>
      <c r="BF19" s="19"/>
      <c r="BG19" s="17"/>
      <c r="BH19" s="19"/>
      <c r="BI19" s="19"/>
      <c r="BJ19" s="17"/>
      <c r="BK19" s="19"/>
      <c r="BL19" s="19"/>
      <c r="BM19" s="17"/>
      <c r="BN19" s="19"/>
      <c r="BO19" s="19"/>
      <c r="BP19" s="17"/>
      <c r="BQ19" s="19"/>
      <c r="BR19" s="19"/>
      <c r="BS19" s="17"/>
      <c r="BT19" s="19"/>
      <c r="BU19" s="19"/>
      <c r="BV19" s="17"/>
      <c r="BW19" s="19"/>
      <c r="BX19" s="19"/>
      <c r="BY19" s="17"/>
      <c r="BZ19" s="19"/>
      <c r="CA19" s="19"/>
      <c r="CB19" s="17"/>
      <c r="CC19" s="19"/>
      <c r="CD19" s="19"/>
      <c r="CE19" s="17"/>
      <c r="CF19" s="19"/>
      <c r="CG19" s="19"/>
      <c r="CH19" s="17"/>
      <c r="CI19" s="19"/>
      <c r="CJ19" s="19"/>
      <c r="CK19" s="17"/>
      <c r="CL19" s="19"/>
      <c r="CM19" s="19"/>
      <c r="CN19" s="17"/>
      <c r="CO19" s="19"/>
      <c r="CP19" s="19"/>
      <c r="CQ19" s="17"/>
      <c r="CR19" s="19"/>
      <c r="CS19" s="19"/>
      <c r="CT19" s="17"/>
      <c r="CU19" s="19"/>
      <c r="CV19" s="19"/>
      <c r="CW19" s="17"/>
      <c r="CX19" s="19"/>
      <c r="CY19" s="19"/>
      <c r="CZ19" s="17"/>
    </row>
    <row r="20" spans="1:104" ht="15.75" customHeight="1">
      <c r="A20" s="1" t="s">
        <v>54</v>
      </c>
      <c r="B20" s="19">
        <f t="shared" si="20"/>
        <v>273.60000000000002</v>
      </c>
      <c r="C20" s="19">
        <f t="shared" si="21"/>
        <v>141.12697</v>
      </c>
      <c r="D20" s="19">
        <v>46.379541850220264</v>
      </c>
      <c r="E20" s="19"/>
      <c r="F20" s="19"/>
      <c r="G20" s="17"/>
      <c r="H20" s="19"/>
      <c r="I20" s="19"/>
      <c r="J20" s="17"/>
      <c r="K20" s="19"/>
      <c r="L20" s="19"/>
      <c r="M20" s="17"/>
      <c r="N20" s="19">
        <v>273.60000000000002</v>
      </c>
      <c r="O20" s="19">
        <v>141.12697</v>
      </c>
      <c r="P20" s="17">
        <f t="shared" si="9"/>
        <v>51.581494883040932</v>
      </c>
      <c r="Q20" s="19"/>
      <c r="R20" s="19"/>
      <c r="S20" s="17"/>
      <c r="T20" s="19"/>
      <c r="U20" s="19">
        <f t="shared" si="22"/>
        <v>0</v>
      </c>
      <c r="V20" s="19">
        <f t="shared" si="22"/>
        <v>0</v>
      </c>
      <c r="W20" s="17"/>
      <c r="X20" s="19"/>
      <c r="Y20" s="19"/>
      <c r="Z20" s="17"/>
      <c r="AA20" s="19"/>
      <c r="AB20" s="19"/>
      <c r="AC20" s="17"/>
      <c r="AD20" s="19"/>
      <c r="AE20" s="19"/>
      <c r="AF20" s="17"/>
      <c r="AG20" s="19"/>
      <c r="AH20" s="19"/>
      <c r="AI20" s="17"/>
      <c r="AJ20" s="19"/>
      <c r="AK20" s="19"/>
      <c r="AL20" s="17"/>
      <c r="AM20" s="19"/>
      <c r="AN20" s="19"/>
      <c r="AO20" s="17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7"/>
      <c r="BB20" s="19"/>
      <c r="BC20" s="19"/>
      <c r="BD20" s="17"/>
      <c r="BE20" s="19"/>
      <c r="BF20" s="19"/>
      <c r="BG20" s="17"/>
      <c r="BH20" s="19"/>
      <c r="BI20" s="19"/>
      <c r="BJ20" s="17"/>
      <c r="BK20" s="19"/>
      <c r="BL20" s="19"/>
      <c r="BM20" s="17"/>
      <c r="BN20" s="19"/>
      <c r="BO20" s="19"/>
      <c r="BP20" s="17"/>
      <c r="BQ20" s="19"/>
      <c r="BR20" s="19"/>
      <c r="BS20" s="17"/>
      <c r="BT20" s="19"/>
      <c r="BU20" s="19"/>
      <c r="BV20" s="17"/>
      <c r="BW20" s="19"/>
      <c r="BX20" s="19"/>
      <c r="BY20" s="17"/>
      <c r="BZ20" s="19"/>
      <c r="CA20" s="19"/>
      <c r="CB20" s="17"/>
      <c r="CC20" s="19"/>
      <c r="CD20" s="19"/>
      <c r="CE20" s="17"/>
      <c r="CF20" s="19"/>
      <c r="CG20" s="19"/>
      <c r="CH20" s="17"/>
      <c r="CI20" s="19"/>
      <c r="CJ20" s="19"/>
      <c r="CK20" s="17"/>
      <c r="CL20" s="19"/>
      <c r="CM20" s="19"/>
      <c r="CN20" s="17"/>
      <c r="CO20" s="19"/>
      <c r="CP20" s="19"/>
      <c r="CQ20" s="17"/>
      <c r="CR20" s="19"/>
      <c r="CS20" s="19"/>
      <c r="CT20" s="17"/>
      <c r="CU20" s="19"/>
      <c r="CV20" s="19"/>
      <c r="CW20" s="17"/>
      <c r="CX20" s="19"/>
      <c r="CY20" s="19"/>
      <c r="CZ20" s="17"/>
    </row>
    <row r="21" spans="1:104" ht="15.75" customHeight="1">
      <c r="A21" s="1" t="s">
        <v>112</v>
      </c>
      <c r="B21" s="19">
        <f t="shared" si="20"/>
        <v>273.60000000000002</v>
      </c>
      <c r="C21" s="19">
        <f t="shared" si="21"/>
        <v>127.14583</v>
      </c>
      <c r="D21" s="19">
        <v>46.759920704845811</v>
      </c>
      <c r="E21" s="19"/>
      <c r="F21" s="19"/>
      <c r="G21" s="17"/>
      <c r="H21" s="19"/>
      <c r="I21" s="19"/>
      <c r="J21" s="17"/>
      <c r="K21" s="19"/>
      <c r="L21" s="19"/>
      <c r="M21" s="17"/>
      <c r="N21" s="19">
        <v>273.60000000000002</v>
      </c>
      <c r="O21" s="19">
        <v>127.14583</v>
      </c>
      <c r="P21" s="17">
        <f t="shared" si="9"/>
        <v>46.471429093567252</v>
      </c>
      <c r="Q21" s="19"/>
      <c r="R21" s="19"/>
      <c r="S21" s="17"/>
      <c r="T21" s="19"/>
      <c r="U21" s="19">
        <f t="shared" si="22"/>
        <v>0</v>
      </c>
      <c r="V21" s="19">
        <f t="shared" si="22"/>
        <v>0</v>
      </c>
      <c r="W21" s="17"/>
      <c r="X21" s="19"/>
      <c r="Y21" s="19"/>
      <c r="Z21" s="17"/>
      <c r="AA21" s="19"/>
      <c r="AB21" s="19"/>
      <c r="AC21" s="17"/>
      <c r="AD21" s="19"/>
      <c r="AE21" s="19"/>
      <c r="AF21" s="17"/>
      <c r="AG21" s="19"/>
      <c r="AH21" s="19"/>
      <c r="AI21" s="17"/>
      <c r="AJ21" s="19"/>
      <c r="AK21" s="19"/>
      <c r="AL21" s="17"/>
      <c r="AM21" s="19"/>
      <c r="AN21" s="19"/>
      <c r="AO21" s="17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7"/>
      <c r="BB21" s="19"/>
      <c r="BC21" s="19"/>
      <c r="BD21" s="17"/>
      <c r="BE21" s="19"/>
      <c r="BF21" s="19"/>
      <c r="BG21" s="17"/>
      <c r="BH21" s="19"/>
      <c r="BI21" s="19"/>
      <c r="BJ21" s="17"/>
      <c r="BK21" s="19"/>
      <c r="BL21" s="19"/>
      <c r="BM21" s="17"/>
      <c r="BN21" s="19"/>
      <c r="BO21" s="19"/>
      <c r="BP21" s="17"/>
      <c r="BQ21" s="19"/>
      <c r="BR21" s="19"/>
      <c r="BS21" s="17"/>
      <c r="BT21" s="19"/>
      <c r="BU21" s="19"/>
      <c r="BV21" s="17"/>
      <c r="BW21" s="19"/>
      <c r="BX21" s="19"/>
      <c r="BY21" s="17"/>
      <c r="BZ21" s="19"/>
      <c r="CA21" s="19"/>
      <c r="CB21" s="17"/>
      <c r="CC21" s="19"/>
      <c r="CD21" s="19"/>
      <c r="CE21" s="17"/>
      <c r="CF21" s="19"/>
      <c r="CG21" s="19"/>
      <c r="CH21" s="17"/>
      <c r="CI21" s="19"/>
      <c r="CJ21" s="19"/>
      <c r="CK21" s="17"/>
      <c r="CL21" s="19"/>
      <c r="CM21" s="19"/>
      <c r="CN21" s="17"/>
      <c r="CO21" s="19"/>
      <c r="CP21" s="19"/>
      <c r="CQ21" s="17"/>
      <c r="CR21" s="19"/>
      <c r="CS21" s="19"/>
      <c r="CT21" s="17"/>
      <c r="CU21" s="19"/>
      <c r="CV21" s="19"/>
      <c r="CW21" s="17"/>
      <c r="CX21" s="19"/>
      <c r="CY21" s="19"/>
      <c r="CZ21" s="17"/>
    </row>
    <row r="22" spans="1:104" s="6" customFormat="1" ht="15.75" customHeight="1">
      <c r="A22" s="2" t="s">
        <v>144</v>
      </c>
      <c r="B22" s="20">
        <f>B23+B24</f>
        <v>282053.55598999996</v>
      </c>
      <c r="C22" s="20">
        <f t="shared" ref="C22:CA22" si="23">C23+C24</f>
        <v>181715.06510000004</v>
      </c>
      <c r="D22" s="20">
        <f t="shared" si="1"/>
        <v>64.425730943963927</v>
      </c>
      <c r="E22" s="20">
        <f>E23+E24</f>
        <v>698.9</v>
      </c>
      <c r="F22" s="20">
        <f>F23+F24</f>
        <v>0</v>
      </c>
      <c r="G22" s="23">
        <f>F22/E22*100</f>
        <v>0</v>
      </c>
      <c r="H22" s="20">
        <f t="shared" si="23"/>
        <v>1241.5</v>
      </c>
      <c r="I22" s="20">
        <f t="shared" si="23"/>
        <v>621.91175999999996</v>
      </c>
      <c r="J22" s="23">
        <f>I22/H22*100</f>
        <v>50.093577124446234</v>
      </c>
      <c r="K22" s="20">
        <f t="shared" si="23"/>
        <v>0.9</v>
      </c>
      <c r="L22" s="20">
        <f t="shared" si="23"/>
        <v>0.9</v>
      </c>
      <c r="M22" s="23">
        <f>L22/K22*100</f>
        <v>100</v>
      </c>
      <c r="N22" s="20">
        <f t="shared" si="23"/>
        <v>2060.9999999999995</v>
      </c>
      <c r="O22" s="20">
        <f t="shared" si="23"/>
        <v>932.98185000000001</v>
      </c>
      <c r="P22" s="23">
        <f>O22/N22*100</f>
        <v>45.268406113537132</v>
      </c>
      <c r="Q22" s="20">
        <f>Q23+Q24</f>
        <v>1096.45499</v>
      </c>
      <c r="R22" s="20">
        <f>R23+R24</f>
        <v>0</v>
      </c>
      <c r="S22" s="23">
        <f>R22/Q22*100</f>
        <v>0</v>
      </c>
      <c r="T22" s="20">
        <f>T23+T24</f>
        <v>1798.7778400000002</v>
      </c>
      <c r="U22" s="20">
        <f>U23+U24</f>
        <v>1798.77784</v>
      </c>
      <c r="V22" s="20">
        <f>V23+V24</f>
        <v>1774.6949999999999</v>
      </c>
      <c r="W22" s="23">
        <f>V22/U22*100</f>
        <v>98.661155398712282</v>
      </c>
      <c r="X22" s="20">
        <f>X23+X24</f>
        <v>1780.79006</v>
      </c>
      <c r="Y22" s="20">
        <f>Y23+Y24</f>
        <v>1756.94805</v>
      </c>
      <c r="Z22" s="23">
        <f>Y22/X22*100</f>
        <v>98.661155487357107</v>
      </c>
      <c r="AA22" s="20">
        <f>AA23+AA24</f>
        <v>17.987780000000001</v>
      </c>
      <c r="AB22" s="20">
        <f>AB23+AB24</f>
        <v>17.746949999999998</v>
      </c>
      <c r="AC22" s="23">
        <f>AB22/AA22*100</f>
        <v>98.661146622873957</v>
      </c>
      <c r="AD22" s="20">
        <f>AD23+AD24</f>
        <v>12030.5</v>
      </c>
      <c r="AE22" s="20">
        <f>AE23+AE24</f>
        <v>7163.9084999999995</v>
      </c>
      <c r="AF22" s="23">
        <f>AE22/AD22*100</f>
        <v>59.547886621503679</v>
      </c>
      <c r="AG22" s="20">
        <f t="shared" si="23"/>
        <v>191364</v>
      </c>
      <c r="AH22" s="20">
        <f t="shared" si="23"/>
        <v>128828.95439</v>
      </c>
      <c r="AI22" s="23">
        <f>AH22/AG22*100</f>
        <v>67.321415935076615</v>
      </c>
      <c r="AJ22" s="20">
        <f t="shared" si="23"/>
        <v>17740.900000000001</v>
      </c>
      <c r="AK22" s="20">
        <f t="shared" si="23"/>
        <v>10994.381299999999</v>
      </c>
      <c r="AL22" s="23">
        <f>AK22/AJ22*100</f>
        <v>61.971947871866696</v>
      </c>
      <c r="AM22" s="20">
        <f t="shared" si="23"/>
        <v>5.3</v>
      </c>
      <c r="AN22" s="20">
        <f t="shared" si="23"/>
        <v>0</v>
      </c>
      <c r="AO22" s="23">
        <f>AN22/AM22*100</f>
        <v>0</v>
      </c>
      <c r="AP22" s="20">
        <f t="shared" si="23"/>
        <v>174.1</v>
      </c>
      <c r="AQ22" s="20">
        <f t="shared" si="23"/>
        <v>61.059600000000003</v>
      </c>
      <c r="AR22" s="20">
        <f>AQ22/AP22*100</f>
        <v>35.071568064330847</v>
      </c>
      <c r="AS22" s="20">
        <f t="shared" si="23"/>
        <v>17136.3</v>
      </c>
      <c r="AT22" s="20">
        <f t="shared" si="23"/>
        <v>12443.2</v>
      </c>
      <c r="AU22" s="20">
        <f>AT22/AS22*100</f>
        <v>72.613107847084848</v>
      </c>
      <c r="AV22" s="20">
        <f t="shared" si="23"/>
        <v>6429.7</v>
      </c>
      <c r="AW22" s="20">
        <f t="shared" si="23"/>
        <v>3975.9940000000001</v>
      </c>
      <c r="AX22" s="20">
        <f>AW22/AV22*100</f>
        <v>61.837939561721392</v>
      </c>
      <c r="AY22" s="20">
        <f t="shared" si="23"/>
        <v>6613.7170800000004</v>
      </c>
      <c r="AZ22" s="20">
        <f t="shared" si="23"/>
        <v>4453.8406800000002</v>
      </c>
      <c r="BA22" s="23">
        <f>AZ22/AY22*100</f>
        <v>67.342473621505434</v>
      </c>
      <c r="BB22" s="20">
        <f t="shared" si="23"/>
        <v>27</v>
      </c>
      <c r="BC22" s="20">
        <f t="shared" si="23"/>
        <v>24</v>
      </c>
      <c r="BD22" s="23">
        <f>BC22/BB22*100</f>
        <v>88.888888888888886</v>
      </c>
      <c r="BE22" s="20">
        <f t="shared" si="23"/>
        <v>0</v>
      </c>
      <c r="BF22" s="20">
        <f t="shared" si="23"/>
        <v>0</v>
      </c>
      <c r="BG22" s="23"/>
      <c r="BH22" s="20">
        <f t="shared" si="23"/>
        <v>501</v>
      </c>
      <c r="BI22" s="20">
        <f t="shared" si="23"/>
        <v>194.83412000000001</v>
      </c>
      <c r="BJ22" s="23">
        <f>BI22/BH22*100</f>
        <v>38.889045908183633</v>
      </c>
      <c r="BK22" s="20">
        <f t="shared" si="23"/>
        <v>3</v>
      </c>
      <c r="BL22" s="20">
        <f t="shared" si="23"/>
        <v>0</v>
      </c>
      <c r="BM22" s="23">
        <f>BL22/BK22*100</f>
        <v>0</v>
      </c>
      <c r="BN22" s="20">
        <f t="shared" si="23"/>
        <v>293</v>
      </c>
      <c r="BO22" s="20">
        <f t="shared" si="23"/>
        <v>175.22386</v>
      </c>
      <c r="BP22" s="23">
        <f>BO22/BN22*100</f>
        <v>59.803365187713311</v>
      </c>
      <c r="BQ22" s="20">
        <f t="shared" si="23"/>
        <v>39</v>
      </c>
      <c r="BR22" s="20">
        <f t="shared" si="23"/>
        <v>0</v>
      </c>
      <c r="BS22" s="23">
        <f>BR22/BQ22*100</f>
        <v>0</v>
      </c>
      <c r="BT22" s="20">
        <f t="shared" si="23"/>
        <v>441.34800000000001</v>
      </c>
      <c r="BU22" s="20">
        <f t="shared" si="23"/>
        <v>391.791</v>
      </c>
      <c r="BV22" s="23"/>
      <c r="BW22" s="20">
        <f t="shared" si="23"/>
        <v>775.3</v>
      </c>
      <c r="BX22" s="20">
        <f t="shared" si="23"/>
        <v>94.821200000000005</v>
      </c>
      <c r="BY22" s="23">
        <f>BX22/BW22*100</f>
        <v>12.230259254482137</v>
      </c>
      <c r="BZ22" s="20">
        <f t="shared" si="23"/>
        <v>0</v>
      </c>
      <c r="CA22" s="20">
        <f t="shared" si="23"/>
        <v>0</v>
      </c>
      <c r="CB22" s="23"/>
      <c r="CC22" s="20">
        <f t="shared" ref="CC22:CJ22" si="24">CC23+CC24</f>
        <v>5887.4</v>
      </c>
      <c r="CD22" s="20">
        <f t="shared" si="24"/>
        <v>4955.2148800000004</v>
      </c>
      <c r="CE22" s="23">
        <f>CD22/CC22*100</f>
        <v>84.1664381560621</v>
      </c>
      <c r="CF22" s="20">
        <f t="shared" si="24"/>
        <v>0</v>
      </c>
      <c r="CG22" s="20">
        <f t="shared" si="24"/>
        <v>0</v>
      </c>
      <c r="CH22" s="23"/>
      <c r="CI22" s="20">
        <f t="shared" si="24"/>
        <v>0</v>
      </c>
      <c r="CJ22" s="20">
        <f t="shared" si="24"/>
        <v>0</v>
      </c>
      <c r="CK22" s="23"/>
      <c r="CL22" s="20">
        <f>CL23+CL24</f>
        <v>9.2070000000000007</v>
      </c>
      <c r="CM22" s="20">
        <f>CM23+CM24</f>
        <v>0</v>
      </c>
      <c r="CN22" s="23">
        <f>CM22/CL22*100</f>
        <v>0</v>
      </c>
      <c r="CO22" s="20">
        <f>CO23+CO24</f>
        <v>11400.473910000001</v>
      </c>
      <c r="CP22" s="20">
        <f>CP23+CP24</f>
        <v>3385.5720000000001</v>
      </c>
      <c r="CQ22" s="23">
        <f>CP22/CO22*100</f>
        <v>29.696765474199481</v>
      </c>
      <c r="CR22" s="20">
        <f>CR23+CR24</f>
        <v>3635.09</v>
      </c>
      <c r="CS22" s="20">
        <f>CS23+CS24</f>
        <v>1241.7809600000001</v>
      </c>
      <c r="CT22" s="23">
        <f>CS22/CR22*100</f>
        <v>34.160941269679704</v>
      </c>
      <c r="CU22" s="20">
        <f>CU23+CU24</f>
        <v>0</v>
      </c>
      <c r="CV22" s="20">
        <f>CV23+CV24</f>
        <v>0</v>
      </c>
      <c r="CW22" s="23" t="e">
        <f>CV22/CU22*100</f>
        <v>#DIV/0!</v>
      </c>
      <c r="CX22" s="20">
        <f>CX23+CX24</f>
        <v>649.68717000000004</v>
      </c>
      <c r="CY22" s="20">
        <f>CY23+CY24</f>
        <v>0</v>
      </c>
      <c r="CZ22" s="23">
        <f>CY22/CX22*100</f>
        <v>0</v>
      </c>
    </row>
    <row r="23" spans="1:104" ht="15.75" customHeight="1">
      <c r="A23" s="1" t="s">
        <v>130</v>
      </c>
      <c r="B23" s="19">
        <f>H23+K23+N23+AG23+AJ23+AM23+AP23+AS23+AV23+AY23+BB23+BE23+BH23+BK23+E23+BN23+BQ23+BT23+BW23+BZ23+CC23+CF23+CI23+Q23+T23+CL23+AD23+CO23+CR23+CU23+CX23</f>
        <v>279992.55598999996</v>
      </c>
      <c r="C23" s="19">
        <f>I23+L23+O23+AH23+AK23+AN23+AQ23+AT23+AW23+AZ23+BC23+BF23+BI23+BL23+F23+BO23+BR23+BU23+BX23+CA23+CD23+CG23+CJ23+R23+V23+CM23+AE23+CP23+CS23+CV23+CY23</f>
        <v>180782.08325000003</v>
      </c>
      <c r="D23" s="19">
        <f t="shared" si="1"/>
        <v>64.566746287517987</v>
      </c>
      <c r="E23" s="19">
        <v>698.9</v>
      </c>
      <c r="F23" s="19">
        <v>0</v>
      </c>
      <c r="G23" s="17">
        <f>F23/E23*100</f>
        <v>0</v>
      </c>
      <c r="H23" s="19">
        <v>1241.5</v>
      </c>
      <c r="I23" s="19">
        <v>621.91175999999996</v>
      </c>
      <c r="J23" s="17">
        <f>I23/H23*100</f>
        <v>50.093577124446234</v>
      </c>
      <c r="K23" s="19">
        <v>0.9</v>
      </c>
      <c r="L23" s="19">
        <v>0.9</v>
      </c>
      <c r="M23" s="17">
        <f>L23/K23*100</f>
        <v>100</v>
      </c>
      <c r="N23" s="19"/>
      <c r="O23" s="19"/>
      <c r="P23" s="23"/>
      <c r="Q23" s="19">
        <v>1096.45499</v>
      </c>
      <c r="R23" s="19">
        <v>0</v>
      </c>
      <c r="S23" s="17">
        <f>R23/Q23*100</f>
        <v>0</v>
      </c>
      <c r="T23" s="19">
        <v>1798.7778400000002</v>
      </c>
      <c r="U23" s="19">
        <f>X23+AA23</f>
        <v>1798.77784</v>
      </c>
      <c r="V23" s="19">
        <f>Y23+AB23</f>
        <v>1774.6949999999999</v>
      </c>
      <c r="W23" s="17">
        <f>V23/U23*100</f>
        <v>98.661155398712282</v>
      </c>
      <c r="X23" s="19">
        <v>1780.79006</v>
      </c>
      <c r="Y23" s="19">
        <v>1756.94805</v>
      </c>
      <c r="Z23" s="17">
        <f>Y23/X23*100</f>
        <v>98.661155487357107</v>
      </c>
      <c r="AA23" s="19">
        <v>17.987780000000001</v>
      </c>
      <c r="AB23" s="19">
        <v>17.746949999999998</v>
      </c>
      <c r="AC23" s="17">
        <f>AB23/AA23*100</f>
        <v>98.661146622873957</v>
      </c>
      <c r="AD23" s="19">
        <v>12030.5</v>
      </c>
      <c r="AE23" s="19">
        <v>7163.9084999999995</v>
      </c>
      <c r="AF23" s="17">
        <f>AE23/AD23*100</f>
        <v>59.547886621503679</v>
      </c>
      <c r="AG23" s="19">
        <v>191364</v>
      </c>
      <c r="AH23" s="19">
        <v>128828.95439</v>
      </c>
      <c r="AI23" s="17">
        <f>AH23/AG23*100</f>
        <v>67.321415935076615</v>
      </c>
      <c r="AJ23" s="19">
        <v>17740.900000000001</v>
      </c>
      <c r="AK23" s="19">
        <v>10994.381299999999</v>
      </c>
      <c r="AL23" s="17">
        <f>AK23/AJ23*100</f>
        <v>61.971947871866696</v>
      </c>
      <c r="AM23" s="19">
        <v>5.3</v>
      </c>
      <c r="AN23" s="19">
        <v>0</v>
      </c>
      <c r="AO23" s="17">
        <f>AN23/AM23*100</f>
        <v>0</v>
      </c>
      <c r="AP23" s="19">
        <v>174.1</v>
      </c>
      <c r="AQ23" s="19">
        <v>61.059600000000003</v>
      </c>
      <c r="AR23" s="19">
        <f>AQ23/AP23*100</f>
        <v>35.071568064330847</v>
      </c>
      <c r="AS23" s="19">
        <v>17136.3</v>
      </c>
      <c r="AT23" s="19">
        <v>12443.2</v>
      </c>
      <c r="AU23" s="19">
        <f>AT23/AS23*100</f>
        <v>72.613107847084848</v>
      </c>
      <c r="AV23" s="19">
        <v>6429.7</v>
      </c>
      <c r="AW23" s="19">
        <v>3975.9940000000001</v>
      </c>
      <c r="AX23" s="17">
        <f>AW23/AV23*100</f>
        <v>61.837939561721392</v>
      </c>
      <c r="AY23" s="19">
        <v>6613.7170800000004</v>
      </c>
      <c r="AZ23" s="19">
        <v>4453.8406800000002</v>
      </c>
      <c r="BA23" s="17">
        <f>AZ23/AY23*100</f>
        <v>67.342473621505434</v>
      </c>
      <c r="BB23" s="19">
        <v>27</v>
      </c>
      <c r="BC23" s="19">
        <v>24</v>
      </c>
      <c r="BD23" s="17">
        <f>BC23/BB23*100</f>
        <v>88.888888888888886</v>
      </c>
      <c r="BE23" s="19"/>
      <c r="BF23" s="19"/>
      <c r="BG23" s="17"/>
      <c r="BH23" s="19">
        <v>501</v>
      </c>
      <c r="BI23" s="19">
        <v>194.83412000000001</v>
      </c>
      <c r="BJ23" s="17">
        <f>BI23/BH23*100</f>
        <v>38.889045908183633</v>
      </c>
      <c r="BK23" s="19">
        <v>3</v>
      </c>
      <c r="BL23" s="19">
        <v>0</v>
      </c>
      <c r="BM23" s="17">
        <f>BL23/BK23*100</f>
        <v>0</v>
      </c>
      <c r="BN23" s="19">
        <v>293</v>
      </c>
      <c r="BO23" s="19">
        <v>175.22386</v>
      </c>
      <c r="BP23" s="17">
        <f>BO23/BN23*100</f>
        <v>59.803365187713311</v>
      </c>
      <c r="BQ23" s="19">
        <v>39</v>
      </c>
      <c r="BR23" s="19">
        <v>0</v>
      </c>
      <c r="BS23" s="17">
        <f>BR23/BQ23*100</f>
        <v>0</v>
      </c>
      <c r="BT23" s="19">
        <v>441.34800000000001</v>
      </c>
      <c r="BU23" s="19">
        <v>391.791</v>
      </c>
      <c r="BV23" s="17"/>
      <c r="BW23" s="19">
        <v>775.3</v>
      </c>
      <c r="BX23" s="19">
        <v>94.821200000000005</v>
      </c>
      <c r="BY23" s="17">
        <f>BX23/BW23*100</f>
        <v>12.230259254482137</v>
      </c>
      <c r="BZ23" s="19"/>
      <c r="CA23" s="19"/>
      <c r="CB23" s="17"/>
      <c r="CC23" s="19">
        <v>5887.4</v>
      </c>
      <c r="CD23" s="19">
        <v>4955.2148800000004</v>
      </c>
      <c r="CE23" s="17">
        <f>CD23/CC23*100</f>
        <v>84.1664381560621</v>
      </c>
      <c r="CF23" s="19"/>
      <c r="CG23" s="19"/>
      <c r="CH23" s="17"/>
      <c r="CI23" s="19"/>
      <c r="CJ23" s="19"/>
      <c r="CK23" s="17"/>
      <c r="CL23" s="19">
        <v>9.2070000000000007</v>
      </c>
      <c r="CM23" s="19">
        <v>0</v>
      </c>
      <c r="CN23" s="17">
        <f>CM23/CL23*100</f>
        <v>0</v>
      </c>
      <c r="CO23" s="19">
        <v>11400.473910000001</v>
      </c>
      <c r="CP23" s="19">
        <v>3385.5720000000001</v>
      </c>
      <c r="CQ23" s="17">
        <f>CP23/CO23*100</f>
        <v>29.696765474199481</v>
      </c>
      <c r="CR23" s="19">
        <v>3635.09</v>
      </c>
      <c r="CS23" s="19">
        <v>1241.7809600000001</v>
      </c>
      <c r="CT23" s="17">
        <f>CS23/CR23*100</f>
        <v>34.160941269679704</v>
      </c>
      <c r="CU23" s="19"/>
      <c r="CV23" s="19"/>
      <c r="CW23" s="17" t="e">
        <f>CV23/CU23*100</f>
        <v>#DIV/0!</v>
      </c>
      <c r="CX23" s="19">
        <v>649.68717000000004</v>
      </c>
      <c r="CY23" s="19"/>
      <c r="CZ23" s="17">
        <f>CY23/CX23*100</f>
        <v>0</v>
      </c>
    </row>
    <row r="24" spans="1:104" s="6" customFormat="1" ht="15.75" customHeight="1">
      <c r="A24" s="2" t="s">
        <v>160</v>
      </c>
      <c r="B24" s="20">
        <f>SUM(B25:B34)</f>
        <v>2060.9999999999995</v>
      </c>
      <c r="C24" s="20">
        <f>SUM(C25:C34)</f>
        <v>932.98185000000001</v>
      </c>
      <c r="D24" s="20">
        <f t="shared" si="1"/>
        <v>45.268406113537132</v>
      </c>
      <c r="E24" s="20">
        <f>SUM(E25:E34)</f>
        <v>0</v>
      </c>
      <c r="F24" s="20">
        <f>SUM(F25:F34)</f>
        <v>0</v>
      </c>
      <c r="G24" s="23"/>
      <c r="H24" s="20">
        <f t="shared" ref="H24:CA24" si="25">SUM(H25:H34)</f>
        <v>0</v>
      </c>
      <c r="I24" s="20">
        <f t="shared" si="25"/>
        <v>0</v>
      </c>
      <c r="J24" s="23"/>
      <c r="K24" s="20">
        <f t="shared" si="25"/>
        <v>0</v>
      </c>
      <c r="L24" s="20">
        <f t="shared" si="25"/>
        <v>0</v>
      </c>
      <c r="M24" s="23"/>
      <c r="N24" s="20">
        <f t="shared" si="25"/>
        <v>2060.9999999999995</v>
      </c>
      <c r="O24" s="20">
        <f t="shared" si="25"/>
        <v>932.98185000000001</v>
      </c>
      <c r="P24" s="23">
        <f>O24/N24*100</f>
        <v>45.268406113537132</v>
      </c>
      <c r="Q24" s="20">
        <f>SUM(Q25:Q34)</f>
        <v>0</v>
      </c>
      <c r="R24" s="20">
        <f>SUM(R25:R34)</f>
        <v>0</v>
      </c>
      <c r="S24" s="23"/>
      <c r="T24" s="20">
        <f>SUM(T25:T34)</f>
        <v>0</v>
      </c>
      <c r="U24" s="20">
        <f>SUM(U25:U34)</f>
        <v>0</v>
      </c>
      <c r="V24" s="20">
        <f>SUM(V25:V34)</f>
        <v>0</v>
      </c>
      <c r="W24" s="23"/>
      <c r="X24" s="20">
        <f>SUM(X25:X34)</f>
        <v>0</v>
      </c>
      <c r="Y24" s="20">
        <f>SUM(Y25:Y34)</f>
        <v>0</v>
      </c>
      <c r="Z24" s="23"/>
      <c r="AA24" s="20">
        <f>SUM(AA25:AA34)</f>
        <v>0</v>
      </c>
      <c r="AB24" s="20">
        <f>SUM(AB25:AB34)</f>
        <v>0</v>
      </c>
      <c r="AC24" s="23"/>
      <c r="AD24" s="20">
        <f>SUM(AD25:AD34)</f>
        <v>0</v>
      </c>
      <c r="AE24" s="20">
        <f>SUM(AE25:AE34)</f>
        <v>0</v>
      </c>
      <c r="AF24" s="23"/>
      <c r="AG24" s="20">
        <f t="shared" si="25"/>
        <v>0</v>
      </c>
      <c r="AH24" s="20">
        <f t="shared" si="25"/>
        <v>0</v>
      </c>
      <c r="AI24" s="23"/>
      <c r="AJ24" s="20">
        <f t="shared" si="25"/>
        <v>0</v>
      </c>
      <c r="AK24" s="20">
        <f t="shared" si="25"/>
        <v>0</v>
      </c>
      <c r="AL24" s="23"/>
      <c r="AM24" s="20">
        <f t="shared" si="25"/>
        <v>0</v>
      </c>
      <c r="AN24" s="20">
        <f t="shared" si="25"/>
        <v>0</v>
      </c>
      <c r="AO24" s="23"/>
      <c r="AP24" s="20">
        <f t="shared" si="25"/>
        <v>0</v>
      </c>
      <c r="AQ24" s="20">
        <f t="shared" si="25"/>
        <v>0</v>
      </c>
      <c r="AR24" s="20"/>
      <c r="AS24" s="20">
        <f t="shared" si="25"/>
        <v>0</v>
      </c>
      <c r="AT24" s="20">
        <f t="shared" si="25"/>
        <v>0</v>
      </c>
      <c r="AU24" s="20"/>
      <c r="AV24" s="20">
        <f t="shared" si="25"/>
        <v>0</v>
      </c>
      <c r="AW24" s="20">
        <f t="shared" si="25"/>
        <v>0</v>
      </c>
      <c r="AX24" s="20"/>
      <c r="AY24" s="20">
        <f t="shared" si="25"/>
        <v>0</v>
      </c>
      <c r="AZ24" s="20">
        <f t="shared" si="25"/>
        <v>0</v>
      </c>
      <c r="BA24" s="23"/>
      <c r="BB24" s="20">
        <f t="shared" si="25"/>
        <v>0</v>
      </c>
      <c r="BC24" s="20">
        <f t="shared" si="25"/>
        <v>0</v>
      </c>
      <c r="BD24" s="23"/>
      <c r="BE24" s="20">
        <f t="shared" si="25"/>
        <v>0</v>
      </c>
      <c r="BF24" s="20">
        <f t="shared" si="25"/>
        <v>0</v>
      </c>
      <c r="BG24" s="23"/>
      <c r="BH24" s="20">
        <f t="shared" si="25"/>
        <v>0</v>
      </c>
      <c r="BI24" s="20">
        <f t="shared" si="25"/>
        <v>0</v>
      </c>
      <c r="BJ24" s="23"/>
      <c r="BK24" s="20">
        <f t="shared" si="25"/>
        <v>0</v>
      </c>
      <c r="BL24" s="20">
        <f t="shared" si="25"/>
        <v>0</v>
      </c>
      <c r="BM24" s="23"/>
      <c r="BN24" s="20">
        <f t="shared" si="25"/>
        <v>0</v>
      </c>
      <c r="BO24" s="20">
        <f t="shared" si="25"/>
        <v>0</v>
      </c>
      <c r="BP24" s="23"/>
      <c r="BQ24" s="20">
        <f t="shared" si="25"/>
        <v>0</v>
      </c>
      <c r="BR24" s="20">
        <f t="shared" si="25"/>
        <v>0</v>
      </c>
      <c r="BS24" s="23"/>
      <c r="BT24" s="20">
        <f t="shared" si="25"/>
        <v>0</v>
      </c>
      <c r="BU24" s="20">
        <f t="shared" si="25"/>
        <v>0</v>
      </c>
      <c r="BV24" s="23"/>
      <c r="BW24" s="20">
        <f t="shared" si="25"/>
        <v>0</v>
      </c>
      <c r="BX24" s="20">
        <f t="shared" si="25"/>
        <v>0</v>
      </c>
      <c r="BY24" s="23"/>
      <c r="BZ24" s="20">
        <f t="shared" si="25"/>
        <v>0</v>
      </c>
      <c r="CA24" s="20">
        <f t="shared" si="25"/>
        <v>0</v>
      </c>
      <c r="CB24" s="23"/>
      <c r="CC24" s="20">
        <f t="shared" ref="CC24:CJ24" si="26">SUM(CC25:CC34)</f>
        <v>0</v>
      </c>
      <c r="CD24" s="20">
        <f t="shared" si="26"/>
        <v>0</v>
      </c>
      <c r="CE24" s="23"/>
      <c r="CF24" s="20">
        <f t="shared" si="26"/>
        <v>0</v>
      </c>
      <c r="CG24" s="20">
        <f t="shared" si="26"/>
        <v>0</v>
      </c>
      <c r="CH24" s="23"/>
      <c r="CI24" s="20">
        <f t="shared" si="26"/>
        <v>0</v>
      </c>
      <c r="CJ24" s="20">
        <f t="shared" si="26"/>
        <v>0</v>
      </c>
      <c r="CK24" s="23"/>
      <c r="CL24" s="20">
        <f>SUM(CL25:CL34)</f>
        <v>0</v>
      </c>
      <c r="CM24" s="20">
        <f>SUM(CM25:CM34)</f>
        <v>0</v>
      </c>
      <c r="CN24" s="23"/>
      <c r="CO24" s="20">
        <f>SUM(CO25:CO34)</f>
        <v>0</v>
      </c>
      <c r="CP24" s="20">
        <f>SUM(CP25:CP34)</f>
        <v>0</v>
      </c>
      <c r="CQ24" s="23"/>
      <c r="CR24" s="20">
        <f>SUM(CR25:CR34)</f>
        <v>0</v>
      </c>
      <c r="CS24" s="20">
        <f>SUM(CS25:CS34)</f>
        <v>0</v>
      </c>
      <c r="CT24" s="23"/>
      <c r="CU24" s="20">
        <f>SUM(CU25:CU34)</f>
        <v>0</v>
      </c>
      <c r="CV24" s="20">
        <f>SUM(CV25:CV34)</f>
        <v>0</v>
      </c>
      <c r="CW24" s="23"/>
      <c r="CX24" s="20">
        <f>SUM(CX25:CX34)</f>
        <v>0</v>
      </c>
      <c r="CY24" s="20">
        <f>SUM(CY25:CY34)</f>
        <v>0</v>
      </c>
      <c r="CZ24" s="23"/>
    </row>
    <row r="25" spans="1:104" ht="15.75" customHeight="1">
      <c r="A25" s="1" t="s">
        <v>56</v>
      </c>
      <c r="B25" s="19">
        <f t="shared" ref="B25:B34" si="27">H25+K25+N25+AG25+AJ25+AM25+AP25+AS25+AV25+AY25+BB25+BE25+BH25+BK25+E25+BN25+BQ25+BT25+BW25+BZ25+CC25+CF25+CI25+Q25+T25+CL25+AD25+CO25+CR25+CU25+CX25</f>
        <v>138.6</v>
      </c>
      <c r="C25" s="19">
        <f t="shared" ref="C25:C34" si="28">I25+L25+O25+AH25+AK25+AN25+AQ25+AT25+AW25+AZ25+BC25+BF25+BI25+BL25+F25+BO25+BR25+BU25+BX25+CA25+CD25+CG25+CJ25+R25+V25+CM25+AE25+CP25+CS25+CV25+CY25</f>
        <v>55.644379999999998</v>
      </c>
      <c r="D25" s="19">
        <f t="shared" si="1"/>
        <v>40.147460317460315</v>
      </c>
      <c r="E25" s="19"/>
      <c r="F25" s="19"/>
      <c r="G25" s="17"/>
      <c r="H25" s="19"/>
      <c r="I25" s="19"/>
      <c r="J25" s="17"/>
      <c r="K25" s="19"/>
      <c r="L25" s="19"/>
      <c r="M25" s="17"/>
      <c r="N25" s="19">
        <v>138.6</v>
      </c>
      <c r="O25" s="19">
        <v>55.644379999999998</v>
      </c>
      <c r="P25" s="17">
        <f>O25/N25*100</f>
        <v>40.147460317460315</v>
      </c>
      <c r="Q25" s="19"/>
      <c r="R25" s="19"/>
      <c r="S25" s="17"/>
      <c r="T25" s="19"/>
      <c r="U25" s="19">
        <f t="shared" ref="U25:V34" si="29">X25+AA25</f>
        <v>0</v>
      </c>
      <c r="V25" s="19">
        <f t="shared" si="29"/>
        <v>0</v>
      </c>
      <c r="W25" s="17"/>
      <c r="X25" s="19"/>
      <c r="Y25" s="19"/>
      <c r="Z25" s="17"/>
      <c r="AA25" s="19"/>
      <c r="AB25" s="19"/>
      <c r="AC25" s="17"/>
      <c r="AD25" s="19"/>
      <c r="AE25" s="19"/>
      <c r="AF25" s="17"/>
      <c r="AG25" s="19"/>
      <c r="AH25" s="19"/>
      <c r="AI25" s="17"/>
      <c r="AJ25" s="19"/>
      <c r="AK25" s="19"/>
      <c r="AL25" s="17"/>
      <c r="AM25" s="19"/>
      <c r="AN25" s="19"/>
      <c r="AO25" s="17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7"/>
      <c r="BB25" s="19"/>
      <c r="BC25" s="19"/>
      <c r="BD25" s="17"/>
      <c r="BE25" s="19"/>
      <c r="BF25" s="19"/>
      <c r="BG25" s="17"/>
      <c r="BH25" s="19"/>
      <c r="BI25" s="19"/>
      <c r="BJ25" s="17"/>
      <c r="BK25" s="19"/>
      <c r="BL25" s="19"/>
      <c r="BM25" s="17"/>
      <c r="BN25" s="19"/>
      <c r="BO25" s="19"/>
      <c r="BP25" s="17"/>
      <c r="BQ25" s="19"/>
      <c r="BR25" s="19"/>
      <c r="BS25" s="17"/>
      <c r="BT25" s="19"/>
      <c r="BU25" s="19"/>
      <c r="BV25" s="17"/>
      <c r="BW25" s="19"/>
      <c r="BX25" s="19"/>
      <c r="BY25" s="17"/>
      <c r="BZ25" s="19"/>
      <c r="CA25" s="19"/>
      <c r="CB25" s="17"/>
      <c r="CC25" s="19"/>
      <c r="CD25" s="19"/>
      <c r="CE25" s="17"/>
      <c r="CF25" s="19"/>
      <c r="CG25" s="19"/>
      <c r="CH25" s="17"/>
      <c r="CI25" s="19"/>
      <c r="CJ25" s="19"/>
      <c r="CK25" s="17"/>
      <c r="CL25" s="19"/>
      <c r="CM25" s="19"/>
      <c r="CN25" s="17"/>
      <c r="CO25" s="19"/>
      <c r="CP25" s="19"/>
      <c r="CQ25" s="17"/>
      <c r="CR25" s="19"/>
      <c r="CS25" s="19"/>
      <c r="CT25" s="17"/>
      <c r="CU25" s="19"/>
      <c r="CV25" s="19"/>
      <c r="CW25" s="17"/>
      <c r="CX25" s="19"/>
      <c r="CY25" s="19"/>
      <c r="CZ25" s="17"/>
    </row>
    <row r="26" spans="1:104" ht="15.75" customHeight="1">
      <c r="A26" s="1" t="s">
        <v>37</v>
      </c>
      <c r="B26" s="19">
        <f t="shared" si="27"/>
        <v>273.60000000000002</v>
      </c>
      <c r="C26" s="19">
        <f t="shared" si="28"/>
        <v>112.46373</v>
      </c>
      <c r="D26" s="19">
        <f t="shared" si="1"/>
        <v>41.105164473684205</v>
      </c>
      <c r="E26" s="19"/>
      <c r="F26" s="19"/>
      <c r="G26" s="17"/>
      <c r="H26" s="19"/>
      <c r="I26" s="19"/>
      <c r="J26" s="17"/>
      <c r="K26" s="19"/>
      <c r="L26" s="19"/>
      <c r="M26" s="17"/>
      <c r="N26" s="19">
        <v>273.60000000000002</v>
      </c>
      <c r="O26" s="19">
        <v>112.46373</v>
      </c>
      <c r="P26" s="17">
        <f t="shared" ref="P26:P34" si="30">O26/N26*100</f>
        <v>41.105164473684205</v>
      </c>
      <c r="Q26" s="19"/>
      <c r="R26" s="19"/>
      <c r="S26" s="17"/>
      <c r="T26" s="19"/>
      <c r="U26" s="19">
        <f t="shared" si="29"/>
        <v>0</v>
      </c>
      <c r="V26" s="19">
        <f t="shared" si="29"/>
        <v>0</v>
      </c>
      <c r="W26" s="17"/>
      <c r="X26" s="19"/>
      <c r="Y26" s="19"/>
      <c r="Z26" s="17"/>
      <c r="AA26" s="19"/>
      <c r="AB26" s="19"/>
      <c r="AC26" s="17"/>
      <c r="AD26" s="19"/>
      <c r="AE26" s="19"/>
      <c r="AF26" s="17"/>
      <c r="AG26" s="19"/>
      <c r="AH26" s="19"/>
      <c r="AI26" s="17"/>
      <c r="AJ26" s="19"/>
      <c r="AK26" s="19"/>
      <c r="AL26" s="17"/>
      <c r="AM26" s="19"/>
      <c r="AN26" s="19"/>
      <c r="AO26" s="17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7"/>
      <c r="BB26" s="19"/>
      <c r="BC26" s="19"/>
      <c r="BD26" s="17"/>
      <c r="BE26" s="19"/>
      <c r="BF26" s="19"/>
      <c r="BG26" s="17"/>
      <c r="BH26" s="19"/>
      <c r="BI26" s="19"/>
      <c r="BJ26" s="17"/>
      <c r="BK26" s="19"/>
      <c r="BL26" s="19"/>
      <c r="BM26" s="17"/>
      <c r="BN26" s="19"/>
      <c r="BO26" s="19"/>
      <c r="BP26" s="17"/>
      <c r="BQ26" s="19"/>
      <c r="BR26" s="19"/>
      <c r="BS26" s="17"/>
      <c r="BT26" s="19"/>
      <c r="BU26" s="19"/>
      <c r="BV26" s="17"/>
      <c r="BW26" s="19"/>
      <c r="BX26" s="19"/>
      <c r="BY26" s="17"/>
      <c r="BZ26" s="19"/>
      <c r="CA26" s="19"/>
      <c r="CB26" s="17"/>
      <c r="CC26" s="19"/>
      <c r="CD26" s="19"/>
      <c r="CE26" s="17"/>
      <c r="CF26" s="19"/>
      <c r="CG26" s="19"/>
      <c r="CH26" s="17"/>
      <c r="CI26" s="19"/>
      <c r="CJ26" s="19"/>
      <c r="CK26" s="17"/>
      <c r="CL26" s="19"/>
      <c r="CM26" s="19"/>
      <c r="CN26" s="17"/>
      <c r="CO26" s="19"/>
      <c r="CP26" s="19"/>
      <c r="CQ26" s="17"/>
      <c r="CR26" s="19"/>
      <c r="CS26" s="19"/>
      <c r="CT26" s="17"/>
      <c r="CU26" s="19"/>
      <c r="CV26" s="19"/>
      <c r="CW26" s="17"/>
      <c r="CX26" s="19"/>
      <c r="CY26" s="19"/>
      <c r="CZ26" s="17"/>
    </row>
    <row r="27" spans="1:104" ht="15.75" customHeight="1">
      <c r="A27" s="1" t="s">
        <v>97</v>
      </c>
      <c r="B27" s="19">
        <f t="shared" si="27"/>
        <v>273.60000000000002</v>
      </c>
      <c r="C27" s="19">
        <f t="shared" si="28"/>
        <v>148.79038</v>
      </c>
      <c r="D27" s="19">
        <f t="shared" si="1"/>
        <v>54.382448830409345</v>
      </c>
      <c r="E27" s="19"/>
      <c r="F27" s="19"/>
      <c r="G27" s="17"/>
      <c r="H27" s="19"/>
      <c r="I27" s="19"/>
      <c r="J27" s="17"/>
      <c r="K27" s="19"/>
      <c r="L27" s="19"/>
      <c r="M27" s="17"/>
      <c r="N27" s="19">
        <v>273.60000000000002</v>
      </c>
      <c r="O27" s="19">
        <v>148.79038</v>
      </c>
      <c r="P27" s="17">
        <f t="shared" si="30"/>
        <v>54.382448830409345</v>
      </c>
      <c r="Q27" s="19"/>
      <c r="R27" s="19"/>
      <c r="S27" s="17"/>
      <c r="T27" s="19"/>
      <c r="U27" s="19">
        <f t="shared" si="29"/>
        <v>0</v>
      </c>
      <c r="V27" s="19">
        <f t="shared" si="29"/>
        <v>0</v>
      </c>
      <c r="W27" s="17"/>
      <c r="X27" s="19"/>
      <c r="Y27" s="19"/>
      <c r="Z27" s="17"/>
      <c r="AA27" s="19"/>
      <c r="AB27" s="19"/>
      <c r="AC27" s="17"/>
      <c r="AD27" s="19"/>
      <c r="AE27" s="19"/>
      <c r="AF27" s="17"/>
      <c r="AG27" s="19"/>
      <c r="AH27" s="19"/>
      <c r="AI27" s="17"/>
      <c r="AJ27" s="19"/>
      <c r="AK27" s="19"/>
      <c r="AL27" s="17"/>
      <c r="AM27" s="19"/>
      <c r="AN27" s="19"/>
      <c r="AO27" s="17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7"/>
      <c r="BB27" s="19"/>
      <c r="BC27" s="19"/>
      <c r="BD27" s="17"/>
      <c r="BE27" s="19"/>
      <c r="BF27" s="19"/>
      <c r="BG27" s="17"/>
      <c r="BH27" s="19"/>
      <c r="BI27" s="19"/>
      <c r="BJ27" s="17"/>
      <c r="BK27" s="19"/>
      <c r="BL27" s="19"/>
      <c r="BM27" s="17"/>
      <c r="BN27" s="19"/>
      <c r="BO27" s="19"/>
      <c r="BP27" s="17"/>
      <c r="BQ27" s="19"/>
      <c r="BR27" s="19"/>
      <c r="BS27" s="17"/>
      <c r="BT27" s="19"/>
      <c r="BU27" s="19"/>
      <c r="BV27" s="17"/>
      <c r="BW27" s="19"/>
      <c r="BX27" s="19"/>
      <c r="BY27" s="17"/>
      <c r="BZ27" s="19"/>
      <c r="CA27" s="19"/>
      <c r="CB27" s="17"/>
      <c r="CC27" s="19"/>
      <c r="CD27" s="19"/>
      <c r="CE27" s="17"/>
      <c r="CF27" s="19"/>
      <c r="CG27" s="19"/>
      <c r="CH27" s="17"/>
      <c r="CI27" s="19"/>
      <c r="CJ27" s="19"/>
      <c r="CK27" s="17"/>
      <c r="CL27" s="19"/>
      <c r="CM27" s="19"/>
      <c r="CN27" s="17"/>
      <c r="CO27" s="19"/>
      <c r="CP27" s="19"/>
      <c r="CQ27" s="17"/>
      <c r="CR27" s="19"/>
      <c r="CS27" s="19"/>
      <c r="CT27" s="17"/>
      <c r="CU27" s="19"/>
      <c r="CV27" s="19"/>
      <c r="CW27" s="17"/>
      <c r="CX27" s="19"/>
      <c r="CY27" s="19"/>
      <c r="CZ27" s="17"/>
    </row>
    <row r="28" spans="1:104" ht="15.75" customHeight="1">
      <c r="A28" s="1" t="s">
        <v>58</v>
      </c>
      <c r="B28" s="19">
        <f t="shared" si="27"/>
        <v>273.60000000000002</v>
      </c>
      <c r="C28" s="19">
        <f t="shared" si="28"/>
        <v>136.88524000000001</v>
      </c>
      <c r="D28" s="19">
        <f t="shared" si="1"/>
        <v>50.031154970760241</v>
      </c>
      <c r="E28" s="19"/>
      <c r="F28" s="19"/>
      <c r="G28" s="17"/>
      <c r="H28" s="19"/>
      <c r="I28" s="19"/>
      <c r="J28" s="17"/>
      <c r="K28" s="19"/>
      <c r="L28" s="19"/>
      <c r="M28" s="17"/>
      <c r="N28" s="19">
        <v>273.60000000000002</v>
      </c>
      <c r="O28" s="19">
        <v>136.88524000000001</v>
      </c>
      <c r="P28" s="17">
        <f t="shared" si="30"/>
        <v>50.031154970760241</v>
      </c>
      <c r="Q28" s="19"/>
      <c r="R28" s="19"/>
      <c r="S28" s="17"/>
      <c r="T28" s="19"/>
      <c r="U28" s="19">
        <f t="shared" si="29"/>
        <v>0</v>
      </c>
      <c r="V28" s="19">
        <f t="shared" si="29"/>
        <v>0</v>
      </c>
      <c r="W28" s="17"/>
      <c r="X28" s="19"/>
      <c r="Y28" s="19"/>
      <c r="Z28" s="17"/>
      <c r="AA28" s="19"/>
      <c r="AB28" s="19"/>
      <c r="AC28" s="17"/>
      <c r="AD28" s="19"/>
      <c r="AE28" s="19"/>
      <c r="AF28" s="17"/>
      <c r="AG28" s="19"/>
      <c r="AH28" s="19"/>
      <c r="AI28" s="17"/>
      <c r="AJ28" s="19"/>
      <c r="AK28" s="19"/>
      <c r="AL28" s="17"/>
      <c r="AM28" s="19"/>
      <c r="AN28" s="19"/>
      <c r="AO28" s="17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7"/>
      <c r="BB28" s="19"/>
      <c r="BC28" s="19"/>
      <c r="BD28" s="17"/>
      <c r="BE28" s="19"/>
      <c r="BF28" s="19"/>
      <c r="BG28" s="17"/>
      <c r="BH28" s="19"/>
      <c r="BI28" s="19"/>
      <c r="BJ28" s="17"/>
      <c r="BK28" s="19"/>
      <c r="BL28" s="19"/>
      <c r="BM28" s="17"/>
      <c r="BN28" s="19"/>
      <c r="BO28" s="19"/>
      <c r="BP28" s="17"/>
      <c r="BQ28" s="19"/>
      <c r="BR28" s="19"/>
      <c r="BS28" s="17"/>
      <c r="BT28" s="19"/>
      <c r="BU28" s="19"/>
      <c r="BV28" s="17"/>
      <c r="BW28" s="19"/>
      <c r="BX28" s="19"/>
      <c r="BY28" s="17"/>
      <c r="BZ28" s="19"/>
      <c r="CA28" s="19"/>
      <c r="CB28" s="17"/>
      <c r="CC28" s="19"/>
      <c r="CD28" s="19"/>
      <c r="CE28" s="17"/>
      <c r="CF28" s="19"/>
      <c r="CG28" s="19"/>
      <c r="CH28" s="17"/>
      <c r="CI28" s="19"/>
      <c r="CJ28" s="19"/>
      <c r="CK28" s="17"/>
      <c r="CL28" s="19"/>
      <c r="CM28" s="19"/>
      <c r="CN28" s="17"/>
      <c r="CO28" s="19"/>
      <c r="CP28" s="19"/>
      <c r="CQ28" s="17"/>
      <c r="CR28" s="19"/>
      <c r="CS28" s="19"/>
      <c r="CT28" s="17"/>
      <c r="CU28" s="19"/>
      <c r="CV28" s="19"/>
      <c r="CW28" s="17"/>
      <c r="CX28" s="19"/>
      <c r="CY28" s="19"/>
      <c r="CZ28" s="17"/>
    </row>
    <row r="29" spans="1:104" ht="15.75" customHeight="1">
      <c r="A29" s="1" t="s">
        <v>26</v>
      </c>
      <c r="B29" s="19">
        <f t="shared" si="27"/>
        <v>138.6</v>
      </c>
      <c r="C29" s="19">
        <f t="shared" si="28"/>
        <v>54.081470000000003</v>
      </c>
      <c r="D29" s="19">
        <f t="shared" si="1"/>
        <v>39.019819624819633</v>
      </c>
      <c r="E29" s="19"/>
      <c r="F29" s="19"/>
      <c r="G29" s="17"/>
      <c r="H29" s="19"/>
      <c r="I29" s="19"/>
      <c r="J29" s="17"/>
      <c r="K29" s="19"/>
      <c r="L29" s="19"/>
      <c r="M29" s="17"/>
      <c r="N29" s="19">
        <v>138.6</v>
      </c>
      <c r="O29" s="19">
        <v>54.081470000000003</v>
      </c>
      <c r="P29" s="17">
        <f t="shared" si="30"/>
        <v>39.019819624819633</v>
      </c>
      <c r="Q29" s="19"/>
      <c r="R29" s="19"/>
      <c r="S29" s="17"/>
      <c r="T29" s="19"/>
      <c r="U29" s="19">
        <f t="shared" si="29"/>
        <v>0</v>
      </c>
      <c r="V29" s="19">
        <f t="shared" si="29"/>
        <v>0</v>
      </c>
      <c r="W29" s="17"/>
      <c r="X29" s="19"/>
      <c r="Y29" s="19"/>
      <c r="Z29" s="17"/>
      <c r="AA29" s="19"/>
      <c r="AB29" s="19"/>
      <c r="AC29" s="17"/>
      <c r="AD29" s="19"/>
      <c r="AE29" s="19"/>
      <c r="AF29" s="17"/>
      <c r="AG29" s="19"/>
      <c r="AH29" s="19"/>
      <c r="AI29" s="17"/>
      <c r="AJ29" s="19"/>
      <c r="AK29" s="19"/>
      <c r="AL29" s="17"/>
      <c r="AM29" s="19"/>
      <c r="AN29" s="19"/>
      <c r="AO29" s="17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7"/>
      <c r="BB29" s="19"/>
      <c r="BC29" s="19"/>
      <c r="BD29" s="17"/>
      <c r="BE29" s="19"/>
      <c r="BF29" s="19"/>
      <c r="BG29" s="17"/>
      <c r="BH29" s="19"/>
      <c r="BI29" s="19"/>
      <c r="BJ29" s="17"/>
      <c r="BK29" s="19"/>
      <c r="BL29" s="19"/>
      <c r="BM29" s="17"/>
      <c r="BN29" s="19"/>
      <c r="BO29" s="19"/>
      <c r="BP29" s="17"/>
      <c r="BQ29" s="19"/>
      <c r="BR29" s="19"/>
      <c r="BS29" s="17"/>
      <c r="BT29" s="19"/>
      <c r="BU29" s="19"/>
      <c r="BV29" s="17"/>
      <c r="BW29" s="19"/>
      <c r="BX29" s="19"/>
      <c r="BY29" s="17"/>
      <c r="BZ29" s="19"/>
      <c r="CA29" s="19"/>
      <c r="CB29" s="17"/>
      <c r="CC29" s="19"/>
      <c r="CD29" s="19"/>
      <c r="CE29" s="17"/>
      <c r="CF29" s="19"/>
      <c r="CG29" s="19"/>
      <c r="CH29" s="17"/>
      <c r="CI29" s="19"/>
      <c r="CJ29" s="19"/>
      <c r="CK29" s="17"/>
      <c r="CL29" s="19"/>
      <c r="CM29" s="19"/>
      <c r="CN29" s="17"/>
      <c r="CO29" s="19"/>
      <c r="CP29" s="19"/>
      <c r="CQ29" s="17"/>
      <c r="CR29" s="19"/>
      <c r="CS29" s="19"/>
      <c r="CT29" s="17"/>
      <c r="CU29" s="19"/>
      <c r="CV29" s="19"/>
      <c r="CW29" s="17"/>
      <c r="CX29" s="19"/>
      <c r="CY29" s="19"/>
      <c r="CZ29" s="17"/>
    </row>
    <row r="30" spans="1:104" ht="15.75" customHeight="1">
      <c r="A30" s="1" t="s">
        <v>108</v>
      </c>
      <c r="B30" s="19">
        <f t="shared" si="27"/>
        <v>273.60000000000002</v>
      </c>
      <c r="C30" s="19">
        <f t="shared" si="28"/>
        <v>133.52294000000001</v>
      </c>
      <c r="D30" s="19">
        <f t="shared" si="1"/>
        <v>48.802244152046782</v>
      </c>
      <c r="E30" s="19"/>
      <c r="F30" s="19"/>
      <c r="G30" s="17"/>
      <c r="H30" s="19"/>
      <c r="I30" s="19"/>
      <c r="J30" s="17"/>
      <c r="K30" s="19"/>
      <c r="L30" s="19"/>
      <c r="M30" s="17"/>
      <c r="N30" s="19">
        <v>273.60000000000002</v>
      </c>
      <c r="O30" s="19">
        <v>133.52294000000001</v>
      </c>
      <c r="P30" s="17">
        <f t="shared" si="30"/>
        <v>48.802244152046782</v>
      </c>
      <c r="Q30" s="19"/>
      <c r="R30" s="19"/>
      <c r="S30" s="17"/>
      <c r="T30" s="19"/>
      <c r="U30" s="19">
        <f t="shared" si="29"/>
        <v>0</v>
      </c>
      <c r="V30" s="19">
        <f t="shared" si="29"/>
        <v>0</v>
      </c>
      <c r="W30" s="17"/>
      <c r="X30" s="19"/>
      <c r="Y30" s="19"/>
      <c r="Z30" s="17"/>
      <c r="AA30" s="19"/>
      <c r="AB30" s="19"/>
      <c r="AC30" s="17"/>
      <c r="AD30" s="19"/>
      <c r="AE30" s="19"/>
      <c r="AF30" s="17"/>
      <c r="AG30" s="19"/>
      <c r="AH30" s="19"/>
      <c r="AI30" s="17"/>
      <c r="AJ30" s="19"/>
      <c r="AK30" s="19"/>
      <c r="AL30" s="17"/>
      <c r="AM30" s="19"/>
      <c r="AN30" s="19"/>
      <c r="AO30" s="17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7"/>
      <c r="BB30" s="19"/>
      <c r="BC30" s="19"/>
      <c r="BD30" s="17"/>
      <c r="BE30" s="19"/>
      <c r="BF30" s="19"/>
      <c r="BG30" s="17"/>
      <c r="BH30" s="19"/>
      <c r="BI30" s="19"/>
      <c r="BJ30" s="17"/>
      <c r="BK30" s="19"/>
      <c r="BL30" s="19"/>
      <c r="BM30" s="17"/>
      <c r="BN30" s="19"/>
      <c r="BO30" s="19"/>
      <c r="BP30" s="17"/>
      <c r="BQ30" s="19"/>
      <c r="BR30" s="19"/>
      <c r="BS30" s="17"/>
      <c r="BT30" s="19"/>
      <c r="BU30" s="19"/>
      <c r="BV30" s="17"/>
      <c r="BW30" s="19"/>
      <c r="BX30" s="19"/>
      <c r="BY30" s="17"/>
      <c r="BZ30" s="19"/>
      <c r="CA30" s="19"/>
      <c r="CB30" s="17"/>
      <c r="CC30" s="19"/>
      <c r="CD30" s="19"/>
      <c r="CE30" s="17"/>
      <c r="CF30" s="19"/>
      <c r="CG30" s="19"/>
      <c r="CH30" s="17"/>
      <c r="CI30" s="19"/>
      <c r="CJ30" s="19"/>
      <c r="CK30" s="17"/>
      <c r="CL30" s="19"/>
      <c r="CM30" s="19"/>
      <c r="CN30" s="17"/>
      <c r="CO30" s="19"/>
      <c r="CP30" s="19"/>
      <c r="CQ30" s="17"/>
      <c r="CR30" s="19"/>
      <c r="CS30" s="19"/>
      <c r="CT30" s="17"/>
      <c r="CU30" s="19"/>
      <c r="CV30" s="19"/>
      <c r="CW30" s="17"/>
      <c r="CX30" s="19"/>
      <c r="CY30" s="19"/>
      <c r="CZ30" s="17"/>
    </row>
    <row r="31" spans="1:104" ht="15.75" customHeight="1">
      <c r="A31" s="1" t="s">
        <v>113</v>
      </c>
      <c r="B31" s="19">
        <f t="shared" si="27"/>
        <v>138.6</v>
      </c>
      <c r="C31" s="19">
        <f t="shared" si="28"/>
        <v>45.658259999999999</v>
      </c>
      <c r="D31" s="19">
        <f t="shared" si="1"/>
        <v>32.942467532467532</v>
      </c>
      <c r="E31" s="19"/>
      <c r="F31" s="19"/>
      <c r="G31" s="17"/>
      <c r="H31" s="19"/>
      <c r="I31" s="19"/>
      <c r="J31" s="17"/>
      <c r="K31" s="19"/>
      <c r="L31" s="19"/>
      <c r="M31" s="17"/>
      <c r="N31" s="19">
        <v>138.6</v>
      </c>
      <c r="O31" s="19">
        <v>45.658259999999999</v>
      </c>
      <c r="P31" s="17">
        <f t="shared" si="30"/>
        <v>32.942467532467532</v>
      </c>
      <c r="Q31" s="19"/>
      <c r="R31" s="19"/>
      <c r="S31" s="17"/>
      <c r="T31" s="19"/>
      <c r="U31" s="19">
        <f t="shared" si="29"/>
        <v>0</v>
      </c>
      <c r="V31" s="19">
        <f t="shared" si="29"/>
        <v>0</v>
      </c>
      <c r="W31" s="17"/>
      <c r="X31" s="19"/>
      <c r="Y31" s="19"/>
      <c r="Z31" s="17"/>
      <c r="AA31" s="19"/>
      <c r="AB31" s="19"/>
      <c r="AC31" s="17"/>
      <c r="AD31" s="19"/>
      <c r="AE31" s="19"/>
      <c r="AF31" s="17"/>
      <c r="AG31" s="19"/>
      <c r="AH31" s="19"/>
      <c r="AI31" s="17"/>
      <c r="AJ31" s="19"/>
      <c r="AK31" s="19"/>
      <c r="AL31" s="17"/>
      <c r="AM31" s="19"/>
      <c r="AN31" s="19"/>
      <c r="AO31" s="17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7"/>
      <c r="BB31" s="19"/>
      <c r="BC31" s="19"/>
      <c r="BD31" s="17"/>
      <c r="BE31" s="19"/>
      <c r="BF31" s="19"/>
      <c r="BG31" s="17"/>
      <c r="BH31" s="19"/>
      <c r="BI31" s="19"/>
      <c r="BJ31" s="17"/>
      <c r="BK31" s="19"/>
      <c r="BL31" s="19"/>
      <c r="BM31" s="17"/>
      <c r="BN31" s="19"/>
      <c r="BO31" s="19"/>
      <c r="BP31" s="17"/>
      <c r="BQ31" s="19"/>
      <c r="BR31" s="19"/>
      <c r="BS31" s="17"/>
      <c r="BT31" s="19"/>
      <c r="BU31" s="19"/>
      <c r="BV31" s="17"/>
      <c r="BW31" s="19"/>
      <c r="BX31" s="19"/>
      <c r="BY31" s="17"/>
      <c r="BZ31" s="19"/>
      <c r="CA31" s="19"/>
      <c r="CB31" s="17"/>
      <c r="CC31" s="19"/>
      <c r="CD31" s="19"/>
      <c r="CE31" s="17"/>
      <c r="CF31" s="19"/>
      <c r="CG31" s="19"/>
      <c r="CH31" s="17"/>
      <c r="CI31" s="19"/>
      <c r="CJ31" s="19"/>
      <c r="CK31" s="17"/>
      <c r="CL31" s="19"/>
      <c r="CM31" s="19"/>
      <c r="CN31" s="17"/>
      <c r="CO31" s="19"/>
      <c r="CP31" s="19"/>
      <c r="CQ31" s="17"/>
      <c r="CR31" s="19"/>
      <c r="CS31" s="19"/>
      <c r="CT31" s="17"/>
      <c r="CU31" s="19"/>
      <c r="CV31" s="19"/>
      <c r="CW31" s="17"/>
      <c r="CX31" s="19"/>
      <c r="CY31" s="19"/>
      <c r="CZ31" s="17"/>
    </row>
    <row r="32" spans="1:104" ht="15.75" customHeight="1">
      <c r="A32" s="1" t="s">
        <v>61</v>
      </c>
      <c r="B32" s="19">
        <f t="shared" si="27"/>
        <v>273.60000000000002</v>
      </c>
      <c r="C32" s="19">
        <f t="shared" si="28"/>
        <v>124.24442999999999</v>
      </c>
      <c r="D32" s="19">
        <f t="shared" si="1"/>
        <v>45.410975877192975</v>
      </c>
      <c r="E32" s="19"/>
      <c r="F32" s="19"/>
      <c r="G32" s="17"/>
      <c r="H32" s="19"/>
      <c r="I32" s="19"/>
      <c r="J32" s="17"/>
      <c r="K32" s="19"/>
      <c r="L32" s="19"/>
      <c r="M32" s="17"/>
      <c r="N32" s="19">
        <v>273.60000000000002</v>
      </c>
      <c r="O32" s="19">
        <v>124.24442999999999</v>
      </c>
      <c r="P32" s="17">
        <f t="shared" si="30"/>
        <v>45.410975877192975</v>
      </c>
      <c r="Q32" s="19"/>
      <c r="R32" s="19"/>
      <c r="S32" s="17"/>
      <c r="T32" s="19"/>
      <c r="U32" s="19">
        <f t="shared" si="29"/>
        <v>0</v>
      </c>
      <c r="V32" s="19">
        <f t="shared" si="29"/>
        <v>0</v>
      </c>
      <c r="W32" s="17"/>
      <c r="X32" s="19"/>
      <c r="Y32" s="19"/>
      <c r="Z32" s="17"/>
      <c r="AA32" s="19"/>
      <c r="AB32" s="19"/>
      <c r="AC32" s="17"/>
      <c r="AD32" s="19"/>
      <c r="AE32" s="19"/>
      <c r="AF32" s="17"/>
      <c r="AG32" s="19"/>
      <c r="AH32" s="19"/>
      <c r="AI32" s="17"/>
      <c r="AJ32" s="19"/>
      <c r="AK32" s="19"/>
      <c r="AL32" s="17"/>
      <c r="AM32" s="19"/>
      <c r="AN32" s="19"/>
      <c r="AO32" s="17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7"/>
      <c r="BB32" s="19"/>
      <c r="BC32" s="19"/>
      <c r="BD32" s="17"/>
      <c r="BE32" s="19"/>
      <c r="BF32" s="19"/>
      <c r="BG32" s="17"/>
      <c r="BH32" s="19"/>
      <c r="BI32" s="19"/>
      <c r="BJ32" s="17"/>
      <c r="BK32" s="19"/>
      <c r="BL32" s="19"/>
      <c r="BM32" s="17"/>
      <c r="BN32" s="19"/>
      <c r="BO32" s="19"/>
      <c r="BP32" s="17"/>
      <c r="BQ32" s="19"/>
      <c r="BR32" s="19"/>
      <c r="BS32" s="17"/>
      <c r="BT32" s="19"/>
      <c r="BU32" s="19"/>
      <c r="BV32" s="17"/>
      <c r="BW32" s="19"/>
      <c r="BX32" s="19"/>
      <c r="BY32" s="17"/>
      <c r="BZ32" s="19"/>
      <c r="CA32" s="19"/>
      <c r="CB32" s="17"/>
      <c r="CC32" s="19"/>
      <c r="CD32" s="19"/>
      <c r="CE32" s="17"/>
      <c r="CF32" s="19"/>
      <c r="CG32" s="19"/>
      <c r="CH32" s="17"/>
      <c r="CI32" s="19"/>
      <c r="CJ32" s="19"/>
      <c r="CK32" s="17"/>
      <c r="CL32" s="19"/>
      <c r="CM32" s="19"/>
      <c r="CN32" s="17"/>
      <c r="CO32" s="19"/>
      <c r="CP32" s="19"/>
      <c r="CQ32" s="17"/>
      <c r="CR32" s="19"/>
      <c r="CS32" s="19"/>
      <c r="CT32" s="17"/>
      <c r="CU32" s="19"/>
      <c r="CV32" s="19"/>
      <c r="CW32" s="17"/>
      <c r="CX32" s="19"/>
      <c r="CY32" s="19"/>
      <c r="CZ32" s="17"/>
    </row>
    <row r="33" spans="1:104" ht="15.75" customHeight="1">
      <c r="A33" s="1" t="s">
        <v>123</v>
      </c>
      <c r="B33" s="19">
        <f t="shared" si="27"/>
        <v>138.6</v>
      </c>
      <c r="C33" s="19">
        <f t="shared" si="28"/>
        <v>65.459289999999996</v>
      </c>
      <c r="D33" s="19">
        <f t="shared" si="1"/>
        <v>47.22892496392496</v>
      </c>
      <c r="E33" s="19"/>
      <c r="F33" s="19"/>
      <c r="G33" s="17"/>
      <c r="H33" s="19"/>
      <c r="I33" s="19"/>
      <c r="J33" s="17"/>
      <c r="K33" s="19"/>
      <c r="L33" s="19"/>
      <c r="M33" s="17"/>
      <c r="N33" s="19">
        <v>138.6</v>
      </c>
      <c r="O33" s="19">
        <v>65.459289999999996</v>
      </c>
      <c r="P33" s="17">
        <f t="shared" si="30"/>
        <v>47.22892496392496</v>
      </c>
      <c r="Q33" s="19"/>
      <c r="R33" s="19"/>
      <c r="S33" s="17"/>
      <c r="T33" s="19"/>
      <c r="U33" s="19">
        <f t="shared" si="29"/>
        <v>0</v>
      </c>
      <c r="V33" s="19">
        <f t="shared" si="29"/>
        <v>0</v>
      </c>
      <c r="W33" s="17"/>
      <c r="X33" s="19"/>
      <c r="Y33" s="19"/>
      <c r="Z33" s="17"/>
      <c r="AA33" s="19"/>
      <c r="AB33" s="19"/>
      <c r="AC33" s="17"/>
      <c r="AD33" s="19"/>
      <c r="AE33" s="19"/>
      <c r="AF33" s="17"/>
      <c r="AG33" s="19"/>
      <c r="AH33" s="19"/>
      <c r="AI33" s="17"/>
      <c r="AJ33" s="19"/>
      <c r="AK33" s="19"/>
      <c r="AL33" s="17"/>
      <c r="AM33" s="19"/>
      <c r="AN33" s="19"/>
      <c r="AO33" s="17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7"/>
      <c r="BB33" s="19"/>
      <c r="BC33" s="19"/>
      <c r="BD33" s="17"/>
      <c r="BE33" s="19"/>
      <c r="BF33" s="19"/>
      <c r="BG33" s="17"/>
      <c r="BH33" s="19"/>
      <c r="BI33" s="19"/>
      <c r="BJ33" s="17"/>
      <c r="BK33" s="19"/>
      <c r="BL33" s="19"/>
      <c r="BM33" s="17"/>
      <c r="BN33" s="19"/>
      <c r="BO33" s="19"/>
      <c r="BP33" s="17"/>
      <c r="BQ33" s="19"/>
      <c r="BR33" s="19"/>
      <c r="BS33" s="17"/>
      <c r="BT33" s="19"/>
      <c r="BU33" s="19"/>
      <c r="BV33" s="17"/>
      <c r="BW33" s="19"/>
      <c r="BX33" s="19"/>
      <c r="BY33" s="17"/>
      <c r="BZ33" s="19"/>
      <c r="CA33" s="19"/>
      <c r="CB33" s="17"/>
      <c r="CC33" s="19"/>
      <c r="CD33" s="19"/>
      <c r="CE33" s="17"/>
      <c r="CF33" s="19"/>
      <c r="CG33" s="19"/>
      <c r="CH33" s="17"/>
      <c r="CI33" s="19"/>
      <c r="CJ33" s="19"/>
      <c r="CK33" s="17"/>
      <c r="CL33" s="19"/>
      <c r="CM33" s="19"/>
      <c r="CN33" s="17"/>
      <c r="CO33" s="19"/>
      <c r="CP33" s="19"/>
      <c r="CQ33" s="17"/>
      <c r="CR33" s="19"/>
      <c r="CS33" s="19"/>
      <c r="CT33" s="17"/>
      <c r="CU33" s="19"/>
      <c r="CV33" s="19"/>
      <c r="CW33" s="17"/>
      <c r="CX33" s="19"/>
      <c r="CY33" s="19"/>
      <c r="CZ33" s="17"/>
    </row>
    <row r="34" spans="1:104" ht="15.75" customHeight="1">
      <c r="A34" s="1" t="s">
        <v>89</v>
      </c>
      <c r="B34" s="19">
        <f t="shared" si="27"/>
        <v>138.6</v>
      </c>
      <c r="C34" s="19">
        <f t="shared" si="28"/>
        <v>56.231729999999999</v>
      </c>
      <c r="D34" s="19">
        <f t="shared" si="1"/>
        <v>40.571233766233767</v>
      </c>
      <c r="E34" s="19"/>
      <c r="F34" s="19"/>
      <c r="G34" s="17"/>
      <c r="H34" s="19"/>
      <c r="I34" s="19"/>
      <c r="J34" s="17"/>
      <c r="K34" s="19"/>
      <c r="L34" s="19"/>
      <c r="M34" s="17"/>
      <c r="N34" s="19">
        <v>138.6</v>
      </c>
      <c r="O34" s="19">
        <v>56.231729999999999</v>
      </c>
      <c r="P34" s="17">
        <f t="shared" si="30"/>
        <v>40.571233766233767</v>
      </c>
      <c r="Q34" s="19"/>
      <c r="R34" s="19"/>
      <c r="S34" s="17"/>
      <c r="T34" s="19"/>
      <c r="U34" s="19">
        <f t="shared" si="29"/>
        <v>0</v>
      </c>
      <c r="V34" s="19">
        <f t="shared" si="29"/>
        <v>0</v>
      </c>
      <c r="W34" s="17"/>
      <c r="X34" s="19"/>
      <c r="Y34" s="19"/>
      <c r="Z34" s="17"/>
      <c r="AA34" s="19"/>
      <c r="AB34" s="19"/>
      <c r="AC34" s="17"/>
      <c r="AD34" s="19"/>
      <c r="AE34" s="19"/>
      <c r="AF34" s="17"/>
      <c r="AG34" s="19"/>
      <c r="AH34" s="19"/>
      <c r="AI34" s="17"/>
      <c r="AJ34" s="19"/>
      <c r="AK34" s="19"/>
      <c r="AL34" s="17"/>
      <c r="AM34" s="19"/>
      <c r="AN34" s="19"/>
      <c r="AO34" s="17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7"/>
      <c r="BB34" s="19"/>
      <c r="BC34" s="19"/>
      <c r="BD34" s="17"/>
      <c r="BE34" s="19"/>
      <c r="BF34" s="19"/>
      <c r="BG34" s="17"/>
      <c r="BH34" s="19"/>
      <c r="BI34" s="19"/>
      <c r="BJ34" s="17"/>
      <c r="BK34" s="19"/>
      <c r="BL34" s="19"/>
      <c r="BM34" s="17"/>
      <c r="BN34" s="19"/>
      <c r="BO34" s="19"/>
      <c r="BP34" s="17"/>
      <c r="BQ34" s="19"/>
      <c r="BR34" s="19"/>
      <c r="BS34" s="17"/>
      <c r="BT34" s="19"/>
      <c r="BU34" s="19"/>
      <c r="BV34" s="17"/>
      <c r="BW34" s="19"/>
      <c r="BX34" s="19"/>
      <c r="BY34" s="17"/>
      <c r="BZ34" s="19"/>
      <c r="CA34" s="19"/>
      <c r="CB34" s="17"/>
      <c r="CC34" s="19"/>
      <c r="CD34" s="19"/>
      <c r="CE34" s="17"/>
      <c r="CF34" s="19"/>
      <c r="CG34" s="19"/>
      <c r="CH34" s="17"/>
      <c r="CI34" s="19"/>
      <c r="CJ34" s="19"/>
      <c r="CK34" s="17"/>
      <c r="CL34" s="19"/>
      <c r="CM34" s="19"/>
      <c r="CN34" s="17"/>
      <c r="CO34" s="19"/>
      <c r="CP34" s="19"/>
      <c r="CQ34" s="17"/>
      <c r="CR34" s="19"/>
      <c r="CS34" s="19"/>
      <c r="CT34" s="17"/>
      <c r="CU34" s="19"/>
      <c r="CV34" s="19"/>
      <c r="CW34" s="17"/>
      <c r="CX34" s="19"/>
      <c r="CY34" s="19"/>
      <c r="CZ34" s="17"/>
    </row>
    <row r="35" spans="1:104" s="6" customFormat="1" ht="21.75" customHeight="1">
      <c r="A35" s="2" t="s">
        <v>145</v>
      </c>
      <c r="B35" s="20">
        <f>B36+B37</f>
        <v>570980.4092100003</v>
      </c>
      <c r="C35" s="20">
        <f t="shared" ref="C35:CA35" si="31">C36+C37</f>
        <v>381686.34142000001</v>
      </c>
      <c r="D35" s="20">
        <f t="shared" si="1"/>
        <v>66.84753719450643</v>
      </c>
      <c r="E35" s="20">
        <f>E36+E37</f>
        <v>409.3</v>
      </c>
      <c r="F35" s="20">
        <f>F36+F37</f>
        <v>210.4</v>
      </c>
      <c r="G35" s="23">
        <f>F35/E35*100</f>
        <v>51.404837527485945</v>
      </c>
      <c r="H35" s="20">
        <f t="shared" si="31"/>
        <v>1675.2</v>
      </c>
      <c r="I35" s="20">
        <f t="shared" si="31"/>
        <v>877.10292000000004</v>
      </c>
      <c r="J35" s="23">
        <f>I35/H35*100</f>
        <v>52.358101719197712</v>
      </c>
      <c r="K35" s="20">
        <f t="shared" si="31"/>
        <v>1.4</v>
      </c>
      <c r="L35" s="20">
        <f t="shared" si="31"/>
        <v>1.4</v>
      </c>
      <c r="M35" s="23">
        <f>L35/K35*100</f>
        <v>100</v>
      </c>
      <c r="N35" s="20">
        <f t="shared" si="31"/>
        <v>2467.3999999999996</v>
      </c>
      <c r="O35" s="20">
        <f t="shared" si="31"/>
        <v>1044.4787699999999</v>
      </c>
      <c r="P35" s="23">
        <f>O35/N35*100</f>
        <v>42.331148982734867</v>
      </c>
      <c r="Q35" s="20">
        <f>Q36+Q37</f>
        <v>2447.8995</v>
      </c>
      <c r="R35" s="20">
        <f>R36+R37</f>
        <v>517.69655999999998</v>
      </c>
      <c r="S35" s="23">
        <f>R35/Q35*100</f>
        <v>21.14860352722814</v>
      </c>
      <c r="T35" s="20">
        <f>T36+T37</f>
        <v>4175.8034399999997</v>
      </c>
      <c r="U35" s="20">
        <f>U36+U37</f>
        <v>4175.8034399999997</v>
      </c>
      <c r="V35" s="20">
        <f>V36+V37</f>
        <v>4175.8034399999997</v>
      </c>
      <c r="W35" s="23">
        <f>V35/U35*100</f>
        <v>100</v>
      </c>
      <c r="X35" s="20">
        <f>X36+X37</f>
        <v>4134.0454099999997</v>
      </c>
      <c r="Y35" s="20">
        <f>Y36+Y37</f>
        <v>4134.0454099999997</v>
      </c>
      <c r="Z35" s="23">
        <f>Y35/X35*100</f>
        <v>100</v>
      </c>
      <c r="AA35" s="20">
        <f>AA36+AA37</f>
        <v>41.758029999999998</v>
      </c>
      <c r="AB35" s="20">
        <f>AB36+AB37</f>
        <v>41.758029999999998</v>
      </c>
      <c r="AC35" s="23">
        <f>AB35/AA35*100</f>
        <v>100</v>
      </c>
      <c r="AD35" s="20">
        <f>AD36+AD37</f>
        <v>20076.8</v>
      </c>
      <c r="AE35" s="20">
        <f>AE36+AE37</f>
        <v>12309.725</v>
      </c>
      <c r="AF35" s="23">
        <f>AE35/AD35*100</f>
        <v>61.313182379662102</v>
      </c>
      <c r="AG35" s="20">
        <f t="shared" si="31"/>
        <v>251154.7</v>
      </c>
      <c r="AH35" s="20">
        <f t="shared" si="31"/>
        <v>179847.34830000001</v>
      </c>
      <c r="AI35" s="23">
        <f>AH35/AG35*100</f>
        <v>71.608195387145855</v>
      </c>
      <c r="AJ35" s="20">
        <f t="shared" si="31"/>
        <v>138824.5</v>
      </c>
      <c r="AK35" s="20">
        <f t="shared" si="31"/>
        <v>82307.055999999997</v>
      </c>
      <c r="AL35" s="23">
        <f>AK35/AJ35*100</f>
        <v>59.28856649942913</v>
      </c>
      <c r="AM35" s="20">
        <f t="shared" si="31"/>
        <v>0</v>
      </c>
      <c r="AN35" s="20">
        <f t="shared" si="31"/>
        <v>0</v>
      </c>
      <c r="AO35" s="23" t="e">
        <f>AN35/AM35*100</f>
        <v>#DIV/0!</v>
      </c>
      <c r="AP35" s="20">
        <f t="shared" si="31"/>
        <v>174.1</v>
      </c>
      <c r="AQ35" s="20">
        <f t="shared" si="31"/>
        <v>71.059690000000003</v>
      </c>
      <c r="AR35" s="20">
        <f>AQ35/AP35*100</f>
        <v>40.815445146467546</v>
      </c>
      <c r="AS35" s="20">
        <f t="shared" si="31"/>
        <v>16465.900000000001</v>
      </c>
      <c r="AT35" s="20">
        <f t="shared" si="31"/>
        <v>11647.09</v>
      </c>
      <c r="AU35" s="20">
        <f>AT35/AS35*100</f>
        <v>70.734609101233445</v>
      </c>
      <c r="AV35" s="20">
        <f t="shared" si="31"/>
        <v>15819.1</v>
      </c>
      <c r="AW35" s="20">
        <f t="shared" si="31"/>
        <v>9317.5529999999999</v>
      </c>
      <c r="AX35" s="20">
        <f>AW35/AV35*100</f>
        <v>58.900651743778084</v>
      </c>
      <c r="AY35" s="20">
        <f t="shared" si="31"/>
        <v>86003.189689999999</v>
      </c>
      <c r="AZ35" s="20">
        <f t="shared" si="31"/>
        <v>56575.868459999998</v>
      </c>
      <c r="BA35" s="23">
        <f>AZ35/AY35*100</f>
        <v>65.783453688088429</v>
      </c>
      <c r="BB35" s="20">
        <f t="shared" si="31"/>
        <v>171</v>
      </c>
      <c r="BC35" s="20">
        <f t="shared" si="31"/>
        <v>160.19999999999999</v>
      </c>
      <c r="BD35" s="23">
        <f>BC35/BB35*100</f>
        <v>93.68421052631578</v>
      </c>
      <c r="BE35" s="20">
        <f t="shared" si="31"/>
        <v>0</v>
      </c>
      <c r="BF35" s="20">
        <f t="shared" si="31"/>
        <v>0</v>
      </c>
      <c r="BG35" s="23" t="e">
        <f>BF35/BE35*100</f>
        <v>#DIV/0!</v>
      </c>
      <c r="BH35" s="20">
        <f t="shared" si="31"/>
        <v>537</v>
      </c>
      <c r="BI35" s="20">
        <f t="shared" si="31"/>
        <v>210.32859999999999</v>
      </c>
      <c r="BJ35" s="23">
        <f>BI35/BH35*100</f>
        <v>39.167337057728119</v>
      </c>
      <c r="BK35" s="20">
        <f t="shared" si="31"/>
        <v>6</v>
      </c>
      <c r="BL35" s="20">
        <f t="shared" si="31"/>
        <v>3</v>
      </c>
      <c r="BM35" s="23">
        <f>BL35/BK35*100</f>
        <v>50</v>
      </c>
      <c r="BN35" s="20">
        <f t="shared" si="31"/>
        <v>602</v>
      </c>
      <c r="BO35" s="20">
        <f t="shared" si="31"/>
        <v>358.44468000000001</v>
      </c>
      <c r="BP35" s="23">
        <f>BO35/BN35*100</f>
        <v>59.542305647840536</v>
      </c>
      <c r="BQ35" s="20">
        <f t="shared" si="31"/>
        <v>35</v>
      </c>
      <c r="BR35" s="20">
        <f t="shared" si="31"/>
        <v>0</v>
      </c>
      <c r="BS35" s="23">
        <f>BR35/BQ35*100</f>
        <v>0</v>
      </c>
      <c r="BT35" s="20">
        <f t="shared" si="31"/>
        <v>233.84700000000001</v>
      </c>
      <c r="BU35" s="20">
        <f t="shared" si="31"/>
        <v>177.321</v>
      </c>
      <c r="BV35" s="23">
        <f>BU35/BT35*100</f>
        <v>75.827784833673292</v>
      </c>
      <c r="BW35" s="20">
        <f t="shared" si="31"/>
        <v>681.8</v>
      </c>
      <c r="BX35" s="20">
        <f t="shared" si="31"/>
        <v>0</v>
      </c>
      <c r="BY35" s="23">
        <f>BX35/BW35*100</f>
        <v>0</v>
      </c>
      <c r="BZ35" s="20">
        <f t="shared" si="31"/>
        <v>0</v>
      </c>
      <c r="CA35" s="20">
        <f t="shared" si="31"/>
        <v>0</v>
      </c>
      <c r="CB35" s="23"/>
      <c r="CC35" s="20">
        <f t="shared" ref="CC35:CJ35" si="32">CC36+CC37</f>
        <v>16390</v>
      </c>
      <c r="CD35" s="20">
        <f t="shared" si="32"/>
        <v>14059.7875</v>
      </c>
      <c r="CE35" s="23">
        <f>CD35/CC35*100</f>
        <v>85.78271812080537</v>
      </c>
      <c r="CF35" s="20">
        <f t="shared" si="32"/>
        <v>0</v>
      </c>
      <c r="CG35" s="20">
        <f t="shared" si="32"/>
        <v>0</v>
      </c>
      <c r="CH35" s="23" t="e">
        <f>CG35/CF35*100</f>
        <v>#DIV/0!</v>
      </c>
      <c r="CI35" s="20">
        <f t="shared" si="32"/>
        <v>0</v>
      </c>
      <c r="CJ35" s="20">
        <f t="shared" si="32"/>
        <v>0</v>
      </c>
      <c r="CK35" s="23"/>
      <c r="CL35" s="20">
        <f>CL36+CL37</f>
        <v>45.082000000000001</v>
      </c>
      <c r="CM35" s="20">
        <f>CM36+CM37</f>
        <v>0</v>
      </c>
      <c r="CN35" s="23">
        <f>CM35/CL35*100</f>
        <v>0</v>
      </c>
      <c r="CO35" s="20">
        <f>CO36+CO37</f>
        <v>9004.8468300000004</v>
      </c>
      <c r="CP35" s="20">
        <f>CP36+CP37</f>
        <v>7814.6774999999998</v>
      </c>
      <c r="CQ35" s="23">
        <f>CP35/CO35*100</f>
        <v>86.783014164828373</v>
      </c>
      <c r="CR35" s="20">
        <f>CR36+CR37</f>
        <v>2604.0100000000002</v>
      </c>
      <c r="CS35" s="20">
        <f>CS36+CS37</f>
        <v>0</v>
      </c>
      <c r="CT35" s="23">
        <f>CS35/CR35*100</f>
        <v>0</v>
      </c>
      <c r="CU35" s="20">
        <f>CU36+CU37</f>
        <v>0</v>
      </c>
      <c r="CV35" s="20">
        <f>CV36+CV37</f>
        <v>0</v>
      </c>
      <c r="CW35" s="23" t="e">
        <f>CV35/CU35*100</f>
        <v>#DIV/0!</v>
      </c>
      <c r="CX35" s="20">
        <f>CX36+CX37</f>
        <v>974.53075000000001</v>
      </c>
      <c r="CY35" s="20">
        <f>CY36+CY37</f>
        <v>0</v>
      </c>
      <c r="CZ35" s="23">
        <f>CY35/CX35*100</f>
        <v>0</v>
      </c>
    </row>
    <row r="36" spans="1:104" s="52" customFormat="1" ht="15.75" customHeight="1">
      <c r="A36" s="1" t="s">
        <v>132</v>
      </c>
      <c r="B36" s="19">
        <f>H36+K36+N36+AG36+AJ36+AM36+AP36+AS36+AV36+AY36+BB36+BE36+BH36+BK36+E36+BN36+BQ36+BT36+BW36+BZ36+CC36+CF36+CI36+Q36+T36+CL36+AD36+CO36+CR36+CU36+CX36</f>
        <v>568513.00921000028</v>
      </c>
      <c r="C36" s="19">
        <f>I36+L36+O36+AH36+AK36+AN36+AQ36+AT36+AW36+AZ36+BC36+BF36+BI36+BL36+F36+BO36+BR36+BU36+BX36+CA36+CD36+CG36+CJ36+R36+V36+CM36+AE36+CP36+CS36+CV36+CY36</f>
        <v>380641.86265000002</v>
      </c>
      <c r="D36" s="19">
        <f t="shared" si="1"/>
        <v>66.953940628190011</v>
      </c>
      <c r="E36" s="19">
        <v>409.3</v>
      </c>
      <c r="F36" s="19">
        <v>210.4</v>
      </c>
      <c r="G36" s="17">
        <f>F36/E36*100</f>
        <v>51.404837527485945</v>
      </c>
      <c r="H36" s="19">
        <v>1675.2</v>
      </c>
      <c r="I36" s="19">
        <v>877.10292000000004</v>
      </c>
      <c r="J36" s="17">
        <f>I36/H36*100</f>
        <v>52.358101719197712</v>
      </c>
      <c r="K36" s="19">
        <v>1.4</v>
      </c>
      <c r="L36" s="19">
        <v>1.4</v>
      </c>
      <c r="M36" s="17">
        <f>L36/K36*100</f>
        <v>100</v>
      </c>
      <c r="N36" s="19"/>
      <c r="O36" s="19"/>
      <c r="P36" s="17"/>
      <c r="Q36" s="19">
        <v>2447.8995</v>
      </c>
      <c r="R36" s="19">
        <v>517.69655999999998</v>
      </c>
      <c r="S36" s="17">
        <f>R36/Q36*100</f>
        <v>21.14860352722814</v>
      </c>
      <c r="T36" s="19">
        <v>4175.8034399999997</v>
      </c>
      <c r="U36" s="19">
        <f>X36+AA36</f>
        <v>4175.8034399999997</v>
      </c>
      <c r="V36" s="19">
        <f>Y36+AB36</f>
        <v>4175.8034399999997</v>
      </c>
      <c r="W36" s="17">
        <f>V36/U36*100</f>
        <v>100</v>
      </c>
      <c r="X36" s="19">
        <v>4134.0454099999997</v>
      </c>
      <c r="Y36" s="19">
        <v>4134.0454099999997</v>
      </c>
      <c r="Z36" s="17">
        <f>Y36/X36*100</f>
        <v>100</v>
      </c>
      <c r="AA36" s="19">
        <v>41.758029999999998</v>
      </c>
      <c r="AB36" s="19">
        <v>41.758029999999998</v>
      </c>
      <c r="AC36" s="17">
        <f>AB36/AA36*100</f>
        <v>100</v>
      </c>
      <c r="AD36" s="19">
        <v>20076.8</v>
      </c>
      <c r="AE36" s="19">
        <v>12309.725</v>
      </c>
      <c r="AF36" s="17">
        <f>AE36/AD36*100</f>
        <v>61.313182379662102</v>
      </c>
      <c r="AG36" s="19">
        <v>251154.7</v>
      </c>
      <c r="AH36" s="19">
        <v>179847.34830000001</v>
      </c>
      <c r="AI36" s="17">
        <f>AH36/AG36*100</f>
        <v>71.608195387145855</v>
      </c>
      <c r="AJ36" s="19">
        <v>138824.5</v>
      </c>
      <c r="AK36" s="19">
        <v>82307.055999999997</v>
      </c>
      <c r="AL36" s="17">
        <f>AK36/AJ36*100</f>
        <v>59.28856649942913</v>
      </c>
      <c r="AM36" s="19">
        <v>0</v>
      </c>
      <c r="AN36" s="19"/>
      <c r="AO36" s="17" t="e">
        <f>AN36/AM36*100</f>
        <v>#DIV/0!</v>
      </c>
      <c r="AP36" s="19">
        <v>174.1</v>
      </c>
      <c r="AQ36" s="19">
        <v>71.059690000000003</v>
      </c>
      <c r="AR36" s="19">
        <f>AQ36/AP36*100</f>
        <v>40.815445146467546</v>
      </c>
      <c r="AS36" s="19">
        <v>16465.900000000001</v>
      </c>
      <c r="AT36" s="19">
        <v>11647.09</v>
      </c>
      <c r="AU36" s="19">
        <f>AT36/AS36*100</f>
        <v>70.734609101233445</v>
      </c>
      <c r="AV36" s="19">
        <v>15819.1</v>
      </c>
      <c r="AW36" s="19">
        <v>9317.5529999999999</v>
      </c>
      <c r="AX36" s="19">
        <f>AW36/AV36*100</f>
        <v>58.900651743778084</v>
      </c>
      <c r="AY36" s="19">
        <v>86003.189689999999</v>
      </c>
      <c r="AZ36" s="19">
        <v>56575.868459999998</v>
      </c>
      <c r="BA36" s="17">
        <f>AZ36/AY36*100</f>
        <v>65.783453688088429</v>
      </c>
      <c r="BB36" s="19">
        <v>171</v>
      </c>
      <c r="BC36" s="19">
        <v>160.19999999999999</v>
      </c>
      <c r="BD36" s="17">
        <f>BC36/BB36*100</f>
        <v>93.68421052631578</v>
      </c>
      <c r="BE36" s="19">
        <v>0</v>
      </c>
      <c r="BF36" s="19"/>
      <c r="BG36" s="17" t="e">
        <f>BF36/BE36*100</f>
        <v>#DIV/0!</v>
      </c>
      <c r="BH36" s="19">
        <v>537</v>
      </c>
      <c r="BI36" s="19">
        <v>210.32859999999999</v>
      </c>
      <c r="BJ36" s="17">
        <f>BI36/BH36*100</f>
        <v>39.167337057728119</v>
      </c>
      <c r="BK36" s="19">
        <v>6</v>
      </c>
      <c r="BL36" s="19">
        <v>3</v>
      </c>
      <c r="BM36" s="17">
        <f>BL36/BK36*100</f>
        <v>50</v>
      </c>
      <c r="BN36" s="19">
        <v>602</v>
      </c>
      <c r="BO36" s="19">
        <v>358.44468000000001</v>
      </c>
      <c r="BP36" s="17">
        <f>BO36/BN36*100</f>
        <v>59.542305647840536</v>
      </c>
      <c r="BQ36" s="19">
        <v>35</v>
      </c>
      <c r="BR36" s="19"/>
      <c r="BS36" s="17">
        <f>BR36/BQ36*100</f>
        <v>0</v>
      </c>
      <c r="BT36" s="19">
        <v>233.84700000000001</v>
      </c>
      <c r="BU36" s="19">
        <v>177.321</v>
      </c>
      <c r="BV36" s="17">
        <f>BU36/BT36*100</f>
        <v>75.827784833673292</v>
      </c>
      <c r="BW36" s="19">
        <v>681.8</v>
      </c>
      <c r="BX36" s="19"/>
      <c r="BY36" s="17">
        <f>BX36/BW36*100</f>
        <v>0</v>
      </c>
      <c r="BZ36" s="19"/>
      <c r="CA36" s="19"/>
      <c r="CB36" s="17"/>
      <c r="CC36" s="19">
        <v>16390</v>
      </c>
      <c r="CD36" s="19">
        <v>14059.7875</v>
      </c>
      <c r="CE36" s="17">
        <f>CD36/CC36*100</f>
        <v>85.78271812080537</v>
      </c>
      <c r="CF36" s="19">
        <v>0</v>
      </c>
      <c r="CG36" s="19">
        <v>0</v>
      </c>
      <c r="CH36" s="17" t="e">
        <f>CG36/CF36*100</f>
        <v>#DIV/0!</v>
      </c>
      <c r="CI36" s="19"/>
      <c r="CJ36" s="19"/>
      <c r="CK36" s="17"/>
      <c r="CL36" s="19">
        <v>45.082000000000001</v>
      </c>
      <c r="CM36" s="19"/>
      <c r="CN36" s="17">
        <f>CM36/CL36*100</f>
        <v>0</v>
      </c>
      <c r="CO36" s="19">
        <v>9004.8468300000004</v>
      </c>
      <c r="CP36" s="19">
        <v>7814.6774999999998</v>
      </c>
      <c r="CQ36" s="17">
        <f>CP36/CO36*100</f>
        <v>86.783014164828373</v>
      </c>
      <c r="CR36" s="19">
        <v>2604.0100000000002</v>
      </c>
      <c r="CS36" s="19"/>
      <c r="CT36" s="17">
        <f>CS36/CR36*100</f>
        <v>0</v>
      </c>
      <c r="CU36" s="19"/>
      <c r="CV36" s="19"/>
      <c r="CW36" s="17" t="e">
        <f>CV36/CU36*100</f>
        <v>#DIV/0!</v>
      </c>
      <c r="CX36" s="19">
        <v>974.53075000000001</v>
      </c>
      <c r="CY36" s="19"/>
      <c r="CZ36" s="17">
        <f>CY36/CX36*100</f>
        <v>0</v>
      </c>
    </row>
    <row r="37" spans="1:104" s="9" customFormat="1" ht="15.75" customHeight="1">
      <c r="A37" s="2" t="s">
        <v>160</v>
      </c>
      <c r="B37" s="20">
        <f>SUM(B38:B46)</f>
        <v>2467.3999999999996</v>
      </c>
      <c r="C37" s="20">
        <f t="shared" ref="C37" si="33">SUM(C38:C46)</f>
        <v>1044.4787699999999</v>
      </c>
      <c r="D37" s="20">
        <f t="shared" si="1"/>
        <v>42.331148982734867</v>
      </c>
      <c r="E37" s="20">
        <f>SUM(E38:E46)</f>
        <v>0</v>
      </c>
      <c r="F37" s="20">
        <f>SUM(F38:F46)</f>
        <v>0</v>
      </c>
      <c r="G37" s="23"/>
      <c r="H37" s="20">
        <f t="shared" ref="H37:CA37" si="34">SUM(H38:H46)</f>
        <v>0</v>
      </c>
      <c r="I37" s="20">
        <f t="shared" si="34"/>
        <v>0</v>
      </c>
      <c r="J37" s="23"/>
      <c r="K37" s="20">
        <f t="shared" si="34"/>
        <v>0</v>
      </c>
      <c r="L37" s="20">
        <f t="shared" si="34"/>
        <v>0</v>
      </c>
      <c r="M37" s="23"/>
      <c r="N37" s="20">
        <f t="shared" si="34"/>
        <v>2467.3999999999996</v>
      </c>
      <c r="O37" s="20">
        <f t="shared" si="34"/>
        <v>1044.4787699999999</v>
      </c>
      <c r="P37" s="23">
        <f t="shared" ref="P37:P46" si="35">O37/N37*100</f>
        <v>42.331148982734867</v>
      </c>
      <c r="Q37" s="20">
        <f>SUM(Q38:Q46)</f>
        <v>0</v>
      </c>
      <c r="R37" s="20">
        <f>SUM(R38:R46)</f>
        <v>0</v>
      </c>
      <c r="S37" s="23"/>
      <c r="T37" s="20">
        <f>SUM(T38:T46)</f>
        <v>0</v>
      </c>
      <c r="U37" s="20">
        <f>SUM(U38:U46)</f>
        <v>0</v>
      </c>
      <c r="V37" s="20">
        <f>SUM(V38:V46)</f>
        <v>0</v>
      </c>
      <c r="W37" s="23"/>
      <c r="X37" s="20">
        <f>SUM(X38:X46)</f>
        <v>0</v>
      </c>
      <c r="Y37" s="20">
        <f>SUM(Y38:Y46)</f>
        <v>0</v>
      </c>
      <c r="Z37" s="23"/>
      <c r="AA37" s="20">
        <f>SUM(AA38:AA46)</f>
        <v>0</v>
      </c>
      <c r="AB37" s="20">
        <f>SUM(AB38:AB46)</f>
        <v>0</v>
      </c>
      <c r="AC37" s="23"/>
      <c r="AD37" s="20">
        <f>SUM(AD38:AD46)</f>
        <v>0</v>
      </c>
      <c r="AE37" s="20">
        <f>SUM(AE38:AE46)</f>
        <v>0</v>
      </c>
      <c r="AF37" s="23"/>
      <c r="AG37" s="20">
        <f t="shared" si="34"/>
        <v>0</v>
      </c>
      <c r="AH37" s="20">
        <f t="shared" si="34"/>
        <v>0</v>
      </c>
      <c r="AI37" s="23"/>
      <c r="AJ37" s="20">
        <f t="shared" si="34"/>
        <v>0</v>
      </c>
      <c r="AK37" s="20">
        <f t="shared" si="34"/>
        <v>0</v>
      </c>
      <c r="AL37" s="23"/>
      <c r="AM37" s="20">
        <f t="shared" si="34"/>
        <v>0</v>
      </c>
      <c r="AN37" s="20">
        <f t="shared" si="34"/>
        <v>0</v>
      </c>
      <c r="AO37" s="23"/>
      <c r="AP37" s="20">
        <f t="shared" si="34"/>
        <v>0</v>
      </c>
      <c r="AQ37" s="20">
        <f t="shared" si="34"/>
        <v>0</v>
      </c>
      <c r="AR37" s="20"/>
      <c r="AS37" s="20">
        <f t="shared" si="34"/>
        <v>0</v>
      </c>
      <c r="AT37" s="20">
        <f t="shared" si="34"/>
        <v>0</v>
      </c>
      <c r="AU37" s="20"/>
      <c r="AV37" s="20">
        <f t="shared" si="34"/>
        <v>0</v>
      </c>
      <c r="AW37" s="20">
        <f t="shared" si="34"/>
        <v>0</v>
      </c>
      <c r="AX37" s="20"/>
      <c r="AY37" s="20">
        <f t="shared" si="34"/>
        <v>0</v>
      </c>
      <c r="AZ37" s="20">
        <f t="shared" si="34"/>
        <v>0</v>
      </c>
      <c r="BA37" s="23"/>
      <c r="BB37" s="20">
        <f t="shared" si="34"/>
        <v>0</v>
      </c>
      <c r="BC37" s="20">
        <f t="shared" si="34"/>
        <v>0</v>
      </c>
      <c r="BD37" s="23"/>
      <c r="BE37" s="20">
        <f t="shared" si="34"/>
        <v>0</v>
      </c>
      <c r="BF37" s="20">
        <f t="shared" si="34"/>
        <v>0</v>
      </c>
      <c r="BG37" s="23"/>
      <c r="BH37" s="20">
        <f t="shared" si="34"/>
        <v>0</v>
      </c>
      <c r="BI37" s="20">
        <f t="shared" si="34"/>
        <v>0</v>
      </c>
      <c r="BJ37" s="23"/>
      <c r="BK37" s="20">
        <f t="shared" si="34"/>
        <v>0</v>
      </c>
      <c r="BL37" s="20">
        <f t="shared" si="34"/>
        <v>0</v>
      </c>
      <c r="BM37" s="23"/>
      <c r="BN37" s="20">
        <f t="shared" si="34"/>
        <v>0</v>
      </c>
      <c r="BO37" s="20">
        <f t="shared" si="34"/>
        <v>0</v>
      </c>
      <c r="BP37" s="23"/>
      <c r="BQ37" s="20">
        <f t="shared" si="34"/>
        <v>0</v>
      </c>
      <c r="BR37" s="20">
        <f t="shared" si="34"/>
        <v>0</v>
      </c>
      <c r="BS37" s="23"/>
      <c r="BT37" s="20">
        <f t="shared" si="34"/>
        <v>0</v>
      </c>
      <c r="BU37" s="20">
        <f t="shared" si="34"/>
        <v>0</v>
      </c>
      <c r="BV37" s="23"/>
      <c r="BW37" s="20">
        <f t="shared" si="34"/>
        <v>0</v>
      </c>
      <c r="BX37" s="20">
        <f t="shared" si="34"/>
        <v>0</v>
      </c>
      <c r="BY37" s="23"/>
      <c r="BZ37" s="20">
        <f t="shared" si="34"/>
        <v>0</v>
      </c>
      <c r="CA37" s="20">
        <f t="shared" si="34"/>
        <v>0</v>
      </c>
      <c r="CB37" s="23"/>
      <c r="CC37" s="20">
        <f t="shared" ref="CC37:CJ37" si="36">SUM(CC38:CC46)</f>
        <v>0</v>
      </c>
      <c r="CD37" s="20">
        <f t="shared" si="36"/>
        <v>0</v>
      </c>
      <c r="CE37" s="23"/>
      <c r="CF37" s="20">
        <f t="shared" si="36"/>
        <v>0</v>
      </c>
      <c r="CG37" s="20">
        <f t="shared" si="36"/>
        <v>0</v>
      </c>
      <c r="CH37" s="23"/>
      <c r="CI37" s="20">
        <f t="shared" si="36"/>
        <v>0</v>
      </c>
      <c r="CJ37" s="20">
        <f t="shared" si="36"/>
        <v>0</v>
      </c>
      <c r="CK37" s="23"/>
      <c r="CL37" s="20">
        <f>SUM(CL38:CL46)</f>
        <v>0</v>
      </c>
      <c r="CM37" s="20">
        <f>SUM(CM38:CM46)</f>
        <v>0</v>
      </c>
      <c r="CN37" s="23"/>
      <c r="CO37" s="20">
        <f>SUM(CO38:CO46)</f>
        <v>0</v>
      </c>
      <c r="CP37" s="20">
        <f>SUM(CP38:CP46)</f>
        <v>0</v>
      </c>
      <c r="CQ37" s="23"/>
      <c r="CR37" s="20">
        <f>SUM(CR38:CR46)</f>
        <v>0</v>
      </c>
      <c r="CS37" s="20">
        <f>SUM(CS38:CS46)</f>
        <v>0</v>
      </c>
      <c r="CT37" s="23"/>
      <c r="CU37" s="20">
        <f>SUM(CU38:CU46)</f>
        <v>0</v>
      </c>
      <c r="CV37" s="20">
        <f>SUM(CV38:CV46)</f>
        <v>0</v>
      </c>
      <c r="CW37" s="23"/>
      <c r="CX37" s="20">
        <f>SUM(CX38:CX46)</f>
        <v>0</v>
      </c>
      <c r="CY37" s="20">
        <f>SUM(CY38:CY46)</f>
        <v>0</v>
      </c>
      <c r="CZ37" s="23"/>
    </row>
    <row r="38" spans="1:104" s="52" customFormat="1" ht="15.75" customHeight="1">
      <c r="A38" s="1" t="s">
        <v>101</v>
      </c>
      <c r="B38" s="19">
        <f t="shared" ref="B38:B46" si="37">H38+K38+N38+AG38+AJ38+AM38+AP38+AS38+AV38+AY38+BB38+BE38+BH38+BK38+E38+BN38+BQ38+BT38+BW38+BZ38+CC38+CF38+CI38+Q38+T38+CL38+AD38+CO38+CR38+CU38+CX38</f>
        <v>273.60000000000002</v>
      </c>
      <c r="C38" s="19">
        <f t="shared" ref="C38:C46" si="38">I38+L38+O38+AH38+AK38+AN38+AQ38+AT38+AW38+AZ38+BC38+BF38+BI38+BL38+F38+BO38+BR38+BU38+BX38+CA38+CD38+CG38+CJ38+R38+V38+CM38+AE38+CP38+CS38+CV38+CY38</f>
        <v>144</v>
      </c>
      <c r="D38" s="19">
        <f t="shared" si="1"/>
        <v>52.631578947368418</v>
      </c>
      <c r="E38" s="19"/>
      <c r="F38" s="19"/>
      <c r="G38" s="17"/>
      <c r="H38" s="19"/>
      <c r="I38" s="19"/>
      <c r="J38" s="17"/>
      <c r="K38" s="19"/>
      <c r="L38" s="19"/>
      <c r="M38" s="17"/>
      <c r="N38" s="19">
        <v>273.60000000000002</v>
      </c>
      <c r="O38" s="19">
        <v>144</v>
      </c>
      <c r="P38" s="17">
        <f t="shared" si="35"/>
        <v>52.631578947368418</v>
      </c>
      <c r="Q38" s="19"/>
      <c r="R38" s="19"/>
      <c r="S38" s="17"/>
      <c r="T38" s="19"/>
      <c r="U38" s="19">
        <f t="shared" ref="U38:V46" si="39">X38+AA38</f>
        <v>0</v>
      </c>
      <c r="V38" s="19">
        <f t="shared" si="39"/>
        <v>0</v>
      </c>
      <c r="W38" s="17"/>
      <c r="X38" s="19"/>
      <c r="Y38" s="19"/>
      <c r="Z38" s="17"/>
      <c r="AA38" s="19"/>
      <c r="AB38" s="19"/>
      <c r="AC38" s="17"/>
      <c r="AD38" s="19"/>
      <c r="AE38" s="19"/>
      <c r="AF38" s="17"/>
      <c r="AG38" s="19"/>
      <c r="AH38" s="19"/>
      <c r="AI38" s="17"/>
      <c r="AJ38" s="19"/>
      <c r="AK38" s="19"/>
      <c r="AL38" s="17"/>
      <c r="AM38" s="19"/>
      <c r="AN38" s="19"/>
      <c r="AO38" s="17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7"/>
      <c r="BB38" s="19"/>
      <c r="BC38" s="19"/>
      <c r="BD38" s="17"/>
      <c r="BE38" s="19"/>
      <c r="BF38" s="19"/>
      <c r="BG38" s="17"/>
      <c r="BH38" s="19"/>
      <c r="BI38" s="19"/>
      <c r="BJ38" s="17"/>
      <c r="BK38" s="19"/>
      <c r="BL38" s="19"/>
      <c r="BM38" s="17"/>
      <c r="BN38" s="19"/>
      <c r="BO38" s="19"/>
      <c r="BP38" s="17"/>
      <c r="BQ38" s="19"/>
      <c r="BR38" s="19"/>
      <c r="BS38" s="17"/>
      <c r="BT38" s="19"/>
      <c r="BU38" s="19"/>
      <c r="BV38" s="17"/>
      <c r="BW38" s="19"/>
      <c r="BX38" s="19"/>
      <c r="BY38" s="17"/>
      <c r="BZ38" s="19"/>
      <c r="CA38" s="19"/>
      <c r="CB38" s="17"/>
      <c r="CC38" s="19"/>
      <c r="CD38" s="19"/>
      <c r="CE38" s="17"/>
      <c r="CF38" s="19"/>
      <c r="CG38" s="19"/>
      <c r="CH38" s="17"/>
      <c r="CI38" s="19"/>
      <c r="CJ38" s="19"/>
      <c r="CK38" s="17"/>
      <c r="CL38" s="19"/>
      <c r="CM38" s="19"/>
      <c r="CN38" s="17"/>
      <c r="CO38" s="19"/>
      <c r="CP38" s="19"/>
      <c r="CQ38" s="17"/>
      <c r="CR38" s="19"/>
      <c r="CS38" s="19"/>
      <c r="CT38" s="17"/>
      <c r="CU38" s="19"/>
      <c r="CV38" s="19"/>
      <c r="CW38" s="17"/>
      <c r="CX38" s="19"/>
      <c r="CY38" s="19"/>
      <c r="CZ38" s="17"/>
    </row>
    <row r="39" spans="1:104" s="52" customFormat="1" ht="15.75" customHeight="1">
      <c r="A39" s="1" t="s">
        <v>57</v>
      </c>
      <c r="B39" s="19">
        <f t="shared" si="37"/>
        <v>138.6</v>
      </c>
      <c r="C39" s="19">
        <f t="shared" si="38"/>
        <v>63.444000000000003</v>
      </c>
      <c r="D39" s="19">
        <f t="shared" si="1"/>
        <v>45.774891774891778</v>
      </c>
      <c r="E39" s="19"/>
      <c r="F39" s="19"/>
      <c r="G39" s="17"/>
      <c r="H39" s="19"/>
      <c r="I39" s="19"/>
      <c r="J39" s="17"/>
      <c r="K39" s="19"/>
      <c r="L39" s="19"/>
      <c r="M39" s="17"/>
      <c r="N39" s="19">
        <v>138.6</v>
      </c>
      <c r="O39" s="19">
        <v>63.444000000000003</v>
      </c>
      <c r="P39" s="17">
        <f t="shared" si="35"/>
        <v>45.774891774891778</v>
      </c>
      <c r="Q39" s="19"/>
      <c r="R39" s="19"/>
      <c r="S39" s="17"/>
      <c r="T39" s="19"/>
      <c r="U39" s="19">
        <f t="shared" si="39"/>
        <v>0</v>
      </c>
      <c r="V39" s="19">
        <f t="shared" si="39"/>
        <v>0</v>
      </c>
      <c r="W39" s="17"/>
      <c r="X39" s="19"/>
      <c r="Y39" s="19"/>
      <c r="Z39" s="17"/>
      <c r="AA39" s="19"/>
      <c r="AB39" s="19"/>
      <c r="AC39" s="17"/>
      <c r="AD39" s="19"/>
      <c r="AE39" s="19"/>
      <c r="AF39" s="17"/>
      <c r="AG39" s="19"/>
      <c r="AH39" s="19"/>
      <c r="AI39" s="17"/>
      <c r="AJ39" s="19"/>
      <c r="AK39" s="19"/>
      <c r="AL39" s="17"/>
      <c r="AM39" s="19"/>
      <c r="AN39" s="19"/>
      <c r="AO39" s="17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7"/>
      <c r="BB39" s="19"/>
      <c r="BC39" s="19"/>
      <c r="BD39" s="17"/>
      <c r="BE39" s="19"/>
      <c r="BF39" s="19"/>
      <c r="BG39" s="17"/>
      <c r="BH39" s="19"/>
      <c r="BI39" s="19"/>
      <c r="BJ39" s="17"/>
      <c r="BK39" s="19"/>
      <c r="BL39" s="19"/>
      <c r="BM39" s="17"/>
      <c r="BN39" s="19"/>
      <c r="BO39" s="19"/>
      <c r="BP39" s="17"/>
      <c r="BQ39" s="19"/>
      <c r="BR39" s="19"/>
      <c r="BS39" s="17"/>
      <c r="BT39" s="19"/>
      <c r="BU39" s="19"/>
      <c r="BV39" s="17"/>
      <c r="BW39" s="19"/>
      <c r="BX39" s="19"/>
      <c r="BY39" s="17"/>
      <c r="BZ39" s="19"/>
      <c r="CA39" s="19"/>
      <c r="CB39" s="17"/>
      <c r="CC39" s="19"/>
      <c r="CD39" s="19"/>
      <c r="CE39" s="17"/>
      <c r="CF39" s="19"/>
      <c r="CG39" s="19"/>
      <c r="CH39" s="17"/>
      <c r="CI39" s="19"/>
      <c r="CJ39" s="19"/>
      <c r="CK39" s="17"/>
      <c r="CL39" s="19"/>
      <c r="CM39" s="19"/>
      <c r="CN39" s="17"/>
      <c r="CO39" s="19"/>
      <c r="CP39" s="19"/>
      <c r="CQ39" s="17"/>
      <c r="CR39" s="19"/>
      <c r="CS39" s="19"/>
      <c r="CT39" s="17"/>
      <c r="CU39" s="19"/>
      <c r="CV39" s="19"/>
      <c r="CW39" s="17"/>
      <c r="CX39" s="19"/>
      <c r="CY39" s="19"/>
      <c r="CZ39" s="17"/>
    </row>
    <row r="40" spans="1:104" s="52" customFormat="1" ht="15.75" customHeight="1">
      <c r="A40" s="1" t="s">
        <v>41</v>
      </c>
      <c r="B40" s="19">
        <f t="shared" si="37"/>
        <v>273.60000000000002</v>
      </c>
      <c r="C40" s="19">
        <f t="shared" si="38"/>
        <v>126.883</v>
      </c>
      <c r="D40" s="19">
        <f t="shared" si="1"/>
        <v>46.375365497076018</v>
      </c>
      <c r="E40" s="19"/>
      <c r="F40" s="19"/>
      <c r="G40" s="17"/>
      <c r="H40" s="19"/>
      <c r="I40" s="19"/>
      <c r="J40" s="17"/>
      <c r="K40" s="19"/>
      <c r="L40" s="19"/>
      <c r="M40" s="17"/>
      <c r="N40" s="19">
        <v>273.60000000000002</v>
      </c>
      <c r="O40" s="19">
        <v>126.883</v>
      </c>
      <c r="P40" s="17">
        <f t="shared" si="35"/>
        <v>46.375365497076018</v>
      </c>
      <c r="Q40" s="19"/>
      <c r="R40" s="19"/>
      <c r="S40" s="17"/>
      <c r="T40" s="19"/>
      <c r="U40" s="19">
        <f t="shared" si="39"/>
        <v>0</v>
      </c>
      <c r="V40" s="19">
        <f t="shared" si="39"/>
        <v>0</v>
      </c>
      <c r="W40" s="17"/>
      <c r="X40" s="19"/>
      <c r="Y40" s="19"/>
      <c r="Z40" s="17"/>
      <c r="AA40" s="19"/>
      <c r="AB40" s="19"/>
      <c r="AC40" s="17"/>
      <c r="AD40" s="19"/>
      <c r="AE40" s="19"/>
      <c r="AF40" s="17"/>
      <c r="AG40" s="19"/>
      <c r="AH40" s="19"/>
      <c r="AI40" s="17"/>
      <c r="AJ40" s="19"/>
      <c r="AK40" s="19"/>
      <c r="AL40" s="17"/>
      <c r="AM40" s="19"/>
      <c r="AN40" s="19"/>
      <c r="AO40" s="17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7"/>
      <c r="BB40" s="19"/>
      <c r="BC40" s="19"/>
      <c r="BD40" s="17"/>
      <c r="BE40" s="19"/>
      <c r="BF40" s="19"/>
      <c r="BG40" s="17"/>
      <c r="BH40" s="19"/>
      <c r="BI40" s="19"/>
      <c r="BJ40" s="17"/>
      <c r="BK40" s="19"/>
      <c r="BL40" s="19"/>
      <c r="BM40" s="17"/>
      <c r="BN40" s="19"/>
      <c r="BO40" s="19"/>
      <c r="BP40" s="17"/>
      <c r="BQ40" s="19"/>
      <c r="BR40" s="19"/>
      <c r="BS40" s="17"/>
      <c r="BT40" s="19"/>
      <c r="BU40" s="19"/>
      <c r="BV40" s="17"/>
      <c r="BW40" s="19"/>
      <c r="BX40" s="19"/>
      <c r="BY40" s="17"/>
      <c r="BZ40" s="19"/>
      <c r="CA40" s="19"/>
      <c r="CB40" s="17"/>
      <c r="CC40" s="19"/>
      <c r="CD40" s="19"/>
      <c r="CE40" s="17"/>
      <c r="CF40" s="19"/>
      <c r="CG40" s="19"/>
      <c r="CH40" s="17"/>
      <c r="CI40" s="19"/>
      <c r="CJ40" s="19"/>
      <c r="CK40" s="17"/>
      <c r="CL40" s="19"/>
      <c r="CM40" s="19"/>
      <c r="CN40" s="17"/>
      <c r="CO40" s="19"/>
      <c r="CP40" s="19"/>
      <c r="CQ40" s="17"/>
      <c r="CR40" s="19"/>
      <c r="CS40" s="19"/>
      <c r="CT40" s="17"/>
      <c r="CU40" s="19"/>
      <c r="CV40" s="19"/>
      <c r="CW40" s="17"/>
      <c r="CX40" s="19"/>
      <c r="CY40" s="19"/>
      <c r="CZ40" s="17"/>
    </row>
    <row r="41" spans="1:104" s="52" customFormat="1" ht="15.75" customHeight="1">
      <c r="A41" s="1" t="s">
        <v>42</v>
      </c>
      <c r="B41" s="19">
        <f t="shared" si="37"/>
        <v>548.6</v>
      </c>
      <c r="C41" s="19">
        <f t="shared" si="38"/>
        <v>245.41499999999999</v>
      </c>
      <c r="D41" s="19">
        <f t="shared" si="1"/>
        <v>44.734779438570904</v>
      </c>
      <c r="E41" s="19"/>
      <c r="F41" s="19"/>
      <c r="G41" s="17"/>
      <c r="H41" s="19"/>
      <c r="I41" s="19"/>
      <c r="J41" s="17"/>
      <c r="K41" s="19"/>
      <c r="L41" s="19"/>
      <c r="M41" s="17"/>
      <c r="N41" s="19">
        <v>548.6</v>
      </c>
      <c r="O41" s="19">
        <v>245.41499999999999</v>
      </c>
      <c r="P41" s="17">
        <f t="shared" si="35"/>
        <v>44.734779438570904</v>
      </c>
      <c r="Q41" s="19"/>
      <c r="R41" s="19"/>
      <c r="S41" s="17"/>
      <c r="T41" s="19"/>
      <c r="U41" s="19">
        <f t="shared" si="39"/>
        <v>0</v>
      </c>
      <c r="V41" s="19">
        <f t="shared" si="39"/>
        <v>0</v>
      </c>
      <c r="W41" s="17"/>
      <c r="X41" s="19"/>
      <c r="Y41" s="19"/>
      <c r="Z41" s="17"/>
      <c r="AA41" s="19"/>
      <c r="AB41" s="19"/>
      <c r="AC41" s="17"/>
      <c r="AD41" s="19"/>
      <c r="AE41" s="19"/>
      <c r="AF41" s="17"/>
      <c r="AG41" s="19"/>
      <c r="AH41" s="19"/>
      <c r="AI41" s="17"/>
      <c r="AJ41" s="19"/>
      <c r="AK41" s="19"/>
      <c r="AL41" s="17"/>
      <c r="AM41" s="19"/>
      <c r="AN41" s="19"/>
      <c r="AO41" s="17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7"/>
      <c r="BB41" s="19"/>
      <c r="BC41" s="19"/>
      <c r="BD41" s="17"/>
      <c r="BE41" s="19"/>
      <c r="BF41" s="19"/>
      <c r="BG41" s="17"/>
      <c r="BH41" s="19"/>
      <c r="BI41" s="19"/>
      <c r="BJ41" s="17"/>
      <c r="BK41" s="19"/>
      <c r="BL41" s="19"/>
      <c r="BM41" s="17"/>
      <c r="BN41" s="19"/>
      <c r="BO41" s="19"/>
      <c r="BP41" s="17"/>
      <c r="BQ41" s="19"/>
      <c r="BR41" s="19"/>
      <c r="BS41" s="17"/>
      <c r="BT41" s="19"/>
      <c r="BU41" s="19"/>
      <c r="BV41" s="17"/>
      <c r="BW41" s="19"/>
      <c r="BX41" s="19"/>
      <c r="BY41" s="17"/>
      <c r="BZ41" s="19"/>
      <c r="CA41" s="19"/>
      <c r="CB41" s="17"/>
      <c r="CC41" s="19"/>
      <c r="CD41" s="19"/>
      <c r="CE41" s="17"/>
      <c r="CF41" s="19"/>
      <c r="CG41" s="19"/>
      <c r="CH41" s="17"/>
      <c r="CI41" s="19"/>
      <c r="CJ41" s="19"/>
      <c r="CK41" s="17"/>
      <c r="CL41" s="19"/>
      <c r="CM41" s="19"/>
      <c r="CN41" s="17"/>
      <c r="CO41" s="19"/>
      <c r="CP41" s="19"/>
      <c r="CQ41" s="17"/>
      <c r="CR41" s="19"/>
      <c r="CS41" s="19"/>
      <c r="CT41" s="17"/>
      <c r="CU41" s="19"/>
      <c r="CV41" s="19"/>
      <c r="CW41" s="17"/>
      <c r="CX41" s="19"/>
      <c r="CY41" s="19"/>
      <c r="CZ41" s="17"/>
    </row>
    <row r="42" spans="1:104" s="52" customFormat="1" ht="15.75" customHeight="1">
      <c r="A42" s="1" t="s">
        <v>43</v>
      </c>
      <c r="B42" s="19">
        <f t="shared" si="37"/>
        <v>273.60000000000002</v>
      </c>
      <c r="C42" s="19">
        <f t="shared" si="38"/>
        <v>127.735</v>
      </c>
      <c r="D42" s="19">
        <f t="shared" si="1"/>
        <v>46.68676900584795</v>
      </c>
      <c r="E42" s="19"/>
      <c r="F42" s="19"/>
      <c r="G42" s="17"/>
      <c r="H42" s="19"/>
      <c r="I42" s="19"/>
      <c r="J42" s="17"/>
      <c r="K42" s="19"/>
      <c r="L42" s="19"/>
      <c r="M42" s="17"/>
      <c r="N42" s="19">
        <v>273.60000000000002</v>
      </c>
      <c r="O42" s="19">
        <v>127.735</v>
      </c>
      <c r="P42" s="17">
        <f t="shared" si="35"/>
        <v>46.68676900584795</v>
      </c>
      <c r="Q42" s="19"/>
      <c r="R42" s="19"/>
      <c r="S42" s="17"/>
      <c r="T42" s="19"/>
      <c r="U42" s="19">
        <f t="shared" si="39"/>
        <v>0</v>
      </c>
      <c r="V42" s="19">
        <f t="shared" si="39"/>
        <v>0</v>
      </c>
      <c r="W42" s="17"/>
      <c r="X42" s="19"/>
      <c r="Y42" s="19"/>
      <c r="Z42" s="17"/>
      <c r="AA42" s="19"/>
      <c r="AB42" s="19"/>
      <c r="AC42" s="17"/>
      <c r="AD42" s="19"/>
      <c r="AE42" s="19"/>
      <c r="AF42" s="17"/>
      <c r="AG42" s="19"/>
      <c r="AH42" s="19"/>
      <c r="AI42" s="17"/>
      <c r="AJ42" s="19"/>
      <c r="AK42" s="19"/>
      <c r="AL42" s="17"/>
      <c r="AM42" s="19"/>
      <c r="AN42" s="19"/>
      <c r="AO42" s="17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7"/>
      <c r="BB42" s="19"/>
      <c r="BC42" s="19"/>
      <c r="BD42" s="17"/>
      <c r="BE42" s="19"/>
      <c r="BF42" s="19"/>
      <c r="BG42" s="17"/>
      <c r="BH42" s="19"/>
      <c r="BI42" s="19"/>
      <c r="BJ42" s="17"/>
      <c r="BK42" s="19"/>
      <c r="BL42" s="19"/>
      <c r="BM42" s="17"/>
      <c r="BN42" s="19"/>
      <c r="BO42" s="19"/>
      <c r="BP42" s="17"/>
      <c r="BQ42" s="19"/>
      <c r="BR42" s="19"/>
      <c r="BS42" s="17"/>
      <c r="BT42" s="19"/>
      <c r="BU42" s="19"/>
      <c r="BV42" s="17"/>
      <c r="BW42" s="19"/>
      <c r="BX42" s="19"/>
      <c r="BY42" s="17"/>
      <c r="BZ42" s="19"/>
      <c r="CA42" s="19"/>
      <c r="CB42" s="17"/>
      <c r="CC42" s="19"/>
      <c r="CD42" s="19"/>
      <c r="CE42" s="17"/>
      <c r="CF42" s="19"/>
      <c r="CG42" s="19"/>
      <c r="CH42" s="17"/>
      <c r="CI42" s="19"/>
      <c r="CJ42" s="19"/>
      <c r="CK42" s="17"/>
      <c r="CL42" s="19"/>
      <c r="CM42" s="19"/>
      <c r="CN42" s="17"/>
      <c r="CO42" s="19"/>
      <c r="CP42" s="19"/>
      <c r="CQ42" s="17"/>
      <c r="CR42" s="19"/>
      <c r="CS42" s="19"/>
      <c r="CT42" s="17"/>
      <c r="CU42" s="19"/>
      <c r="CV42" s="19"/>
      <c r="CW42" s="17"/>
      <c r="CX42" s="19"/>
      <c r="CY42" s="19"/>
      <c r="CZ42" s="17"/>
    </row>
    <row r="43" spans="1:104" s="52" customFormat="1" ht="15.75" customHeight="1">
      <c r="A43" s="1" t="s">
        <v>104</v>
      </c>
      <c r="B43" s="19">
        <f t="shared" si="37"/>
        <v>273.60000000000002</v>
      </c>
      <c r="C43" s="19">
        <f t="shared" si="38"/>
        <v>52.639769999999999</v>
      </c>
      <c r="D43" s="19">
        <f t="shared" si="1"/>
        <v>19.239682017543856</v>
      </c>
      <c r="E43" s="19"/>
      <c r="F43" s="19"/>
      <c r="G43" s="17"/>
      <c r="H43" s="19"/>
      <c r="I43" s="19"/>
      <c r="J43" s="17"/>
      <c r="K43" s="19"/>
      <c r="L43" s="19"/>
      <c r="M43" s="17"/>
      <c r="N43" s="19">
        <v>273.60000000000002</v>
      </c>
      <c r="O43" s="19">
        <v>52.639769999999999</v>
      </c>
      <c r="P43" s="17">
        <f t="shared" si="35"/>
        <v>19.239682017543856</v>
      </c>
      <c r="Q43" s="19"/>
      <c r="R43" s="19"/>
      <c r="S43" s="17"/>
      <c r="T43" s="19"/>
      <c r="U43" s="19">
        <f t="shared" si="39"/>
        <v>0</v>
      </c>
      <c r="V43" s="19">
        <f t="shared" si="39"/>
        <v>0</v>
      </c>
      <c r="W43" s="17"/>
      <c r="X43" s="19"/>
      <c r="Y43" s="19"/>
      <c r="Z43" s="17"/>
      <c r="AA43" s="19"/>
      <c r="AB43" s="19"/>
      <c r="AC43" s="17"/>
      <c r="AD43" s="19"/>
      <c r="AE43" s="19"/>
      <c r="AF43" s="17"/>
      <c r="AG43" s="19"/>
      <c r="AH43" s="19"/>
      <c r="AI43" s="17"/>
      <c r="AJ43" s="19"/>
      <c r="AK43" s="19"/>
      <c r="AL43" s="17"/>
      <c r="AM43" s="19"/>
      <c r="AN43" s="19"/>
      <c r="AO43" s="17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7"/>
      <c r="BB43" s="19"/>
      <c r="BC43" s="19"/>
      <c r="BD43" s="17"/>
      <c r="BE43" s="19"/>
      <c r="BF43" s="19"/>
      <c r="BG43" s="17"/>
      <c r="BH43" s="19"/>
      <c r="BI43" s="19"/>
      <c r="BJ43" s="17"/>
      <c r="BK43" s="19"/>
      <c r="BL43" s="19"/>
      <c r="BM43" s="17"/>
      <c r="BN43" s="19"/>
      <c r="BO43" s="19"/>
      <c r="BP43" s="17"/>
      <c r="BQ43" s="19"/>
      <c r="BR43" s="19"/>
      <c r="BS43" s="17"/>
      <c r="BT43" s="19"/>
      <c r="BU43" s="19"/>
      <c r="BV43" s="17"/>
      <c r="BW43" s="19"/>
      <c r="BX43" s="19"/>
      <c r="BY43" s="17"/>
      <c r="BZ43" s="19"/>
      <c r="CA43" s="19"/>
      <c r="CB43" s="17"/>
      <c r="CC43" s="19"/>
      <c r="CD43" s="19"/>
      <c r="CE43" s="17"/>
      <c r="CF43" s="19"/>
      <c r="CG43" s="19"/>
      <c r="CH43" s="17"/>
      <c r="CI43" s="19"/>
      <c r="CJ43" s="19"/>
      <c r="CK43" s="17"/>
      <c r="CL43" s="19"/>
      <c r="CM43" s="19"/>
      <c r="CN43" s="17"/>
      <c r="CO43" s="19"/>
      <c r="CP43" s="19"/>
      <c r="CQ43" s="17"/>
      <c r="CR43" s="19"/>
      <c r="CS43" s="19"/>
      <c r="CT43" s="17"/>
      <c r="CU43" s="19"/>
      <c r="CV43" s="19"/>
      <c r="CW43" s="17"/>
      <c r="CX43" s="19"/>
      <c r="CY43" s="19"/>
      <c r="CZ43" s="17"/>
    </row>
    <row r="44" spans="1:104" s="52" customFormat="1" ht="15.75" customHeight="1">
      <c r="A44" s="1" t="s">
        <v>122</v>
      </c>
      <c r="B44" s="19">
        <f t="shared" si="37"/>
        <v>273.60000000000002</v>
      </c>
      <c r="C44" s="19">
        <f t="shared" si="38"/>
        <v>135.458</v>
      </c>
      <c r="D44" s="19">
        <f t="shared" si="1"/>
        <v>49.509502923976605</v>
      </c>
      <c r="E44" s="19"/>
      <c r="F44" s="19"/>
      <c r="G44" s="17"/>
      <c r="H44" s="19"/>
      <c r="I44" s="19"/>
      <c r="J44" s="17"/>
      <c r="K44" s="19"/>
      <c r="L44" s="19"/>
      <c r="M44" s="17"/>
      <c r="N44" s="19">
        <v>273.60000000000002</v>
      </c>
      <c r="O44" s="19">
        <v>135.458</v>
      </c>
      <c r="P44" s="17">
        <f t="shared" si="35"/>
        <v>49.509502923976605</v>
      </c>
      <c r="Q44" s="19"/>
      <c r="R44" s="19"/>
      <c r="S44" s="17"/>
      <c r="T44" s="19"/>
      <c r="U44" s="19">
        <f t="shared" si="39"/>
        <v>0</v>
      </c>
      <c r="V44" s="19">
        <f t="shared" si="39"/>
        <v>0</v>
      </c>
      <c r="W44" s="17"/>
      <c r="X44" s="19"/>
      <c r="Y44" s="19"/>
      <c r="Z44" s="17"/>
      <c r="AA44" s="19"/>
      <c r="AB44" s="19"/>
      <c r="AC44" s="17"/>
      <c r="AD44" s="19"/>
      <c r="AE44" s="19"/>
      <c r="AF44" s="17"/>
      <c r="AG44" s="19"/>
      <c r="AH44" s="19"/>
      <c r="AI44" s="17"/>
      <c r="AJ44" s="19"/>
      <c r="AK44" s="19"/>
      <c r="AL44" s="17"/>
      <c r="AM44" s="19"/>
      <c r="AN44" s="19"/>
      <c r="AO44" s="17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7"/>
      <c r="BB44" s="19"/>
      <c r="BC44" s="19"/>
      <c r="BD44" s="17"/>
      <c r="BE44" s="19"/>
      <c r="BF44" s="19"/>
      <c r="BG44" s="17"/>
      <c r="BH44" s="19"/>
      <c r="BI44" s="19"/>
      <c r="BJ44" s="17"/>
      <c r="BK44" s="19"/>
      <c r="BL44" s="19"/>
      <c r="BM44" s="17"/>
      <c r="BN44" s="19"/>
      <c r="BO44" s="19"/>
      <c r="BP44" s="17"/>
      <c r="BQ44" s="19"/>
      <c r="BR44" s="19"/>
      <c r="BS44" s="17"/>
      <c r="BT44" s="19"/>
      <c r="BU44" s="19"/>
      <c r="BV44" s="17"/>
      <c r="BW44" s="19"/>
      <c r="BX44" s="19"/>
      <c r="BY44" s="17"/>
      <c r="BZ44" s="19"/>
      <c r="CA44" s="19"/>
      <c r="CB44" s="17"/>
      <c r="CC44" s="19"/>
      <c r="CD44" s="19"/>
      <c r="CE44" s="17"/>
      <c r="CF44" s="19"/>
      <c r="CG44" s="19"/>
      <c r="CH44" s="17"/>
      <c r="CI44" s="19"/>
      <c r="CJ44" s="19"/>
      <c r="CK44" s="17"/>
      <c r="CL44" s="19"/>
      <c r="CM44" s="19"/>
      <c r="CN44" s="17"/>
      <c r="CO44" s="19"/>
      <c r="CP44" s="19"/>
      <c r="CQ44" s="17"/>
      <c r="CR44" s="19"/>
      <c r="CS44" s="19"/>
      <c r="CT44" s="17"/>
      <c r="CU44" s="19"/>
      <c r="CV44" s="19"/>
      <c r="CW44" s="17"/>
      <c r="CX44" s="19"/>
      <c r="CY44" s="19"/>
      <c r="CZ44" s="17"/>
    </row>
    <row r="45" spans="1:104" s="52" customFormat="1" ht="15.75" customHeight="1">
      <c r="A45" s="1" t="s">
        <v>126</v>
      </c>
      <c r="B45" s="19">
        <f t="shared" si="37"/>
        <v>138.6</v>
      </c>
      <c r="C45" s="19">
        <f t="shared" si="38"/>
        <v>65.043999999999997</v>
      </c>
      <c r="D45" s="19">
        <f t="shared" si="1"/>
        <v>46.929292929292934</v>
      </c>
      <c r="E45" s="19"/>
      <c r="F45" s="19"/>
      <c r="G45" s="17"/>
      <c r="H45" s="19"/>
      <c r="I45" s="19"/>
      <c r="J45" s="17"/>
      <c r="K45" s="19"/>
      <c r="L45" s="19"/>
      <c r="M45" s="17"/>
      <c r="N45" s="19">
        <v>138.6</v>
      </c>
      <c r="O45" s="19">
        <v>65.043999999999997</v>
      </c>
      <c r="P45" s="17">
        <f t="shared" si="35"/>
        <v>46.929292929292934</v>
      </c>
      <c r="Q45" s="19"/>
      <c r="R45" s="19"/>
      <c r="S45" s="17"/>
      <c r="T45" s="19"/>
      <c r="U45" s="19">
        <f t="shared" si="39"/>
        <v>0</v>
      </c>
      <c r="V45" s="19">
        <f t="shared" si="39"/>
        <v>0</v>
      </c>
      <c r="W45" s="17"/>
      <c r="X45" s="19"/>
      <c r="Y45" s="19"/>
      <c r="Z45" s="17"/>
      <c r="AA45" s="19"/>
      <c r="AB45" s="19"/>
      <c r="AC45" s="17"/>
      <c r="AD45" s="19"/>
      <c r="AE45" s="19"/>
      <c r="AF45" s="17"/>
      <c r="AG45" s="19"/>
      <c r="AH45" s="19"/>
      <c r="AI45" s="17"/>
      <c r="AJ45" s="19"/>
      <c r="AK45" s="19"/>
      <c r="AL45" s="17"/>
      <c r="AM45" s="19"/>
      <c r="AN45" s="19"/>
      <c r="AO45" s="17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7"/>
      <c r="BB45" s="19"/>
      <c r="BC45" s="19"/>
      <c r="BD45" s="17"/>
      <c r="BE45" s="19"/>
      <c r="BF45" s="19"/>
      <c r="BG45" s="17"/>
      <c r="BH45" s="19"/>
      <c r="BI45" s="19"/>
      <c r="BJ45" s="17"/>
      <c r="BK45" s="19"/>
      <c r="BL45" s="19"/>
      <c r="BM45" s="17"/>
      <c r="BN45" s="19"/>
      <c r="BO45" s="19"/>
      <c r="BP45" s="17"/>
      <c r="BQ45" s="19"/>
      <c r="BR45" s="19"/>
      <c r="BS45" s="17"/>
      <c r="BT45" s="19"/>
      <c r="BU45" s="19"/>
      <c r="BV45" s="17"/>
      <c r="BW45" s="19"/>
      <c r="BX45" s="19"/>
      <c r="BY45" s="17"/>
      <c r="BZ45" s="19"/>
      <c r="CA45" s="19"/>
      <c r="CB45" s="17"/>
      <c r="CC45" s="19"/>
      <c r="CD45" s="19"/>
      <c r="CE45" s="17"/>
      <c r="CF45" s="19"/>
      <c r="CG45" s="19"/>
      <c r="CH45" s="17"/>
      <c r="CI45" s="19"/>
      <c r="CJ45" s="19"/>
      <c r="CK45" s="17"/>
      <c r="CL45" s="19"/>
      <c r="CM45" s="19"/>
      <c r="CN45" s="17"/>
      <c r="CO45" s="19"/>
      <c r="CP45" s="19"/>
      <c r="CQ45" s="17"/>
      <c r="CR45" s="19"/>
      <c r="CS45" s="19"/>
      <c r="CT45" s="17"/>
      <c r="CU45" s="19"/>
      <c r="CV45" s="19"/>
      <c r="CW45" s="17"/>
      <c r="CX45" s="19"/>
      <c r="CY45" s="19"/>
      <c r="CZ45" s="17"/>
    </row>
    <row r="46" spans="1:104" s="52" customFormat="1" ht="15.75" customHeight="1">
      <c r="A46" s="1" t="s">
        <v>53</v>
      </c>
      <c r="B46" s="19">
        <f t="shared" si="37"/>
        <v>273.60000000000002</v>
      </c>
      <c r="C46" s="19">
        <f t="shared" si="38"/>
        <v>83.86</v>
      </c>
      <c r="D46" s="19">
        <f t="shared" si="1"/>
        <v>30.650584795321635</v>
      </c>
      <c r="E46" s="19"/>
      <c r="F46" s="19"/>
      <c r="G46" s="17"/>
      <c r="H46" s="19"/>
      <c r="I46" s="19"/>
      <c r="J46" s="17"/>
      <c r="K46" s="19"/>
      <c r="L46" s="19"/>
      <c r="M46" s="17"/>
      <c r="N46" s="19">
        <v>273.60000000000002</v>
      </c>
      <c r="O46" s="19">
        <v>83.86</v>
      </c>
      <c r="P46" s="17">
        <f t="shared" si="35"/>
        <v>30.650584795321635</v>
      </c>
      <c r="Q46" s="19"/>
      <c r="R46" s="19"/>
      <c r="S46" s="17"/>
      <c r="T46" s="19"/>
      <c r="U46" s="19">
        <f t="shared" si="39"/>
        <v>0</v>
      </c>
      <c r="V46" s="19">
        <f t="shared" si="39"/>
        <v>0</v>
      </c>
      <c r="W46" s="17"/>
      <c r="X46" s="19"/>
      <c r="Y46" s="19"/>
      <c r="Z46" s="17"/>
      <c r="AA46" s="19"/>
      <c r="AB46" s="19"/>
      <c r="AC46" s="17"/>
      <c r="AD46" s="19"/>
      <c r="AE46" s="19"/>
      <c r="AF46" s="17"/>
      <c r="AG46" s="19"/>
      <c r="AH46" s="19"/>
      <c r="AI46" s="17"/>
      <c r="AJ46" s="19"/>
      <c r="AK46" s="19"/>
      <c r="AL46" s="17"/>
      <c r="AM46" s="19"/>
      <c r="AN46" s="19"/>
      <c r="AO46" s="17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7"/>
      <c r="BB46" s="19"/>
      <c r="BC46" s="19"/>
      <c r="BD46" s="17"/>
      <c r="BE46" s="19"/>
      <c r="BF46" s="19"/>
      <c r="BG46" s="17"/>
      <c r="BH46" s="19"/>
      <c r="BI46" s="19"/>
      <c r="BJ46" s="17"/>
      <c r="BK46" s="19"/>
      <c r="BL46" s="19"/>
      <c r="BM46" s="17"/>
      <c r="BN46" s="19"/>
      <c r="BO46" s="19"/>
      <c r="BP46" s="17"/>
      <c r="BQ46" s="19"/>
      <c r="BR46" s="19"/>
      <c r="BS46" s="17"/>
      <c r="BT46" s="19"/>
      <c r="BU46" s="19"/>
      <c r="BV46" s="17"/>
      <c r="BW46" s="19"/>
      <c r="BX46" s="19"/>
      <c r="BY46" s="17"/>
      <c r="BZ46" s="19"/>
      <c r="CA46" s="19"/>
      <c r="CB46" s="17"/>
      <c r="CC46" s="19"/>
      <c r="CD46" s="19"/>
      <c r="CE46" s="17"/>
      <c r="CF46" s="19"/>
      <c r="CG46" s="19"/>
      <c r="CH46" s="17"/>
      <c r="CI46" s="19"/>
      <c r="CJ46" s="19"/>
      <c r="CK46" s="17"/>
      <c r="CL46" s="19"/>
      <c r="CM46" s="19"/>
      <c r="CN46" s="17"/>
      <c r="CO46" s="19"/>
      <c r="CP46" s="19"/>
      <c r="CQ46" s="17"/>
      <c r="CR46" s="19"/>
      <c r="CS46" s="19"/>
      <c r="CT46" s="17"/>
      <c r="CU46" s="19"/>
      <c r="CV46" s="19"/>
      <c r="CW46" s="17"/>
      <c r="CX46" s="19"/>
      <c r="CY46" s="19"/>
      <c r="CZ46" s="17"/>
    </row>
    <row r="47" spans="1:104" s="6" customFormat="1" ht="18" customHeight="1">
      <c r="A47" s="2" t="s">
        <v>146</v>
      </c>
      <c r="B47" s="20">
        <f>B48+B49</f>
        <v>173077.78227000005</v>
      </c>
      <c r="C47" s="20">
        <f t="shared" ref="C47" si="40">C48+C49</f>
        <v>109333.61380000002</v>
      </c>
      <c r="D47" s="20">
        <f t="shared" si="1"/>
        <v>63.170218826492928</v>
      </c>
      <c r="E47" s="20">
        <f>E48+E49</f>
        <v>401.2</v>
      </c>
      <c r="F47" s="20">
        <f>F48+F49</f>
        <v>401.2</v>
      </c>
      <c r="G47" s="23">
        <f>F47/E47*100</f>
        <v>100</v>
      </c>
      <c r="H47" s="20">
        <f t="shared" ref="H47:CA47" si="41">H48+H49</f>
        <v>1231.5</v>
      </c>
      <c r="I47" s="20">
        <f t="shared" si="41"/>
        <v>465.70810999999998</v>
      </c>
      <c r="J47" s="23">
        <f>I47/H47*100</f>
        <v>37.816330491270804</v>
      </c>
      <c r="K47" s="20">
        <f t="shared" si="41"/>
        <v>0.2</v>
      </c>
      <c r="L47" s="20">
        <f t="shared" si="41"/>
        <v>0.2</v>
      </c>
      <c r="M47" s="23">
        <f>L47/K47*100</f>
        <v>100</v>
      </c>
      <c r="N47" s="20">
        <f t="shared" si="41"/>
        <v>1376.6999999999998</v>
      </c>
      <c r="O47" s="20">
        <f t="shared" si="41"/>
        <v>526.87861000000009</v>
      </c>
      <c r="P47" s="23">
        <f>O47/N47*100</f>
        <v>38.271127333478624</v>
      </c>
      <c r="Q47" s="20">
        <f>Q48+Q49</f>
        <v>611.97487999999998</v>
      </c>
      <c r="R47" s="20">
        <f>R48+R49</f>
        <v>0</v>
      </c>
      <c r="S47" s="23"/>
      <c r="T47" s="20">
        <f>T48+T49</f>
        <v>1043.9508599999999</v>
      </c>
      <c r="U47" s="20">
        <f>U48+U49</f>
        <v>1043.9508599999999</v>
      </c>
      <c r="V47" s="20">
        <f>V48+V49</f>
        <v>1040</v>
      </c>
      <c r="W47" s="23">
        <f>V47/U47*100</f>
        <v>99.621547320723508</v>
      </c>
      <c r="X47" s="20">
        <f>X48+X49</f>
        <v>1033.51135</v>
      </c>
      <c r="Y47" s="20">
        <f>Y48+Y49</f>
        <v>1029.5999999999999</v>
      </c>
      <c r="Z47" s="23">
        <f>Y47/X47*100</f>
        <v>99.621547455671376</v>
      </c>
      <c r="AA47" s="20">
        <f>AA48+AA49</f>
        <v>10.43951</v>
      </c>
      <c r="AB47" s="20">
        <f>AB48+AB49</f>
        <v>10.4</v>
      </c>
      <c r="AC47" s="23">
        <f>AB47/AA47*100</f>
        <v>99.621533960885131</v>
      </c>
      <c r="AD47" s="20">
        <f>AD48+AD49</f>
        <v>5937.1</v>
      </c>
      <c r="AE47" s="20">
        <f>AE48+AE49</f>
        <v>3481.57206</v>
      </c>
      <c r="AF47" s="23">
        <f>AE47/AD47*100</f>
        <v>58.640953664246851</v>
      </c>
      <c r="AG47" s="20">
        <f t="shared" si="41"/>
        <v>82304.600000000006</v>
      </c>
      <c r="AH47" s="20">
        <f t="shared" si="41"/>
        <v>52747.220800000003</v>
      </c>
      <c r="AI47" s="23">
        <f>AH47/AG47*100</f>
        <v>64.087816233843554</v>
      </c>
      <c r="AJ47" s="20">
        <f t="shared" si="41"/>
        <v>22120.799999999999</v>
      </c>
      <c r="AK47" s="20">
        <f t="shared" si="41"/>
        <v>12808.1783</v>
      </c>
      <c r="AL47" s="23">
        <f>AK47/AJ47*100</f>
        <v>57.901062800622036</v>
      </c>
      <c r="AM47" s="20">
        <f t="shared" si="41"/>
        <v>0</v>
      </c>
      <c r="AN47" s="20">
        <f t="shared" si="41"/>
        <v>0</v>
      </c>
      <c r="AO47" s="23" t="e">
        <f>AN47/AM47*100</f>
        <v>#DIV/0!</v>
      </c>
      <c r="AP47" s="20">
        <f t="shared" si="41"/>
        <v>174.1</v>
      </c>
      <c r="AQ47" s="20">
        <f t="shared" si="41"/>
        <v>85.237939999999995</v>
      </c>
      <c r="AR47" s="20">
        <f>AQ47/AP47*100</f>
        <v>48.959184376794944</v>
      </c>
      <c r="AS47" s="20">
        <f t="shared" si="41"/>
        <v>10947.1</v>
      </c>
      <c r="AT47" s="20">
        <f t="shared" si="41"/>
        <v>7258.1</v>
      </c>
      <c r="AU47" s="20">
        <f>AT47/AS47*100</f>
        <v>66.301577586758143</v>
      </c>
      <c r="AV47" s="20">
        <f t="shared" si="41"/>
        <v>4694.7</v>
      </c>
      <c r="AW47" s="20">
        <f t="shared" si="41"/>
        <v>2458.5540000000001</v>
      </c>
      <c r="AX47" s="20">
        <f>AW47/AV47*100</f>
        <v>52.368713655824664</v>
      </c>
      <c r="AY47" s="20">
        <f t="shared" si="41"/>
        <v>29081.69384</v>
      </c>
      <c r="AZ47" s="20">
        <f t="shared" si="41"/>
        <v>20373.052780000002</v>
      </c>
      <c r="BA47" s="23">
        <f>AZ47/AY47*100</f>
        <v>70.054560412083617</v>
      </c>
      <c r="BB47" s="20">
        <f t="shared" si="41"/>
        <v>76.5</v>
      </c>
      <c r="BC47" s="20">
        <f t="shared" si="41"/>
        <v>66.797229999999999</v>
      </c>
      <c r="BD47" s="23">
        <f>BC47/BB47*100</f>
        <v>87.316640522875815</v>
      </c>
      <c r="BE47" s="20">
        <f t="shared" si="41"/>
        <v>0</v>
      </c>
      <c r="BF47" s="20">
        <f t="shared" si="41"/>
        <v>0</v>
      </c>
      <c r="BG47" s="23"/>
      <c r="BH47" s="20">
        <f t="shared" si="41"/>
        <v>569</v>
      </c>
      <c r="BI47" s="20">
        <f t="shared" si="41"/>
        <v>279.52877000000001</v>
      </c>
      <c r="BJ47" s="23">
        <f>BI47/BH47*100</f>
        <v>49.126321616871707</v>
      </c>
      <c r="BK47" s="20">
        <f t="shared" si="41"/>
        <v>3</v>
      </c>
      <c r="BL47" s="20">
        <f t="shared" si="41"/>
        <v>1.5</v>
      </c>
      <c r="BM47" s="23">
        <f>BL47/BK47*100</f>
        <v>50</v>
      </c>
      <c r="BN47" s="20">
        <f t="shared" si="41"/>
        <v>297</v>
      </c>
      <c r="BO47" s="20">
        <f t="shared" si="41"/>
        <v>141.82501999999999</v>
      </c>
      <c r="BP47" s="23">
        <f>BO47/BN47*100</f>
        <v>47.752531986531984</v>
      </c>
      <c r="BQ47" s="20">
        <f t="shared" si="41"/>
        <v>22</v>
      </c>
      <c r="BR47" s="20">
        <f t="shared" si="41"/>
        <v>11</v>
      </c>
      <c r="BS47" s="23">
        <f>BR47/BQ47*100</f>
        <v>50</v>
      </c>
      <c r="BT47" s="20">
        <f t="shared" si="41"/>
        <v>0</v>
      </c>
      <c r="BU47" s="20">
        <f t="shared" si="41"/>
        <v>0</v>
      </c>
      <c r="BV47" s="23"/>
      <c r="BW47" s="20">
        <f t="shared" si="41"/>
        <v>156.5</v>
      </c>
      <c r="BX47" s="20">
        <f t="shared" si="41"/>
        <v>0</v>
      </c>
      <c r="BY47" s="23">
        <f>BX47/BW47*100</f>
        <v>0</v>
      </c>
      <c r="BZ47" s="20">
        <f t="shared" si="41"/>
        <v>0</v>
      </c>
      <c r="CA47" s="20">
        <f t="shared" si="41"/>
        <v>0</v>
      </c>
      <c r="CB47" s="23"/>
      <c r="CC47" s="20">
        <f t="shared" ref="CC47:CJ47" si="42">CC48+CC49</f>
        <v>6225.4</v>
      </c>
      <c r="CD47" s="20">
        <f t="shared" si="42"/>
        <v>5255.7209300000004</v>
      </c>
      <c r="CE47" s="23">
        <f>CD47/CC47*100</f>
        <v>84.423827063321241</v>
      </c>
      <c r="CF47" s="20">
        <f t="shared" si="42"/>
        <v>0</v>
      </c>
      <c r="CG47" s="20">
        <f t="shared" si="42"/>
        <v>0</v>
      </c>
      <c r="CH47" s="23" t="e">
        <f>CG47/CF47*100</f>
        <v>#DIV/0!</v>
      </c>
      <c r="CI47" s="20">
        <f t="shared" si="42"/>
        <v>0</v>
      </c>
      <c r="CJ47" s="20">
        <f t="shared" si="42"/>
        <v>0</v>
      </c>
      <c r="CK47" s="23"/>
      <c r="CL47" s="20">
        <f>CL48+CL49</f>
        <v>0</v>
      </c>
      <c r="CM47" s="20">
        <f>CM48+CM49</f>
        <v>0</v>
      </c>
      <c r="CN47" s="23"/>
      <c r="CO47" s="20">
        <f>CO48+CO49</f>
        <v>0</v>
      </c>
      <c r="CP47" s="20">
        <f>CP48+CP49</f>
        <v>0</v>
      </c>
      <c r="CQ47" s="23" t="e">
        <f>CP47/CO47*100</f>
        <v>#DIV/0!</v>
      </c>
      <c r="CR47" s="20">
        <f>CR48+CR49</f>
        <v>5559.13</v>
      </c>
      <c r="CS47" s="20">
        <f>CS48+CS49</f>
        <v>1931.33925</v>
      </c>
      <c r="CT47" s="23">
        <f>CS47/CR47*100</f>
        <v>34.74175365569792</v>
      </c>
      <c r="CU47" s="20">
        <f>CU48+CU49</f>
        <v>0</v>
      </c>
      <c r="CV47" s="20">
        <f>CV48+CV49</f>
        <v>0</v>
      </c>
      <c r="CW47" s="23" t="e">
        <f>CV47/CU47*100</f>
        <v>#DIV/0!</v>
      </c>
      <c r="CX47" s="20">
        <f>CX48+CX49</f>
        <v>243.63269</v>
      </c>
      <c r="CY47" s="20">
        <f>CY48+CY49</f>
        <v>0</v>
      </c>
      <c r="CZ47" s="23">
        <f>CY47/CX47*100</f>
        <v>0</v>
      </c>
    </row>
    <row r="48" spans="1:104" ht="15.75" customHeight="1">
      <c r="A48" s="1" t="s">
        <v>131</v>
      </c>
      <c r="B48" s="19">
        <f>H48+K48+N48+AG48+AJ48+AM48+AP48+AS48+AV48+AY48+BB48+BE48+BH48+BK48+E48+BN48+BQ48+BT48+BW48+BZ48+CC48+CF48+CI48+Q48+T48+CL48+AD48+CO48+CR48+CU48+CX48</f>
        <v>171701.08227000004</v>
      </c>
      <c r="C48" s="19">
        <f>I48+L48+O48+AH48+AK48+AN48+AQ48+AT48+AW48+AZ48+BC48+BF48+BI48+BL48+F48+BO48+BR48+BU48+BX48+CA48+CD48+CG48+CJ48+R48+V48+CM48+AE48+CP48+CS48+CV48+CY48</f>
        <v>108806.73519000002</v>
      </c>
      <c r="D48" s="19">
        <f t="shared" si="1"/>
        <v>63.369859846836242</v>
      </c>
      <c r="E48" s="19">
        <v>401.2</v>
      </c>
      <c r="F48" s="19">
        <v>401.2</v>
      </c>
      <c r="G48" s="17">
        <f>F48/E48*100</f>
        <v>100</v>
      </c>
      <c r="H48" s="19">
        <v>1231.5</v>
      </c>
      <c r="I48" s="19">
        <v>465.70810999999998</v>
      </c>
      <c r="J48" s="17">
        <f>I48/H48*100</f>
        <v>37.816330491270804</v>
      </c>
      <c r="K48" s="19">
        <v>0.2</v>
      </c>
      <c r="L48" s="19">
        <v>0.2</v>
      </c>
      <c r="M48" s="17">
        <f>L48/K48*100</f>
        <v>100</v>
      </c>
      <c r="N48" s="19"/>
      <c r="O48" s="19"/>
      <c r="P48" s="17"/>
      <c r="Q48" s="19">
        <v>611.97487999999998</v>
      </c>
      <c r="R48" s="19"/>
      <c r="S48" s="17"/>
      <c r="T48" s="19">
        <v>1043.9508599999999</v>
      </c>
      <c r="U48" s="19">
        <f>X48+AA48</f>
        <v>1043.9508599999999</v>
      </c>
      <c r="V48" s="19">
        <f>Y48+AB48</f>
        <v>1040</v>
      </c>
      <c r="W48" s="17">
        <f>V48/U48*100</f>
        <v>99.621547320723508</v>
      </c>
      <c r="X48" s="19">
        <v>1033.51135</v>
      </c>
      <c r="Y48" s="19">
        <v>1029.5999999999999</v>
      </c>
      <c r="Z48" s="17">
        <f>Y48/X48*100</f>
        <v>99.621547455671376</v>
      </c>
      <c r="AA48" s="19">
        <v>10.43951</v>
      </c>
      <c r="AB48" s="19">
        <v>10.4</v>
      </c>
      <c r="AC48" s="17">
        <f>AB48/AA48*100</f>
        <v>99.621533960885131</v>
      </c>
      <c r="AD48" s="19">
        <v>5937.1</v>
      </c>
      <c r="AE48" s="19">
        <v>3481.57206</v>
      </c>
      <c r="AF48" s="17">
        <f>AE48/AD48*100</f>
        <v>58.640953664246851</v>
      </c>
      <c r="AG48" s="19">
        <v>82304.600000000006</v>
      </c>
      <c r="AH48" s="19">
        <v>52747.220800000003</v>
      </c>
      <c r="AI48" s="17">
        <f>AH48/AG48*100</f>
        <v>64.087816233843554</v>
      </c>
      <c r="AJ48" s="19">
        <v>22120.799999999999</v>
      </c>
      <c r="AK48" s="19">
        <v>12808.1783</v>
      </c>
      <c r="AL48" s="17">
        <f>AK48/AJ48*100</f>
        <v>57.901062800622036</v>
      </c>
      <c r="AM48" s="19"/>
      <c r="AN48" s="19"/>
      <c r="AO48" s="17" t="e">
        <f>AN48/AM48*100</f>
        <v>#DIV/0!</v>
      </c>
      <c r="AP48" s="19">
        <v>174.1</v>
      </c>
      <c r="AQ48" s="19">
        <v>85.237939999999995</v>
      </c>
      <c r="AR48" s="17">
        <f>AQ48/AP48*100</f>
        <v>48.959184376794944</v>
      </c>
      <c r="AS48" s="19">
        <v>10947.1</v>
      </c>
      <c r="AT48" s="19">
        <v>7258.1</v>
      </c>
      <c r="AU48" s="17">
        <f>AT48/AS48*100</f>
        <v>66.301577586758143</v>
      </c>
      <c r="AV48" s="19">
        <v>4694.7</v>
      </c>
      <c r="AW48" s="19">
        <v>2458.5540000000001</v>
      </c>
      <c r="AX48" s="17">
        <f>AW48/AV48*100</f>
        <v>52.368713655824664</v>
      </c>
      <c r="AY48" s="19">
        <v>29081.69384</v>
      </c>
      <c r="AZ48" s="19">
        <v>20373.052780000002</v>
      </c>
      <c r="BA48" s="17">
        <f>AZ48/AY48*100</f>
        <v>70.054560412083617</v>
      </c>
      <c r="BB48" s="19">
        <v>76.5</v>
      </c>
      <c r="BC48" s="19">
        <v>66.797229999999999</v>
      </c>
      <c r="BD48" s="17">
        <f>BC48/BB48*100</f>
        <v>87.316640522875815</v>
      </c>
      <c r="BE48" s="19"/>
      <c r="BF48" s="19"/>
      <c r="BG48" s="17"/>
      <c r="BH48" s="19">
        <v>569</v>
      </c>
      <c r="BI48" s="19">
        <v>279.52877000000001</v>
      </c>
      <c r="BJ48" s="17">
        <f>BI48/BH48*100</f>
        <v>49.126321616871707</v>
      </c>
      <c r="BK48" s="19">
        <v>3</v>
      </c>
      <c r="BL48" s="19">
        <v>1.5</v>
      </c>
      <c r="BM48" s="17">
        <f>BL48/BK48*100</f>
        <v>50</v>
      </c>
      <c r="BN48" s="19">
        <v>297</v>
      </c>
      <c r="BO48" s="17">
        <v>141.82501999999999</v>
      </c>
      <c r="BP48" s="17">
        <f>BO48/BN48*100</f>
        <v>47.752531986531984</v>
      </c>
      <c r="BQ48" s="19">
        <v>22</v>
      </c>
      <c r="BR48" s="19">
        <v>11</v>
      </c>
      <c r="BS48" s="17">
        <f>BR48/BQ48*100</f>
        <v>50</v>
      </c>
      <c r="BT48" s="19"/>
      <c r="BU48" s="19"/>
      <c r="BV48" s="17"/>
      <c r="BW48" s="19">
        <v>156.5</v>
      </c>
      <c r="BX48" s="19"/>
      <c r="BY48" s="17">
        <f>BX48/BW48*100</f>
        <v>0</v>
      </c>
      <c r="BZ48" s="19"/>
      <c r="CA48" s="19"/>
      <c r="CB48" s="17"/>
      <c r="CC48" s="19">
        <v>6225.4</v>
      </c>
      <c r="CD48" s="19">
        <v>5255.7209300000004</v>
      </c>
      <c r="CE48" s="17">
        <f>CD48/CC48*100</f>
        <v>84.423827063321241</v>
      </c>
      <c r="CF48" s="19">
        <v>0</v>
      </c>
      <c r="CG48" s="19">
        <v>0</v>
      </c>
      <c r="CH48" s="17" t="e">
        <f>CG48/CF48*100</f>
        <v>#DIV/0!</v>
      </c>
      <c r="CI48" s="19"/>
      <c r="CJ48" s="19"/>
      <c r="CK48" s="17"/>
      <c r="CL48" s="19"/>
      <c r="CM48" s="19"/>
      <c r="CN48" s="17"/>
      <c r="CO48" s="19"/>
      <c r="CP48" s="19"/>
      <c r="CQ48" s="17" t="e">
        <f>CP48/CO48*100</f>
        <v>#DIV/0!</v>
      </c>
      <c r="CR48" s="19">
        <v>5559.13</v>
      </c>
      <c r="CS48" s="19">
        <v>1931.33925</v>
      </c>
      <c r="CT48" s="17">
        <f>CS48/CR48*100</f>
        <v>34.74175365569792</v>
      </c>
      <c r="CU48" s="19"/>
      <c r="CV48" s="19"/>
      <c r="CW48" s="17" t="e">
        <f>CV48/CU48*100</f>
        <v>#DIV/0!</v>
      </c>
      <c r="CX48" s="19">
        <v>243.63269</v>
      </c>
      <c r="CY48" s="19"/>
      <c r="CZ48" s="17">
        <f>CY48/CX48*100</f>
        <v>0</v>
      </c>
    </row>
    <row r="49" spans="1:104" s="6" customFormat="1" ht="15.75" customHeight="1">
      <c r="A49" s="2" t="s">
        <v>160</v>
      </c>
      <c r="B49" s="20">
        <f>SUM(B50:B55)</f>
        <v>1376.6999999999998</v>
      </c>
      <c r="C49" s="20">
        <f>SUM(C50:C55)</f>
        <v>526.87861000000009</v>
      </c>
      <c r="D49" s="20">
        <f t="shared" si="1"/>
        <v>38.271127333478624</v>
      </c>
      <c r="E49" s="20">
        <f>SUM(E50:E55)</f>
        <v>0</v>
      </c>
      <c r="F49" s="20">
        <f>SUM(F50:F55)</f>
        <v>0</v>
      </c>
      <c r="G49" s="23"/>
      <c r="H49" s="20">
        <f>SUM(H50:H55)</f>
        <v>0</v>
      </c>
      <c r="I49" s="20">
        <f>SUM(I50:I55)</f>
        <v>0</v>
      </c>
      <c r="J49" s="23"/>
      <c r="K49" s="20">
        <f>SUM(K50:K55)</f>
        <v>0</v>
      </c>
      <c r="L49" s="20">
        <f>SUM(L50:L55)</f>
        <v>0</v>
      </c>
      <c r="M49" s="23"/>
      <c r="N49" s="20">
        <f>SUM(N50:N55)</f>
        <v>1376.6999999999998</v>
      </c>
      <c r="O49" s="20">
        <f>SUM(O50:O55)</f>
        <v>526.87861000000009</v>
      </c>
      <c r="P49" s="23">
        <f t="shared" ref="P49:P55" si="43">O49/N49*100</f>
        <v>38.271127333478624</v>
      </c>
      <c r="Q49" s="20">
        <f>SUM(Q50:Q55)</f>
        <v>0</v>
      </c>
      <c r="R49" s="20">
        <f>SUM(R50:R55)</f>
        <v>0</v>
      </c>
      <c r="S49" s="23"/>
      <c r="T49" s="20">
        <f>SUM(T50:T55)</f>
        <v>0</v>
      </c>
      <c r="U49" s="20">
        <f>SUM(U50:U55)</f>
        <v>0</v>
      </c>
      <c r="V49" s="20">
        <f>SUM(V50:V55)</f>
        <v>0</v>
      </c>
      <c r="W49" s="23"/>
      <c r="X49" s="20">
        <f>SUM(X50:X55)</f>
        <v>0</v>
      </c>
      <c r="Y49" s="20">
        <f>SUM(Y50:Y55)</f>
        <v>0</v>
      </c>
      <c r="Z49" s="23"/>
      <c r="AA49" s="20">
        <f>SUM(AA50:AA55)</f>
        <v>0</v>
      </c>
      <c r="AB49" s="20">
        <f>SUM(AB50:AB55)</f>
        <v>0</v>
      </c>
      <c r="AC49" s="23"/>
      <c r="AD49" s="20">
        <f>SUM(AD50:AD55)</f>
        <v>0</v>
      </c>
      <c r="AE49" s="20">
        <f>SUM(AE50:AE55)</f>
        <v>0</v>
      </c>
      <c r="AF49" s="23"/>
      <c r="AG49" s="20">
        <f>SUM(AG50:AG55)</f>
        <v>0</v>
      </c>
      <c r="AH49" s="20">
        <f>SUM(AH50:AH55)</f>
        <v>0</v>
      </c>
      <c r="AI49" s="23"/>
      <c r="AJ49" s="20">
        <f>SUM(AJ50:AJ55)</f>
        <v>0</v>
      </c>
      <c r="AK49" s="20">
        <f>SUM(AK50:AK55)</f>
        <v>0</v>
      </c>
      <c r="AL49" s="23"/>
      <c r="AM49" s="20">
        <f>SUM(AM50:AM55)</f>
        <v>0</v>
      </c>
      <c r="AN49" s="20">
        <f>SUM(AN50:AN55)</f>
        <v>0</v>
      </c>
      <c r="AO49" s="23"/>
      <c r="AP49" s="20">
        <f>SUM(AP50:AP55)</f>
        <v>0</v>
      </c>
      <c r="AQ49" s="20">
        <f>SUM(AQ50:AQ55)</f>
        <v>0</v>
      </c>
      <c r="AR49" s="20"/>
      <c r="AS49" s="20">
        <f>SUM(AS50:AS55)</f>
        <v>0</v>
      </c>
      <c r="AT49" s="20">
        <f>SUM(AT50:AT55)</f>
        <v>0</v>
      </c>
      <c r="AU49" s="20"/>
      <c r="AV49" s="20">
        <f>SUM(AV50:AV55)</f>
        <v>0</v>
      </c>
      <c r="AW49" s="20">
        <f>SUM(AW50:AW55)</f>
        <v>0</v>
      </c>
      <c r="AX49" s="20"/>
      <c r="AY49" s="20">
        <f>SUM(AY50:AY55)</f>
        <v>0</v>
      </c>
      <c r="AZ49" s="20">
        <f>SUM(AZ50:AZ55)</f>
        <v>0</v>
      </c>
      <c r="BA49" s="23"/>
      <c r="BB49" s="20">
        <f>SUM(BB50:BB55)</f>
        <v>0</v>
      </c>
      <c r="BC49" s="20">
        <f>SUM(BC50:BC55)</f>
        <v>0</v>
      </c>
      <c r="BD49" s="23"/>
      <c r="BE49" s="20">
        <f>SUM(BE50:BE55)</f>
        <v>0</v>
      </c>
      <c r="BF49" s="20">
        <f>SUM(BF50:BF55)</f>
        <v>0</v>
      </c>
      <c r="BG49" s="23"/>
      <c r="BH49" s="20">
        <f>SUM(BH50:BH55)</f>
        <v>0</v>
      </c>
      <c r="BI49" s="20">
        <f>SUM(BI50:BI55)</f>
        <v>0</v>
      </c>
      <c r="BJ49" s="23"/>
      <c r="BK49" s="20">
        <f>SUM(BK50:BK55)</f>
        <v>0</v>
      </c>
      <c r="BL49" s="20">
        <f>SUM(BL50:BL55)</f>
        <v>0</v>
      </c>
      <c r="BM49" s="23"/>
      <c r="BN49" s="20">
        <f>SUM(BN50:BN55)</f>
        <v>0</v>
      </c>
      <c r="BO49" s="20">
        <f>SUM(BO50:BO55)</f>
        <v>0</v>
      </c>
      <c r="BP49" s="23"/>
      <c r="BQ49" s="20">
        <f>SUM(BQ50:BQ55)</f>
        <v>0</v>
      </c>
      <c r="BR49" s="20">
        <f>SUM(BR50:BR55)</f>
        <v>0</v>
      </c>
      <c r="BS49" s="23"/>
      <c r="BT49" s="20">
        <f>SUM(BT50:BT55)</f>
        <v>0</v>
      </c>
      <c r="BU49" s="20">
        <f>SUM(BU50:BU55)</f>
        <v>0</v>
      </c>
      <c r="BV49" s="23"/>
      <c r="BW49" s="20">
        <f>SUM(BW50:BW55)</f>
        <v>0</v>
      </c>
      <c r="BX49" s="20">
        <f>SUM(BX50:BX55)</f>
        <v>0</v>
      </c>
      <c r="BY49" s="23"/>
      <c r="BZ49" s="20">
        <f>SUM(BZ50:BZ55)</f>
        <v>0</v>
      </c>
      <c r="CA49" s="20">
        <f>SUM(CA50:CA55)</f>
        <v>0</v>
      </c>
      <c r="CB49" s="23"/>
      <c r="CC49" s="20">
        <f>SUM(CC50:CC55)</f>
        <v>0</v>
      </c>
      <c r="CD49" s="20">
        <f>SUM(CD50:CD55)</f>
        <v>0</v>
      </c>
      <c r="CE49" s="23"/>
      <c r="CF49" s="20">
        <f>SUM(CF50:CF55)</f>
        <v>0</v>
      </c>
      <c r="CG49" s="20">
        <f>SUM(CG50:CG55)</f>
        <v>0</v>
      </c>
      <c r="CH49" s="23"/>
      <c r="CI49" s="20">
        <f>SUM(CI50:CI55)</f>
        <v>0</v>
      </c>
      <c r="CJ49" s="20">
        <f>SUM(CJ50:CJ55)</f>
        <v>0</v>
      </c>
      <c r="CK49" s="23"/>
      <c r="CL49" s="20">
        <f>SUM(CL50:CL55)</f>
        <v>0</v>
      </c>
      <c r="CM49" s="20">
        <f>SUM(CM50:CM55)</f>
        <v>0</v>
      </c>
      <c r="CN49" s="23"/>
      <c r="CO49" s="20">
        <f>SUM(CO50:CO55)</f>
        <v>0</v>
      </c>
      <c r="CP49" s="20">
        <f>SUM(CP50:CP55)</f>
        <v>0</v>
      </c>
      <c r="CQ49" s="23"/>
      <c r="CR49" s="20">
        <f>SUM(CR50:CR55)</f>
        <v>0</v>
      </c>
      <c r="CS49" s="20">
        <f>SUM(CS50:CS55)</f>
        <v>0</v>
      </c>
      <c r="CT49" s="23"/>
      <c r="CU49" s="20">
        <f>SUM(CU50:CU55)</f>
        <v>0</v>
      </c>
      <c r="CV49" s="20">
        <f>SUM(CV50:CV55)</f>
        <v>0</v>
      </c>
      <c r="CW49" s="23"/>
      <c r="CX49" s="20">
        <f>SUM(CX50:CX55)</f>
        <v>0</v>
      </c>
      <c r="CY49" s="20">
        <f>SUM(CY50:CY55)</f>
        <v>0</v>
      </c>
      <c r="CZ49" s="23"/>
    </row>
    <row r="50" spans="1:104" ht="15.75" customHeight="1">
      <c r="A50" s="1" t="s">
        <v>75</v>
      </c>
      <c r="B50" s="19">
        <f t="shared" ref="B50:B55" si="44">H50+K50+N50+AG50+AJ50+AM50+AP50+AS50+AV50+AY50+BB50+BE50+BH50+BK50+E50+BN50+BQ50+BT50+BW50+BZ50+CC50+CF50+CI50+Q50+T50+CL50+AD50+CO50+CR50+CU50+CX50</f>
        <v>273.60000000000002</v>
      </c>
      <c r="C50" s="19">
        <f t="shared" ref="C50:C55" si="45">I50+L50+O50+AH50+AK50+AN50+AQ50+AT50+AW50+AZ50+BC50+BF50+BI50+BL50+F50+BO50+BR50+BU50+BX50+CA50+CD50+CG50+CJ50+R50+V50+CM50+AE50+CP50+CS50+CV50+CY50</f>
        <v>105.70386000000001</v>
      </c>
      <c r="D50" s="19">
        <f t="shared" si="1"/>
        <v>38.634451754385964</v>
      </c>
      <c r="E50" s="19"/>
      <c r="F50" s="19"/>
      <c r="G50" s="17"/>
      <c r="H50" s="19"/>
      <c r="I50" s="19"/>
      <c r="J50" s="17"/>
      <c r="K50" s="19"/>
      <c r="L50" s="19"/>
      <c r="M50" s="17"/>
      <c r="N50" s="19">
        <v>273.60000000000002</v>
      </c>
      <c r="O50" s="19">
        <v>105.70386000000001</v>
      </c>
      <c r="P50" s="17">
        <f t="shared" si="43"/>
        <v>38.634451754385964</v>
      </c>
      <c r="Q50" s="19"/>
      <c r="R50" s="19"/>
      <c r="S50" s="17"/>
      <c r="T50" s="19"/>
      <c r="U50" s="19">
        <f t="shared" ref="U50:V55" si="46">X50+AA50</f>
        <v>0</v>
      </c>
      <c r="V50" s="19">
        <f t="shared" si="46"/>
        <v>0</v>
      </c>
      <c r="W50" s="17"/>
      <c r="X50" s="19"/>
      <c r="Y50" s="19"/>
      <c r="Z50" s="17"/>
      <c r="AA50" s="19"/>
      <c r="AB50" s="19"/>
      <c r="AC50" s="17"/>
      <c r="AD50" s="19"/>
      <c r="AE50" s="19"/>
      <c r="AF50" s="17"/>
      <c r="AG50" s="19"/>
      <c r="AH50" s="19"/>
      <c r="AI50" s="17"/>
      <c r="AJ50" s="19"/>
      <c r="AK50" s="19"/>
      <c r="AL50" s="17"/>
      <c r="AM50" s="19"/>
      <c r="AN50" s="19"/>
      <c r="AO50" s="17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7"/>
      <c r="BB50" s="19"/>
      <c r="BC50" s="19"/>
      <c r="BD50" s="17"/>
      <c r="BE50" s="19"/>
      <c r="BF50" s="19"/>
      <c r="BG50" s="17"/>
      <c r="BH50" s="19"/>
      <c r="BI50" s="19"/>
      <c r="BJ50" s="17"/>
      <c r="BK50" s="19"/>
      <c r="BL50" s="19"/>
      <c r="BM50" s="17"/>
      <c r="BN50" s="19"/>
      <c r="BO50" s="19"/>
      <c r="BP50" s="17"/>
      <c r="BQ50" s="19"/>
      <c r="BR50" s="19"/>
      <c r="BS50" s="17"/>
      <c r="BT50" s="19"/>
      <c r="BU50" s="19"/>
      <c r="BV50" s="17"/>
      <c r="BW50" s="19"/>
      <c r="BX50" s="19"/>
      <c r="BY50" s="17"/>
      <c r="BZ50" s="19"/>
      <c r="CA50" s="19"/>
      <c r="CB50" s="17"/>
      <c r="CC50" s="19"/>
      <c r="CD50" s="19"/>
      <c r="CE50" s="17"/>
      <c r="CF50" s="19"/>
      <c r="CG50" s="19"/>
      <c r="CH50" s="17"/>
      <c r="CI50" s="19"/>
      <c r="CJ50" s="19"/>
      <c r="CK50" s="17"/>
      <c r="CL50" s="19"/>
      <c r="CM50" s="19"/>
      <c r="CN50" s="17"/>
      <c r="CO50" s="19"/>
      <c r="CP50" s="19"/>
      <c r="CQ50" s="17"/>
      <c r="CR50" s="19"/>
      <c r="CS50" s="19"/>
      <c r="CT50" s="17"/>
      <c r="CU50" s="19"/>
      <c r="CV50" s="19"/>
      <c r="CW50" s="17"/>
      <c r="CX50" s="19"/>
      <c r="CY50" s="19"/>
      <c r="CZ50" s="17"/>
    </row>
    <row r="51" spans="1:104" ht="15.75" customHeight="1">
      <c r="A51" s="1" t="s">
        <v>16</v>
      </c>
      <c r="B51" s="19">
        <f t="shared" si="44"/>
        <v>138.6</v>
      </c>
      <c r="C51" s="19">
        <f t="shared" si="45"/>
        <v>42.958440000000003</v>
      </c>
      <c r="D51" s="19">
        <f t="shared" si="1"/>
        <v>30.99454545454546</v>
      </c>
      <c r="E51" s="19"/>
      <c r="F51" s="19"/>
      <c r="G51" s="17"/>
      <c r="H51" s="19"/>
      <c r="I51" s="19"/>
      <c r="J51" s="17"/>
      <c r="K51" s="19"/>
      <c r="L51" s="19"/>
      <c r="M51" s="17"/>
      <c r="N51" s="19">
        <v>138.6</v>
      </c>
      <c r="O51" s="19">
        <v>42.958440000000003</v>
      </c>
      <c r="P51" s="17">
        <f t="shared" si="43"/>
        <v>30.99454545454546</v>
      </c>
      <c r="Q51" s="19"/>
      <c r="R51" s="19"/>
      <c r="S51" s="17"/>
      <c r="T51" s="19"/>
      <c r="U51" s="19">
        <f t="shared" si="46"/>
        <v>0</v>
      </c>
      <c r="V51" s="19">
        <f t="shared" si="46"/>
        <v>0</v>
      </c>
      <c r="W51" s="17"/>
      <c r="X51" s="19"/>
      <c r="Y51" s="19"/>
      <c r="Z51" s="17"/>
      <c r="AA51" s="19"/>
      <c r="AB51" s="19"/>
      <c r="AC51" s="17"/>
      <c r="AD51" s="19"/>
      <c r="AE51" s="19"/>
      <c r="AF51" s="17"/>
      <c r="AG51" s="19"/>
      <c r="AH51" s="19"/>
      <c r="AI51" s="17"/>
      <c r="AJ51" s="19"/>
      <c r="AK51" s="19"/>
      <c r="AL51" s="17"/>
      <c r="AM51" s="19"/>
      <c r="AN51" s="19"/>
      <c r="AO51" s="17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7"/>
      <c r="BB51" s="19"/>
      <c r="BC51" s="19"/>
      <c r="BD51" s="17"/>
      <c r="BE51" s="19"/>
      <c r="BF51" s="19"/>
      <c r="BG51" s="17"/>
      <c r="BH51" s="19"/>
      <c r="BI51" s="19"/>
      <c r="BJ51" s="17"/>
      <c r="BK51" s="19"/>
      <c r="BL51" s="19"/>
      <c r="BM51" s="17"/>
      <c r="BN51" s="19"/>
      <c r="BO51" s="19"/>
      <c r="BP51" s="17"/>
      <c r="BQ51" s="19"/>
      <c r="BR51" s="19"/>
      <c r="BS51" s="17"/>
      <c r="BT51" s="19"/>
      <c r="BU51" s="19"/>
      <c r="BV51" s="17"/>
      <c r="BW51" s="19"/>
      <c r="BX51" s="19"/>
      <c r="BY51" s="17"/>
      <c r="BZ51" s="19"/>
      <c r="CA51" s="19"/>
      <c r="CB51" s="17"/>
      <c r="CC51" s="19"/>
      <c r="CD51" s="19"/>
      <c r="CE51" s="17"/>
      <c r="CF51" s="19"/>
      <c r="CG51" s="19"/>
      <c r="CH51" s="17"/>
      <c r="CI51" s="19"/>
      <c r="CJ51" s="19"/>
      <c r="CK51" s="17"/>
      <c r="CL51" s="19"/>
      <c r="CM51" s="19"/>
      <c r="CN51" s="17"/>
      <c r="CO51" s="19"/>
      <c r="CP51" s="19"/>
      <c r="CQ51" s="17"/>
      <c r="CR51" s="19"/>
      <c r="CS51" s="19"/>
      <c r="CT51" s="17"/>
      <c r="CU51" s="19"/>
      <c r="CV51" s="19"/>
      <c r="CW51" s="17"/>
      <c r="CX51" s="19"/>
      <c r="CY51" s="19"/>
      <c r="CZ51" s="17"/>
    </row>
    <row r="52" spans="1:104" ht="15.75" customHeight="1">
      <c r="A52" s="1" t="s">
        <v>18</v>
      </c>
      <c r="B52" s="19">
        <f t="shared" si="44"/>
        <v>548.70000000000005</v>
      </c>
      <c r="C52" s="19">
        <f t="shared" si="45"/>
        <v>188.90783999999999</v>
      </c>
      <c r="D52" s="19">
        <f t="shared" si="1"/>
        <v>34.428255877528699</v>
      </c>
      <c r="E52" s="19"/>
      <c r="F52" s="19"/>
      <c r="G52" s="17"/>
      <c r="H52" s="19"/>
      <c r="I52" s="19"/>
      <c r="J52" s="17"/>
      <c r="K52" s="19"/>
      <c r="L52" s="19"/>
      <c r="M52" s="17"/>
      <c r="N52" s="19">
        <v>548.70000000000005</v>
      </c>
      <c r="O52" s="19">
        <v>188.90783999999999</v>
      </c>
      <c r="P52" s="17">
        <f t="shared" si="43"/>
        <v>34.428255877528699</v>
      </c>
      <c r="Q52" s="19"/>
      <c r="R52" s="19"/>
      <c r="S52" s="17"/>
      <c r="T52" s="19"/>
      <c r="U52" s="19">
        <f t="shared" si="46"/>
        <v>0</v>
      </c>
      <c r="V52" s="19">
        <f t="shared" si="46"/>
        <v>0</v>
      </c>
      <c r="W52" s="17"/>
      <c r="X52" s="19"/>
      <c r="Y52" s="19"/>
      <c r="Z52" s="17"/>
      <c r="AA52" s="19"/>
      <c r="AB52" s="19"/>
      <c r="AC52" s="17"/>
      <c r="AD52" s="19"/>
      <c r="AE52" s="19"/>
      <c r="AF52" s="17"/>
      <c r="AG52" s="19"/>
      <c r="AH52" s="19"/>
      <c r="AI52" s="17"/>
      <c r="AJ52" s="19"/>
      <c r="AK52" s="19"/>
      <c r="AL52" s="17"/>
      <c r="AM52" s="19"/>
      <c r="AN52" s="19"/>
      <c r="AO52" s="17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7"/>
      <c r="BB52" s="19"/>
      <c r="BC52" s="19"/>
      <c r="BD52" s="17"/>
      <c r="BE52" s="19"/>
      <c r="BF52" s="19"/>
      <c r="BG52" s="17"/>
      <c r="BH52" s="19"/>
      <c r="BI52" s="19"/>
      <c r="BJ52" s="17"/>
      <c r="BK52" s="19"/>
      <c r="BL52" s="19"/>
      <c r="BM52" s="17"/>
      <c r="BN52" s="19"/>
      <c r="BO52" s="19"/>
      <c r="BP52" s="17"/>
      <c r="BQ52" s="19"/>
      <c r="BR52" s="19"/>
      <c r="BS52" s="17"/>
      <c r="BT52" s="19"/>
      <c r="BU52" s="19"/>
      <c r="BV52" s="17"/>
      <c r="BW52" s="19"/>
      <c r="BX52" s="19"/>
      <c r="BY52" s="17"/>
      <c r="BZ52" s="19"/>
      <c r="CA52" s="19"/>
      <c r="CB52" s="17"/>
      <c r="CC52" s="19"/>
      <c r="CD52" s="19"/>
      <c r="CE52" s="17"/>
      <c r="CF52" s="19"/>
      <c r="CG52" s="19"/>
      <c r="CH52" s="17"/>
      <c r="CI52" s="19"/>
      <c r="CJ52" s="19"/>
      <c r="CK52" s="17"/>
      <c r="CL52" s="19"/>
      <c r="CM52" s="19"/>
      <c r="CN52" s="17"/>
      <c r="CO52" s="19"/>
      <c r="CP52" s="19"/>
      <c r="CQ52" s="17"/>
      <c r="CR52" s="19"/>
      <c r="CS52" s="19"/>
      <c r="CT52" s="17"/>
      <c r="CU52" s="19"/>
      <c r="CV52" s="19"/>
      <c r="CW52" s="17"/>
      <c r="CX52" s="19"/>
      <c r="CY52" s="19"/>
      <c r="CZ52" s="17"/>
    </row>
    <row r="53" spans="1:104" ht="15.75" customHeight="1">
      <c r="A53" s="1" t="s">
        <v>79</v>
      </c>
      <c r="B53" s="19">
        <f t="shared" si="44"/>
        <v>138.6</v>
      </c>
      <c r="C53" s="19">
        <f t="shared" si="45"/>
        <v>67.509039999999999</v>
      </c>
      <c r="D53" s="19">
        <f t="shared" si="1"/>
        <v>48.707821067821065</v>
      </c>
      <c r="E53" s="19"/>
      <c r="F53" s="19"/>
      <c r="G53" s="17"/>
      <c r="H53" s="19"/>
      <c r="I53" s="19"/>
      <c r="J53" s="17"/>
      <c r="K53" s="19"/>
      <c r="L53" s="19"/>
      <c r="M53" s="17"/>
      <c r="N53" s="19">
        <v>138.6</v>
      </c>
      <c r="O53" s="19">
        <v>67.509039999999999</v>
      </c>
      <c r="P53" s="17">
        <f t="shared" si="43"/>
        <v>48.707821067821065</v>
      </c>
      <c r="Q53" s="19"/>
      <c r="R53" s="19"/>
      <c r="S53" s="17"/>
      <c r="T53" s="19"/>
      <c r="U53" s="19">
        <f t="shared" si="46"/>
        <v>0</v>
      </c>
      <c r="V53" s="19">
        <f t="shared" si="46"/>
        <v>0</v>
      </c>
      <c r="W53" s="17"/>
      <c r="X53" s="19"/>
      <c r="Y53" s="19"/>
      <c r="Z53" s="17"/>
      <c r="AA53" s="19"/>
      <c r="AB53" s="19"/>
      <c r="AC53" s="17"/>
      <c r="AD53" s="19"/>
      <c r="AE53" s="19"/>
      <c r="AF53" s="17"/>
      <c r="AG53" s="19"/>
      <c r="AH53" s="19"/>
      <c r="AI53" s="17"/>
      <c r="AJ53" s="19"/>
      <c r="AK53" s="19"/>
      <c r="AL53" s="17"/>
      <c r="AM53" s="19"/>
      <c r="AN53" s="19"/>
      <c r="AO53" s="17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7"/>
      <c r="BB53" s="19"/>
      <c r="BC53" s="19"/>
      <c r="BD53" s="17"/>
      <c r="BE53" s="19"/>
      <c r="BF53" s="19"/>
      <c r="BG53" s="17"/>
      <c r="BH53" s="19"/>
      <c r="BI53" s="19"/>
      <c r="BJ53" s="17"/>
      <c r="BK53" s="19"/>
      <c r="BL53" s="19"/>
      <c r="BM53" s="17"/>
      <c r="BN53" s="19"/>
      <c r="BO53" s="19"/>
      <c r="BP53" s="17"/>
      <c r="BQ53" s="19"/>
      <c r="BR53" s="19"/>
      <c r="BS53" s="17"/>
      <c r="BT53" s="19"/>
      <c r="BU53" s="19"/>
      <c r="BV53" s="17"/>
      <c r="BW53" s="19"/>
      <c r="BX53" s="19"/>
      <c r="BY53" s="17"/>
      <c r="BZ53" s="19"/>
      <c r="CA53" s="19"/>
      <c r="CB53" s="17"/>
      <c r="CC53" s="19"/>
      <c r="CD53" s="19"/>
      <c r="CE53" s="17"/>
      <c r="CF53" s="19"/>
      <c r="CG53" s="19"/>
      <c r="CH53" s="17"/>
      <c r="CI53" s="19"/>
      <c r="CJ53" s="19"/>
      <c r="CK53" s="17"/>
      <c r="CL53" s="19"/>
      <c r="CM53" s="19"/>
      <c r="CN53" s="17"/>
      <c r="CO53" s="19"/>
      <c r="CP53" s="19"/>
      <c r="CQ53" s="17"/>
      <c r="CR53" s="19"/>
      <c r="CS53" s="19"/>
      <c r="CT53" s="17"/>
      <c r="CU53" s="19"/>
      <c r="CV53" s="19"/>
      <c r="CW53" s="17"/>
      <c r="CX53" s="19"/>
      <c r="CY53" s="19"/>
      <c r="CZ53" s="17"/>
    </row>
    <row r="54" spans="1:104" ht="15.75" customHeight="1">
      <c r="A54" s="1" t="s">
        <v>80</v>
      </c>
      <c r="B54" s="19">
        <f t="shared" si="44"/>
        <v>138.6</v>
      </c>
      <c r="C54" s="19">
        <f t="shared" si="45"/>
        <v>58.35819</v>
      </c>
      <c r="D54" s="19">
        <f t="shared" si="1"/>
        <v>42.105476190476196</v>
      </c>
      <c r="E54" s="19"/>
      <c r="F54" s="19"/>
      <c r="G54" s="17"/>
      <c r="H54" s="19"/>
      <c r="I54" s="19"/>
      <c r="J54" s="17"/>
      <c r="K54" s="19"/>
      <c r="L54" s="19"/>
      <c r="M54" s="17"/>
      <c r="N54" s="19">
        <v>138.6</v>
      </c>
      <c r="O54" s="19">
        <v>58.35819</v>
      </c>
      <c r="P54" s="17">
        <f t="shared" si="43"/>
        <v>42.105476190476196</v>
      </c>
      <c r="Q54" s="19"/>
      <c r="R54" s="19"/>
      <c r="S54" s="17"/>
      <c r="T54" s="19"/>
      <c r="U54" s="19">
        <f t="shared" si="46"/>
        <v>0</v>
      </c>
      <c r="V54" s="19">
        <f t="shared" si="46"/>
        <v>0</v>
      </c>
      <c r="W54" s="17"/>
      <c r="X54" s="19"/>
      <c r="Y54" s="19"/>
      <c r="Z54" s="17"/>
      <c r="AA54" s="19"/>
      <c r="AB54" s="19"/>
      <c r="AC54" s="17"/>
      <c r="AD54" s="19"/>
      <c r="AE54" s="19"/>
      <c r="AF54" s="17"/>
      <c r="AG54" s="19"/>
      <c r="AH54" s="19"/>
      <c r="AI54" s="17"/>
      <c r="AJ54" s="19"/>
      <c r="AK54" s="19"/>
      <c r="AL54" s="17"/>
      <c r="AM54" s="19"/>
      <c r="AN54" s="19"/>
      <c r="AO54" s="17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7"/>
      <c r="BB54" s="19"/>
      <c r="BC54" s="19"/>
      <c r="BD54" s="17"/>
      <c r="BE54" s="19"/>
      <c r="BF54" s="19"/>
      <c r="BG54" s="17"/>
      <c r="BH54" s="19"/>
      <c r="BI54" s="19"/>
      <c r="BJ54" s="17"/>
      <c r="BK54" s="19"/>
      <c r="BL54" s="19"/>
      <c r="BM54" s="17"/>
      <c r="BN54" s="19"/>
      <c r="BO54" s="19"/>
      <c r="BP54" s="17"/>
      <c r="BQ54" s="19"/>
      <c r="BR54" s="19"/>
      <c r="BS54" s="17"/>
      <c r="BT54" s="19"/>
      <c r="BU54" s="19"/>
      <c r="BV54" s="17"/>
      <c r="BW54" s="19"/>
      <c r="BX54" s="19"/>
      <c r="BY54" s="17"/>
      <c r="BZ54" s="19"/>
      <c r="CA54" s="19"/>
      <c r="CB54" s="17"/>
      <c r="CC54" s="19"/>
      <c r="CD54" s="19"/>
      <c r="CE54" s="17"/>
      <c r="CF54" s="19"/>
      <c r="CG54" s="19"/>
      <c r="CH54" s="17"/>
      <c r="CI54" s="19"/>
      <c r="CJ54" s="19"/>
      <c r="CK54" s="17"/>
      <c r="CL54" s="19"/>
      <c r="CM54" s="19"/>
      <c r="CN54" s="17"/>
      <c r="CO54" s="19"/>
      <c r="CP54" s="19"/>
      <c r="CQ54" s="17"/>
      <c r="CR54" s="19"/>
      <c r="CS54" s="19"/>
      <c r="CT54" s="17"/>
      <c r="CU54" s="19"/>
      <c r="CV54" s="19"/>
      <c r="CW54" s="17"/>
      <c r="CX54" s="19"/>
      <c r="CY54" s="19"/>
      <c r="CZ54" s="17"/>
    </row>
    <row r="55" spans="1:104" ht="15.75" customHeight="1">
      <c r="A55" s="1" t="s">
        <v>92</v>
      </c>
      <c r="B55" s="19">
        <f t="shared" si="44"/>
        <v>138.6</v>
      </c>
      <c r="C55" s="19">
        <f t="shared" si="45"/>
        <v>63.441240000000001</v>
      </c>
      <c r="D55" s="19">
        <f t="shared" si="1"/>
        <v>45.772900432900435</v>
      </c>
      <c r="E55" s="19"/>
      <c r="F55" s="19"/>
      <c r="G55" s="17"/>
      <c r="H55" s="19"/>
      <c r="I55" s="19"/>
      <c r="J55" s="17"/>
      <c r="K55" s="19"/>
      <c r="L55" s="19"/>
      <c r="M55" s="17"/>
      <c r="N55" s="19">
        <v>138.6</v>
      </c>
      <c r="O55" s="19">
        <v>63.441240000000001</v>
      </c>
      <c r="P55" s="17">
        <f t="shared" si="43"/>
        <v>45.772900432900435</v>
      </c>
      <c r="Q55" s="19"/>
      <c r="R55" s="19"/>
      <c r="S55" s="17"/>
      <c r="T55" s="19"/>
      <c r="U55" s="19">
        <f t="shared" si="46"/>
        <v>0</v>
      </c>
      <c r="V55" s="19">
        <f t="shared" si="46"/>
        <v>0</v>
      </c>
      <c r="W55" s="17"/>
      <c r="X55" s="19"/>
      <c r="Y55" s="19"/>
      <c r="Z55" s="17"/>
      <c r="AA55" s="19"/>
      <c r="AB55" s="19"/>
      <c r="AC55" s="17"/>
      <c r="AD55" s="19"/>
      <c r="AE55" s="19"/>
      <c r="AF55" s="17"/>
      <c r="AG55" s="19"/>
      <c r="AH55" s="19"/>
      <c r="AI55" s="17"/>
      <c r="AJ55" s="19"/>
      <c r="AK55" s="19"/>
      <c r="AL55" s="17"/>
      <c r="AM55" s="19"/>
      <c r="AN55" s="19"/>
      <c r="AO55" s="17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7"/>
      <c r="BB55" s="19"/>
      <c r="BC55" s="19"/>
      <c r="BD55" s="17"/>
      <c r="BE55" s="19"/>
      <c r="BF55" s="19"/>
      <c r="BG55" s="17"/>
      <c r="BH55" s="19"/>
      <c r="BI55" s="19"/>
      <c r="BJ55" s="17"/>
      <c r="BK55" s="19"/>
      <c r="BL55" s="19"/>
      <c r="BM55" s="17"/>
      <c r="BN55" s="19"/>
      <c r="BO55" s="19"/>
      <c r="BP55" s="17"/>
      <c r="BQ55" s="19"/>
      <c r="BR55" s="19"/>
      <c r="BS55" s="17"/>
      <c r="BT55" s="19"/>
      <c r="BU55" s="19"/>
      <c r="BV55" s="17"/>
      <c r="BW55" s="19"/>
      <c r="BX55" s="19"/>
      <c r="BY55" s="17"/>
      <c r="BZ55" s="19"/>
      <c r="CA55" s="19"/>
      <c r="CB55" s="17"/>
      <c r="CC55" s="19"/>
      <c r="CD55" s="19"/>
      <c r="CE55" s="17"/>
      <c r="CF55" s="19"/>
      <c r="CG55" s="19"/>
      <c r="CH55" s="17"/>
      <c r="CI55" s="19"/>
      <c r="CJ55" s="19"/>
      <c r="CK55" s="17"/>
      <c r="CL55" s="19"/>
      <c r="CM55" s="19"/>
      <c r="CN55" s="17"/>
      <c r="CO55" s="19"/>
      <c r="CP55" s="19"/>
      <c r="CQ55" s="17"/>
      <c r="CR55" s="19"/>
      <c r="CS55" s="19"/>
      <c r="CT55" s="17"/>
      <c r="CU55" s="19"/>
      <c r="CV55" s="19"/>
      <c r="CW55" s="17"/>
      <c r="CX55" s="19"/>
      <c r="CY55" s="19"/>
      <c r="CZ55" s="17"/>
    </row>
    <row r="56" spans="1:104" s="6" customFormat="1" ht="15.75" customHeight="1">
      <c r="A56" s="2" t="s">
        <v>150</v>
      </c>
      <c r="B56" s="20">
        <f>B57+B58</f>
        <v>225551.56083999993</v>
      </c>
      <c r="C56" s="20">
        <f t="shared" ref="C56:CA56" si="47">C57+C58</f>
        <v>149827.68004000001</v>
      </c>
      <c r="D56" s="20">
        <f t="shared" si="1"/>
        <v>66.427241506115593</v>
      </c>
      <c r="E56" s="20">
        <f>E57+E58</f>
        <v>254.7</v>
      </c>
      <c r="F56" s="20">
        <f>F57+F58</f>
        <v>0</v>
      </c>
      <c r="G56" s="23">
        <f>F56/E56*100</f>
        <v>0</v>
      </c>
      <c r="H56" s="20">
        <f t="shared" si="47"/>
        <v>1279.8</v>
      </c>
      <c r="I56" s="20">
        <f t="shared" si="47"/>
        <v>682.86829999999998</v>
      </c>
      <c r="J56" s="23">
        <f>I56/H56*100</f>
        <v>53.357423034849191</v>
      </c>
      <c r="K56" s="20">
        <f t="shared" si="47"/>
        <v>0.5</v>
      </c>
      <c r="L56" s="20">
        <f t="shared" si="47"/>
        <v>0.5</v>
      </c>
      <c r="M56" s="23">
        <f>L56/K56*100</f>
        <v>100</v>
      </c>
      <c r="N56" s="20">
        <f t="shared" si="47"/>
        <v>1243.8000000000002</v>
      </c>
      <c r="O56" s="20">
        <f t="shared" si="47"/>
        <v>533.67764</v>
      </c>
      <c r="P56" s="23">
        <f>O56/N56*100</f>
        <v>42.907030069142941</v>
      </c>
      <c r="Q56" s="20">
        <f>Q57+Q58</f>
        <v>535.47801000000004</v>
      </c>
      <c r="R56" s="20">
        <f>R57+R58</f>
        <v>0</v>
      </c>
      <c r="S56" s="23">
        <f>R56/Q56*100</f>
        <v>0</v>
      </c>
      <c r="T56" s="20">
        <f>T57+T58</f>
        <v>913.45699999999999</v>
      </c>
      <c r="U56" s="20">
        <f>U57+U58</f>
        <v>913.45700000000011</v>
      </c>
      <c r="V56" s="20">
        <f>V57+V58</f>
        <v>913.45700000000011</v>
      </c>
      <c r="W56" s="23">
        <f>V56/U56*100</f>
        <v>100</v>
      </c>
      <c r="X56" s="20">
        <f>X57+X58</f>
        <v>904.32243000000005</v>
      </c>
      <c r="Y56" s="20">
        <f>Y57+Y58</f>
        <v>904.32243000000005</v>
      </c>
      <c r="Z56" s="23">
        <f>Y56/X56*100</f>
        <v>100</v>
      </c>
      <c r="AA56" s="20">
        <f>AA57+AA58</f>
        <v>9.1345700000000001</v>
      </c>
      <c r="AB56" s="20">
        <f>AB57+AB58</f>
        <v>9.1345700000000001</v>
      </c>
      <c r="AC56" s="23">
        <f>AB56/AA56*100</f>
        <v>100</v>
      </c>
      <c r="AD56" s="20">
        <f>AD57+AD58</f>
        <v>7343.3</v>
      </c>
      <c r="AE56" s="20">
        <f>AE57+AE58</f>
        <v>4802.18066</v>
      </c>
      <c r="AF56" s="23">
        <f>AE56/AD56*100</f>
        <v>65.395403428976067</v>
      </c>
      <c r="AG56" s="20">
        <f t="shared" si="47"/>
        <v>109329.60000000001</v>
      </c>
      <c r="AH56" s="20">
        <f t="shared" si="47"/>
        <v>73923.789799999999</v>
      </c>
      <c r="AI56" s="23">
        <f>AH56/AG56*100</f>
        <v>67.615531201065394</v>
      </c>
      <c r="AJ56" s="20">
        <f t="shared" si="47"/>
        <v>36162</v>
      </c>
      <c r="AK56" s="20">
        <f t="shared" si="47"/>
        <v>22029.7781</v>
      </c>
      <c r="AL56" s="23">
        <f>AK56/AJ56*100</f>
        <v>60.919689453016979</v>
      </c>
      <c r="AM56" s="20">
        <f t="shared" si="47"/>
        <v>0</v>
      </c>
      <c r="AN56" s="20">
        <f t="shared" si="47"/>
        <v>0</v>
      </c>
      <c r="AO56" s="23" t="e">
        <f>AN56/AM56*100</f>
        <v>#DIV/0!</v>
      </c>
      <c r="AP56" s="20">
        <f t="shared" si="47"/>
        <v>174.1</v>
      </c>
      <c r="AQ56" s="20">
        <f t="shared" si="47"/>
        <v>75.813239999999993</v>
      </c>
      <c r="AR56" s="20">
        <f>AQ56/AP56*100</f>
        <v>43.545801263641579</v>
      </c>
      <c r="AS56" s="20">
        <f t="shared" si="47"/>
        <v>12483</v>
      </c>
      <c r="AT56" s="20">
        <f t="shared" si="47"/>
        <v>8459.8344899999993</v>
      </c>
      <c r="AU56" s="20">
        <f>AT56/AS56*100</f>
        <v>67.770844268204755</v>
      </c>
      <c r="AV56" s="20">
        <f t="shared" si="47"/>
        <v>4898.8</v>
      </c>
      <c r="AW56" s="20">
        <f t="shared" si="47"/>
        <v>3123.7080000000001</v>
      </c>
      <c r="AX56" s="20">
        <f>AW56/AV56*100</f>
        <v>63.764758716420346</v>
      </c>
      <c r="AY56" s="20">
        <f t="shared" si="47"/>
        <v>26219.426370000001</v>
      </c>
      <c r="AZ56" s="20">
        <f t="shared" si="47"/>
        <v>17064.565859999999</v>
      </c>
      <c r="BA56" s="23">
        <f>AZ56/AY56*100</f>
        <v>65.083673529658526</v>
      </c>
      <c r="BB56" s="20">
        <f t="shared" si="47"/>
        <v>73.8</v>
      </c>
      <c r="BC56" s="20">
        <f t="shared" si="47"/>
        <v>64.057199999999995</v>
      </c>
      <c r="BD56" s="23">
        <f>BC56/BB56*100</f>
        <v>86.798373983739836</v>
      </c>
      <c r="BE56" s="20">
        <f t="shared" si="47"/>
        <v>0</v>
      </c>
      <c r="BF56" s="20">
        <f t="shared" si="47"/>
        <v>0</v>
      </c>
      <c r="BG56" s="23"/>
      <c r="BH56" s="20">
        <f t="shared" si="47"/>
        <v>501</v>
      </c>
      <c r="BI56" s="20">
        <f t="shared" si="47"/>
        <v>106.86008</v>
      </c>
      <c r="BJ56" s="23">
        <f>BI56/BH56*100</f>
        <v>21.32935728542914</v>
      </c>
      <c r="BK56" s="20">
        <f t="shared" si="47"/>
        <v>3</v>
      </c>
      <c r="BL56" s="20">
        <f t="shared" si="47"/>
        <v>0</v>
      </c>
      <c r="BM56" s="23">
        <f>BL56/BK56*100</f>
        <v>0</v>
      </c>
      <c r="BN56" s="20">
        <f t="shared" si="47"/>
        <v>349</v>
      </c>
      <c r="BO56" s="20">
        <f t="shared" si="47"/>
        <v>220.36069000000001</v>
      </c>
      <c r="BP56" s="23">
        <f>BO56/BN56*100</f>
        <v>63.140598853868198</v>
      </c>
      <c r="BQ56" s="20">
        <f t="shared" si="47"/>
        <v>20</v>
      </c>
      <c r="BR56" s="20">
        <f t="shared" si="47"/>
        <v>0</v>
      </c>
      <c r="BS56" s="23">
        <f>BR56/BQ56*100</f>
        <v>0</v>
      </c>
      <c r="BT56" s="20">
        <f t="shared" si="47"/>
        <v>0</v>
      </c>
      <c r="BU56" s="20">
        <f t="shared" si="47"/>
        <v>0</v>
      </c>
      <c r="BV56" s="23"/>
      <c r="BW56" s="20">
        <f t="shared" si="47"/>
        <v>104.8</v>
      </c>
      <c r="BX56" s="20">
        <f t="shared" si="47"/>
        <v>52.543999999999997</v>
      </c>
      <c r="BY56" s="23">
        <f>BX56/BW56*100</f>
        <v>50.137404580152669</v>
      </c>
      <c r="BZ56" s="20">
        <f t="shared" si="47"/>
        <v>0</v>
      </c>
      <c r="CA56" s="20">
        <f t="shared" si="47"/>
        <v>0</v>
      </c>
      <c r="CB56" s="23"/>
      <c r="CC56" s="20">
        <f t="shared" ref="CC56:CJ56" si="48">CC57+CC58</f>
        <v>5290.8</v>
      </c>
      <c r="CD56" s="20">
        <f t="shared" si="48"/>
        <v>4473.5609700000005</v>
      </c>
      <c r="CE56" s="23">
        <f>CD56/CC56*100</f>
        <v>84.553583012020866</v>
      </c>
      <c r="CF56" s="20">
        <f t="shared" si="48"/>
        <v>0</v>
      </c>
      <c r="CG56" s="20">
        <f t="shared" si="48"/>
        <v>0</v>
      </c>
      <c r="CH56" s="23" t="e">
        <f>CG56/CF56*100</f>
        <v>#DIV/0!</v>
      </c>
      <c r="CI56" s="20">
        <f t="shared" si="48"/>
        <v>0</v>
      </c>
      <c r="CJ56" s="20">
        <f t="shared" si="48"/>
        <v>0</v>
      </c>
      <c r="CK56" s="23"/>
      <c r="CL56" s="20">
        <f>CL57+CL58</f>
        <v>36.682000000000002</v>
      </c>
      <c r="CM56" s="20">
        <f>CM57+CM58</f>
        <v>9.1160700000000006</v>
      </c>
      <c r="CN56" s="23">
        <f>CM56/CL56*100</f>
        <v>24.851616596695926</v>
      </c>
      <c r="CO56" s="20">
        <f>CO57+CO58</f>
        <v>18009.673879999998</v>
      </c>
      <c r="CP56" s="20">
        <f>CP57+CP58</f>
        <v>13291.00794</v>
      </c>
      <c r="CQ56" s="23">
        <f>CP56/CO56*100</f>
        <v>73.799270484069424</v>
      </c>
      <c r="CR56" s="20">
        <f>CR57+CR58</f>
        <v>0</v>
      </c>
      <c r="CS56" s="20">
        <f>CS57+CS58</f>
        <v>0</v>
      </c>
      <c r="CT56" s="23" t="e">
        <f>CS56/CR56*100</f>
        <v>#DIV/0!</v>
      </c>
      <c r="CU56" s="20">
        <f>CU57+CU58</f>
        <v>0</v>
      </c>
      <c r="CV56" s="20">
        <f>CV57+CV58</f>
        <v>0</v>
      </c>
      <c r="CW56" s="23" t="e">
        <f>CV56/CU56*100</f>
        <v>#DIV/0!</v>
      </c>
      <c r="CX56" s="20">
        <f>CX57+CX58</f>
        <v>324.84358000000003</v>
      </c>
      <c r="CY56" s="20">
        <f>CY57+CY58</f>
        <v>0</v>
      </c>
      <c r="CZ56" s="23">
        <f>CY56/CX56*100</f>
        <v>0</v>
      </c>
    </row>
    <row r="57" spans="1:104" ht="15.75" customHeight="1">
      <c r="A57" s="1" t="s">
        <v>151</v>
      </c>
      <c r="B57" s="19">
        <f>H57+K57+N57+AG57+AJ57+AM57+AP57+AS57+AV57+AY57+BB57+BE57+BH57+BK57+E57+BN57+BQ57+BT57+BW57+BZ57+CC57+CF57+CI57+Q57+T57+CL57+AD57+CO57+CR57+CU57+CX57</f>
        <v>224307.76083999994</v>
      </c>
      <c r="C57" s="19">
        <f>I57+L57+O57+AH57+AK57+AN57+AQ57+AT57+AW57+AZ57+BC57+BF57+BI57+BL57+F57+BO57+BR57+BU57+BX57+CA57+CD57+CG57+CJ57+R57+V57+CM57+AE57+CP57+CS57+CV57+CY57</f>
        <v>149294.0024</v>
      </c>
      <c r="D57" s="19">
        <f t="shared" si="1"/>
        <v>66.557662490551223</v>
      </c>
      <c r="E57" s="19">
        <v>254.7</v>
      </c>
      <c r="F57" s="19"/>
      <c r="G57" s="17">
        <f>F57/E57*100</f>
        <v>0</v>
      </c>
      <c r="H57" s="19">
        <v>1279.8</v>
      </c>
      <c r="I57" s="19">
        <v>682.86829999999998</v>
      </c>
      <c r="J57" s="17">
        <f>I57/H57*100</f>
        <v>53.357423034849191</v>
      </c>
      <c r="K57" s="19">
        <v>0.5</v>
      </c>
      <c r="L57" s="19">
        <v>0.5</v>
      </c>
      <c r="M57" s="17">
        <f>L57/K57*100</f>
        <v>100</v>
      </c>
      <c r="N57" s="19"/>
      <c r="O57" s="19"/>
      <c r="P57" s="17"/>
      <c r="Q57" s="19">
        <v>535.47801000000004</v>
      </c>
      <c r="R57" s="19"/>
      <c r="S57" s="17">
        <f>R57/Q57*100</f>
        <v>0</v>
      </c>
      <c r="T57" s="19">
        <v>913.45699999999999</v>
      </c>
      <c r="U57" s="19">
        <f>X57+AA57</f>
        <v>913.45700000000011</v>
      </c>
      <c r="V57" s="19">
        <f>Y57+AB57</f>
        <v>913.45700000000011</v>
      </c>
      <c r="W57" s="17">
        <f>V57/U57*100</f>
        <v>100</v>
      </c>
      <c r="X57" s="19">
        <v>904.32243000000005</v>
      </c>
      <c r="Y57" s="19">
        <v>904.32243000000005</v>
      </c>
      <c r="Z57" s="17">
        <f>Y57/X57*100</f>
        <v>100</v>
      </c>
      <c r="AA57" s="19">
        <v>9.1345700000000001</v>
      </c>
      <c r="AB57" s="19">
        <v>9.1345700000000001</v>
      </c>
      <c r="AC57" s="17">
        <f>AB57/AA57*100</f>
        <v>100</v>
      </c>
      <c r="AD57" s="19">
        <v>7343.3</v>
      </c>
      <c r="AE57" s="19">
        <v>4802.18066</v>
      </c>
      <c r="AF57" s="17">
        <f>AE57/AD57*100</f>
        <v>65.395403428976067</v>
      </c>
      <c r="AG57" s="19">
        <v>109329.60000000001</v>
      </c>
      <c r="AH57" s="19">
        <v>73923.789799999999</v>
      </c>
      <c r="AI57" s="17">
        <f>AH57/AG57*100</f>
        <v>67.615531201065394</v>
      </c>
      <c r="AJ57" s="19">
        <v>36162</v>
      </c>
      <c r="AK57" s="19">
        <v>22029.7781</v>
      </c>
      <c r="AL57" s="17">
        <f>AK57/AJ57*100</f>
        <v>60.919689453016979</v>
      </c>
      <c r="AM57" s="19"/>
      <c r="AN57" s="19"/>
      <c r="AO57" s="17" t="e">
        <f>AN57/AM57*100</f>
        <v>#DIV/0!</v>
      </c>
      <c r="AP57" s="19">
        <v>174.1</v>
      </c>
      <c r="AQ57" s="19">
        <v>75.813239999999993</v>
      </c>
      <c r="AR57" s="17">
        <f>AQ57/AP57*100</f>
        <v>43.545801263641579</v>
      </c>
      <c r="AS57" s="19">
        <v>12483</v>
      </c>
      <c r="AT57" s="19">
        <v>8459.8344899999993</v>
      </c>
      <c r="AU57" s="17">
        <f>AT57/AS57*100</f>
        <v>67.770844268204755</v>
      </c>
      <c r="AV57" s="19">
        <v>4898.8</v>
      </c>
      <c r="AW57" s="19">
        <v>3123.7080000000001</v>
      </c>
      <c r="AX57" s="17">
        <f>AW57/AV57*100</f>
        <v>63.764758716420346</v>
      </c>
      <c r="AY57" s="19">
        <v>26219.426370000001</v>
      </c>
      <c r="AZ57" s="19">
        <v>17064.565859999999</v>
      </c>
      <c r="BA57" s="17">
        <f>AZ57/AY57*100</f>
        <v>65.083673529658526</v>
      </c>
      <c r="BB57" s="19">
        <v>73.8</v>
      </c>
      <c r="BC57" s="19">
        <v>64.057199999999995</v>
      </c>
      <c r="BD57" s="17">
        <f>BC57/BB57*100</f>
        <v>86.798373983739836</v>
      </c>
      <c r="BE57" s="19"/>
      <c r="BF57" s="19"/>
      <c r="BG57" s="17"/>
      <c r="BH57" s="19">
        <v>501</v>
      </c>
      <c r="BI57" s="19">
        <v>106.86008</v>
      </c>
      <c r="BJ57" s="17">
        <f>BI57/BH57*100</f>
        <v>21.32935728542914</v>
      </c>
      <c r="BK57" s="19">
        <v>3</v>
      </c>
      <c r="BL57" s="19"/>
      <c r="BM57" s="17">
        <f>BL57/BK57*100</f>
        <v>0</v>
      </c>
      <c r="BN57" s="19">
        <v>349</v>
      </c>
      <c r="BO57" s="19">
        <v>220.36069000000001</v>
      </c>
      <c r="BP57" s="17">
        <f>BO57/BN57*100</f>
        <v>63.140598853868198</v>
      </c>
      <c r="BQ57" s="19">
        <v>20</v>
      </c>
      <c r="BR57" s="19"/>
      <c r="BS57" s="17">
        <f>BR57/BQ57*100</f>
        <v>0</v>
      </c>
      <c r="BT57" s="19"/>
      <c r="BU57" s="19"/>
      <c r="BV57" s="17"/>
      <c r="BW57" s="19">
        <v>104.8</v>
      </c>
      <c r="BX57" s="19">
        <v>52.543999999999997</v>
      </c>
      <c r="BY57" s="17">
        <f>BX57/BW57*100</f>
        <v>50.137404580152669</v>
      </c>
      <c r="BZ57" s="19"/>
      <c r="CA57" s="19"/>
      <c r="CB57" s="17"/>
      <c r="CC57" s="19">
        <v>5290.8</v>
      </c>
      <c r="CD57" s="19">
        <v>4473.5609700000005</v>
      </c>
      <c r="CE57" s="17">
        <f>CD57/CC57*100</f>
        <v>84.553583012020866</v>
      </c>
      <c r="CF57" s="19">
        <v>0</v>
      </c>
      <c r="CG57" s="19">
        <v>0</v>
      </c>
      <c r="CH57" s="17" t="e">
        <f>CG57/CF57*100</f>
        <v>#DIV/0!</v>
      </c>
      <c r="CI57" s="19"/>
      <c r="CJ57" s="19"/>
      <c r="CK57" s="17"/>
      <c r="CL57" s="19">
        <v>36.682000000000002</v>
      </c>
      <c r="CM57" s="19">
        <v>9.1160700000000006</v>
      </c>
      <c r="CN57" s="17">
        <f>CM57/CL57*100</f>
        <v>24.851616596695926</v>
      </c>
      <c r="CO57" s="19">
        <v>18009.673879999998</v>
      </c>
      <c r="CP57" s="19">
        <v>13291.00794</v>
      </c>
      <c r="CQ57" s="17">
        <f>CP57/CO57*100</f>
        <v>73.799270484069424</v>
      </c>
      <c r="CR57" s="19"/>
      <c r="CS57" s="19"/>
      <c r="CT57" s="17" t="e">
        <f>CS57/CR57*100</f>
        <v>#DIV/0!</v>
      </c>
      <c r="CU57" s="19"/>
      <c r="CV57" s="19"/>
      <c r="CW57" s="17" t="e">
        <f>CV57/CU57*100</f>
        <v>#DIV/0!</v>
      </c>
      <c r="CX57" s="19">
        <v>324.84358000000003</v>
      </c>
      <c r="CY57" s="19"/>
      <c r="CZ57" s="17">
        <f>CY57/CX57*100</f>
        <v>0</v>
      </c>
    </row>
    <row r="58" spans="1:104" s="6" customFormat="1" ht="15.75" customHeight="1">
      <c r="A58" s="2" t="s">
        <v>160</v>
      </c>
      <c r="B58" s="20">
        <f>SUM(B59:B66)</f>
        <v>1243.8000000000002</v>
      </c>
      <c r="C58" s="20">
        <f>SUM(C59:C66)</f>
        <v>533.67764</v>
      </c>
      <c r="D58" s="20">
        <f t="shared" si="1"/>
        <v>42.907030069142941</v>
      </c>
      <c r="E58" s="20">
        <f>SUM(E59:E66)</f>
        <v>0</v>
      </c>
      <c r="F58" s="20">
        <f>SUM(F59:F66)</f>
        <v>0</v>
      </c>
      <c r="G58" s="23"/>
      <c r="H58" s="20">
        <f t="shared" ref="H58:CA58" si="49">SUM(H59:H66)</f>
        <v>0</v>
      </c>
      <c r="I58" s="20">
        <f t="shared" si="49"/>
        <v>0</v>
      </c>
      <c r="J58" s="23"/>
      <c r="K58" s="20">
        <f t="shared" si="49"/>
        <v>0</v>
      </c>
      <c r="L58" s="20">
        <f t="shared" si="49"/>
        <v>0</v>
      </c>
      <c r="M58" s="23"/>
      <c r="N58" s="20">
        <f t="shared" si="49"/>
        <v>1243.8000000000002</v>
      </c>
      <c r="O58" s="20">
        <f t="shared" si="49"/>
        <v>533.67764</v>
      </c>
      <c r="P58" s="23">
        <f t="shared" ref="P58:P66" si="50">O58/N58*100</f>
        <v>42.907030069142941</v>
      </c>
      <c r="Q58" s="20">
        <f>SUM(Q59:Q66)</f>
        <v>0</v>
      </c>
      <c r="R58" s="20">
        <f>SUM(R59:R66)</f>
        <v>0</v>
      </c>
      <c r="S58" s="23"/>
      <c r="T58" s="20">
        <f>SUM(T59:T66)</f>
        <v>0</v>
      </c>
      <c r="U58" s="20">
        <f>SUM(U59:U66)</f>
        <v>0</v>
      </c>
      <c r="V58" s="20">
        <f>SUM(V59:V66)</f>
        <v>0</v>
      </c>
      <c r="W58" s="23"/>
      <c r="X58" s="20">
        <f>SUM(X59:X66)</f>
        <v>0</v>
      </c>
      <c r="Y58" s="20">
        <f>SUM(Y59:Y66)</f>
        <v>0</v>
      </c>
      <c r="Z58" s="23"/>
      <c r="AA58" s="20">
        <f>SUM(AA59:AA66)</f>
        <v>0</v>
      </c>
      <c r="AB58" s="20">
        <f>SUM(AB59:AB66)</f>
        <v>0</v>
      </c>
      <c r="AC58" s="23"/>
      <c r="AD58" s="20">
        <f>SUM(AD59:AD66)</f>
        <v>0</v>
      </c>
      <c r="AE58" s="20">
        <f>SUM(AE59:AE66)</f>
        <v>0</v>
      </c>
      <c r="AF58" s="23"/>
      <c r="AG58" s="20">
        <f t="shared" si="49"/>
        <v>0</v>
      </c>
      <c r="AH58" s="20">
        <f t="shared" si="49"/>
        <v>0</v>
      </c>
      <c r="AI58" s="23"/>
      <c r="AJ58" s="20">
        <f t="shared" si="49"/>
        <v>0</v>
      </c>
      <c r="AK58" s="20">
        <f t="shared" si="49"/>
        <v>0</v>
      </c>
      <c r="AL58" s="23"/>
      <c r="AM58" s="20">
        <f t="shared" si="49"/>
        <v>0</v>
      </c>
      <c r="AN58" s="20">
        <f t="shared" si="49"/>
        <v>0</v>
      </c>
      <c r="AO58" s="23"/>
      <c r="AP58" s="20">
        <f t="shared" si="49"/>
        <v>0</v>
      </c>
      <c r="AQ58" s="20">
        <f t="shared" si="49"/>
        <v>0</v>
      </c>
      <c r="AR58" s="20"/>
      <c r="AS58" s="20">
        <f t="shared" si="49"/>
        <v>0</v>
      </c>
      <c r="AT58" s="20">
        <f t="shared" si="49"/>
        <v>0</v>
      </c>
      <c r="AU58" s="20"/>
      <c r="AV58" s="20">
        <f t="shared" si="49"/>
        <v>0</v>
      </c>
      <c r="AW58" s="20">
        <f t="shared" si="49"/>
        <v>0</v>
      </c>
      <c r="AX58" s="20"/>
      <c r="AY58" s="20">
        <f t="shared" si="49"/>
        <v>0</v>
      </c>
      <c r="AZ58" s="20">
        <f t="shared" si="49"/>
        <v>0</v>
      </c>
      <c r="BA58" s="23"/>
      <c r="BB58" s="20">
        <f t="shared" si="49"/>
        <v>0</v>
      </c>
      <c r="BC58" s="20">
        <f t="shared" si="49"/>
        <v>0</v>
      </c>
      <c r="BD58" s="23"/>
      <c r="BE58" s="20">
        <f t="shared" si="49"/>
        <v>0</v>
      </c>
      <c r="BF58" s="20">
        <f t="shared" si="49"/>
        <v>0</v>
      </c>
      <c r="BG58" s="23"/>
      <c r="BH58" s="20">
        <f t="shared" si="49"/>
        <v>0</v>
      </c>
      <c r="BI58" s="20">
        <f t="shared" si="49"/>
        <v>0</v>
      </c>
      <c r="BJ58" s="23"/>
      <c r="BK58" s="20">
        <f t="shared" si="49"/>
        <v>0</v>
      </c>
      <c r="BL58" s="20">
        <f t="shared" si="49"/>
        <v>0</v>
      </c>
      <c r="BM58" s="23"/>
      <c r="BN58" s="20">
        <f t="shared" si="49"/>
        <v>0</v>
      </c>
      <c r="BO58" s="20">
        <f t="shared" si="49"/>
        <v>0</v>
      </c>
      <c r="BP58" s="23"/>
      <c r="BQ58" s="20">
        <f t="shared" si="49"/>
        <v>0</v>
      </c>
      <c r="BR58" s="20">
        <f t="shared" si="49"/>
        <v>0</v>
      </c>
      <c r="BS58" s="23"/>
      <c r="BT58" s="20">
        <f t="shared" si="49"/>
        <v>0</v>
      </c>
      <c r="BU58" s="20">
        <f t="shared" si="49"/>
        <v>0</v>
      </c>
      <c r="BV58" s="23"/>
      <c r="BW58" s="20">
        <f t="shared" si="49"/>
        <v>0</v>
      </c>
      <c r="BX58" s="20">
        <f t="shared" si="49"/>
        <v>0</v>
      </c>
      <c r="BY58" s="23"/>
      <c r="BZ58" s="20">
        <f t="shared" si="49"/>
        <v>0</v>
      </c>
      <c r="CA58" s="20">
        <f t="shared" si="49"/>
        <v>0</v>
      </c>
      <c r="CB58" s="23"/>
      <c r="CC58" s="20">
        <f t="shared" ref="CC58:CJ58" si="51">SUM(CC59:CC66)</f>
        <v>0</v>
      </c>
      <c r="CD58" s="20">
        <f t="shared" si="51"/>
        <v>0</v>
      </c>
      <c r="CE58" s="23"/>
      <c r="CF58" s="20">
        <f t="shared" si="51"/>
        <v>0</v>
      </c>
      <c r="CG58" s="20">
        <f t="shared" si="51"/>
        <v>0</v>
      </c>
      <c r="CH58" s="23"/>
      <c r="CI58" s="20">
        <f t="shared" si="51"/>
        <v>0</v>
      </c>
      <c r="CJ58" s="20">
        <f t="shared" si="51"/>
        <v>0</v>
      </c>
      <c r="CK58" s="23"/>
      <c r="CL58" s="20">
        <f>SUM(CL59:CL66)</f>
        <v>0</v>
      </c>
      <c r="CM58" s="20">
        <f>SUM(CM59:CM66)</f>
        <v>0</v>
      </c>
      <c r="CN58" s="23"/>
      <c r="CO58" s="20">
        <f>SUM(CO59:CO66)</f>
        <v>0</v>
      </c>
      <c r="CP58" s="20">
        <f>SUM(CP59:CP66)</f>
        <v>0</v>
      </c>
      <c r="CQ58" s="23"/>
      <c r="CR58" s="20">
        <f>SUM(CR59:CR66)</f>
        <v>0</v>
      </c>
      <c r="CS58" s="20">
        <f>SUM(CS59:CS66)</f>
        <v>0</v>
      </c>
      <c r="CT58" s="23"/>
      <c r="CU58" s="20">
        <f>SUM(CU59:CU66)</f>
        <v>0</v>
      </c>
      <c r="CV58" s="20">
        <f>SUM(CV59:CV66)</f>
        <v>0</v>
      </c>
      <c r="CW58" s="23"/>
      <c r="CX58" s="20">
        <f>SUM(CX59:CX66)</f>
        <v>0</v>
      </c>
      <c r="CY58" s="20">
        <f>SUM(CY59:CY66)</f>
        <v>0</v>
      </c>
      <c r="CZ58" s="23"/>
    </row>
    <row r="59" spans="1:104" ht="15.75" customHeight="1">
      <c r="A59" s="1" t="s">
        <v>102</v>
      </c>
      <c r="B59" s="19">
        <f t="shared" ref="B59:B66" si="52">H59+K59+N59+AG59+AJ59+AM59+AP59+AS59+AV59+AY59+BB59+BE59+BH59+BK59+E59+BN59+BQ59+BT59+BW59+BZ59+CC59+CF59+CI59+Q59+T59+CL59+AD59+CO59+CR59+CU59+CX59</f>
        <v>138.6</v>
      </c>
      <c r="C59" s="19">
        <f t="shared" ref="C59:C66" si="53">I59+L59+O59+AH59+AK59+AN59+AQ59+AT59+AW59+AZ59+BC59+BF59+BI59+BL59+F59+BO59+BR59+BU59+BX59+CA59+CD59+CG59+CJ59+R59+V59+CM59+AE59+CP59+CS59+CV59+CY59</f>
        <v>70.289739999999995</v>
      </c>
      <c r="D59" s="19">
        <f t="shared" si="1"/>
        <v>50.714098124098115</v>
      </c>
      <c r="E59" s="19"/>
      <c r="F59" s="19"/>
      <c r="G59" s="17"/>
      <c r="H59" s="19"/>
      <c r="I59" s="19"/>
      <c r="J59" s="17"/>
      <c r="K59" s="19"/>
      <c r="L59" s="19"/>
      <c r="M59" s="17"/>
      <c r="N59" s="19">
        <v>138.6</v>
      </c>
      <c r="O59" s="19">
        <v>70.289739999999995</v>
      </c>
      <c r="P59" s="17">
        <f t="shared" si="50"/>
        <v>50.714098124098115</v>
      </c>
      <c r="Q59" s="19"/>
      <c r="R59" s="19"/>
      <c r="S59" s="17"/>
      <c r="T59" s="19"/>
      <c r="U59" s="19">
        <f t="shared" ref="U59:V66" si="54">X59+AA59</f>
        <v>0</v>
      </c>
      <c r="V59" s="19">
        <f t="shared" si="54"/>
        <v>0</v>
      </c>
      <c r="W59" s="17"/>
      <c r="X59" s="19"/>
      <c r="Y59" s="19"/>
      <c r="Z59" s="17"/>
      <c r="AA59" s="19"/>
      <c r="AB59" s="19"/>
      <c r="AC59" s="17"/>
      <c r="AD59" s="19"/>
      <c r="AE59" s="19"/>
      <c r="AF59" s="17"/>
      <c r="AG59" s="19"/>
      <c r="AH59" s="19"/>
      <c r="AI59" s="17"/>
      <c r="AJ59" s="19"/>
      <c r="AK59" s="19"/>
      <c r="AL59" s="17"/>
      <c r="AM59" s="19"/>
      <c r="AN59" s="19"/>
      <c r="AO59" s="17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7"/>
      <c r="BB59" s="19"/>
      <c r="BC59" s="19"/>
      <c r="BD59" s="17"/>
      <c r="BE59" s="19"/>
      <c r="BF59" s="19"/>
      <c r="BG59" s="17"/>
      <c r="BH59" s="19"/>
      <c r="BI59" s="19"/>
      <c r="BJ59" s="17"/>
      <c r="BK59" s="19"/>
      <c r="BL59" s="19"/>
      <c r="BM59" s="17"/>
      <c r="BN59" s="19"/>
      <c r="BO59" s="19"/>
      <c r="BP59" s="17"/>
      <c r="BQ59" s="19"/>
      <c r="BR59" s="19"/>
      <c r="BS59" s="17"/>
      <c r="BT59" s="19"/>
      <c r="BU59" s="19"/>
      <c r="BV59" s="17"/>
      <c r="BW59" s="19"/>
      <c r="BX59" s="19"/>
      <c r="BY59" s="17"/>
      <c r="BZ59" s="19"/>
      <c r="CA59" s="19"/>
      <c r="CB59" s="17"/>
      <c r="CC59" s="19"/>
      <c r="CD59" s="19"/>
      <c r="CE59" s="17"/>
      <c r="CF59" s="19"/>
      <c r="CG59" s="19"/>
      <c r="CH59" s="17"/>
      <c r="CI59" s="19"/>
      <c r="CJ59" s="19"/>
      <c r="CK59" s="17"/>
      <c r="CL59" s="19"/>
      <c r="CM59" s="19"/>
      <c r="CN59" s="17"/>
      <c r="CO59" s="19"/>
      <c r="CP59" s="19"/>
      <c r="CQ59" s="17"/>
      <c r="CR59" s="19"/>
      <c r="CS59" s="19"/>
      <c r="CT59" s="17"/>
      <c r="CU59" s="19"/>
      <c r="CV59" s="19"/>
      <c r="CW59" s="17"/>
      <c r="CX59" s="19"/>
      <c r="CY59" s="19"/>
      <c r="CZ59" s="17"/>
    </row>
    <row r="60" spans="1:104" ht="15.75" customHeight="1">
      <c r="A60" s="1" t="s">
        <v>116</v>
      </c>
      <c r="B60" s="19">
        <f t="shared" si="52"/>
        <v>138.6</v>
      </c>
      <c r="C60" s="19">
        <f t="shared" si="53"/>
        <v>60.534489999999998</v>
      </c>
      <c r="D60" s="19">
        <f t="shared" si="1"/>
        <v>43.675678210678207</v>
      </c>
      <c r="E60" s="19"/>
      <c r="F60" s="19"/>
      <c r="G60" s="17"/>
      <c r="H60" s="19"/>
      <c r="I60" s="19"/>
      <c r="J60" s="17"/>
      <c r="K60" s="19"/>
      <c r="L60" s="19"/>
      <c r="M60" s="17"/>
      <c r="N60" s="19">
        <v>138.6</v>
      </c>
      <c r="O60" s="19">
        <v>60.534489999999998</v>
      </c>
      <c r="P60" s="17">
        <f t="shared" si="50"/>
        <v>43.675678210678207</v>
      </c>
      <c r="Q60" s="19"/>
      <c r="R60" s="19"/>
      <c r="S60" s="17"/>
      <c r="T60" s="19"/>
      <c r="U60" s="19">
        <f t="shared" si="54"/>
        <v>0</v>
      </c>
      <c r="V60" s="19">
        <f t="shared" si="54"/>
        <v>0</v>
      </c>
      <c r="W60" s="17"/>
      <c r="X60" s="19"/>
      <c r="Y60" s="19"/>
      <c r="Z60" s="17"/>
      <c r="AA60" s="19"/>
      <c r="AB60" s="19"/>
      <c r="AC60" s="17"/>
      <c r="AD60" s="19"/>
      <c r="AE60" s="19"/>
      <c r="AF60" s="17"/>
      <c r="AG60" s="19"/>
      <c r="AH60" s="19"/>
      <c r="AI60" s="17"/>
      <c r="AJ60" s="19"/>
      <c r="AK60" s="19"/>
      <c r="AL60" s="17"/>
      <c r="AM60" s="19"/>
      <c r="AN60" s="19"/>
      <c r="AO60" s="17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7"/>
      <c r="BB60" s="19"/>
      <c r="BC60" s="19"/>
      <c r="BD60" s="17"/>
      <c r="BE60" s="19"/>
      <c r="BF60" s="19"/>
      <c r="BG60" s="17"/>
      <c r="BH60" s="19"/>
      <c r="BI60" s="19"/>
      <c r="BJ60" s="17"/>
      <c r="BK60" s="19"/>
      <c r="BL60" s="19"/>
      <c r="BM60" s="17"/>
      <c r="BN60" s="19"/>
      <c r="BO60" s="19"/>
      <c r="BP60" s="17"/>
      <c r="BQ60" s="19"/>
      <c r="BR60" s="19"/>
      <c r="BS60" s="17"/>
      <c r="BT60" s="19"/>
      <c r="BU60" s="19"/>
      <c r="BV60" s="17"/>
      <c r="BW60" s="19"/>
      <c r="BX60" s="19"/>
      <c r="BY60" s="17"/>
      <c r="BZ60" s="19"/>
      <c r="CA60" s="19"/>
      <c r="CB60" s="17"/>
      <c r="CC60" s="19"/>
      <c r="CD60" s="19"/>
      <c r="CE60" s="17"/>
      <c r="CF60" s="19"/>
      <c r="CG60" s="19"/>
      <c r="CH60" s="17"/>
      <c r="CI60" s="19"/>
      <c r="CJ60" s="19"/>
      <c r="CK60" s="17"/>
      <c r="CL60" s="19"/>
      <c r="CM60" s="19"/>
      <c r="CN60" s="17"/>
      <c r="CO60" s="19"/>
      <c r="CP60" s="19"/>
      <c r="CQ60" s="17"/>
      <c r="CR60" s="19"/>
      <c r="CS60" s="19"/>
      <c r="CT60" s="17"/>
      <c r="CU60" s="19"/>
      <c r="CV60" s="19"/>
      <c r="CW60" s="17"/>
      <c r="CX60" s="19"/>
      <c r="CY60" s="19"/>
      <c r="CZ60" s="17"/>
    </row>
    <row r="61" spans="1:104" ht="15.75" customHeight="1">
      <c r="A61" s="1" t="s">
        <v>263</v>
      </c>
      <c r="B61" s="19">
        <f t="shared" si="52"/>
        <v>138.6</v>
      </c>
      <c r="C61" s="19">
        <f t="shared" si="53"/>
        <v>62.223669999999998</v>
      </c>
      <c r="D61" s="19">
        <f t="shared" si="1"/>
        <v>44.894422799422799</v>
      </c>
      <c r="E61" s="19"/>
      <c r="F61" s="19"/>
      <c r="G61" s="17"/>
      <c r="H61" s="19"/>
      <c r="I61" s="19"/>
      <c r="J61" s="17"/>
      <c r="K61" s="19"/>
      <c r="L61" s="19"/>
      <c r="M61" s="17"/>
      <c r="N61" s="19">
        <v>138.6</v>
      </c>
      <c r="O61" s="19">
        <v>62.223669999999998</v>
      </c>
      <c r="P61" s="17">
        <f t="shared" si="50"/>
        <v>44.894422799422799</v>
      </c>
      <c r="Q61" s="19"/>
      <c r="R61" s="19"/>
      <c r="S61" s="17"/>
      <c r="T61" s="19"/>
      <c r="U61" s="19">
        <f t="shared" si="54"/>
        <v>0</v>
      </c>
      <c r="V61" s="19">
        <f t="shared" si="54"/>
        <v>0</v>
      </c>
      <c r="W61" s="17"/>
      <c r="X61" s="19"/>
      <c r="Y61" s="19"/>
      <c r="Z61" s="17"/>
      <c r="AA61" s="19"/>
      <c r="AB61" s="19"/>
      <c r="AC61" s="17"/>
      <c r="AD61" s="19"/>
      <c r="AE61" s="19"/>
      <c r="AF61" s="17"/>
      <c r="AG61" s="19"/>
      <c r="AH61" s="19"/>
      <c r="AI61" s="17"/>
      <c r="AJ61" s="19"/>
      <c r="AK61" s="19"/>
      <c r="AL61" s="17"/>
      <c r="AM61" s="19"/>
      <c r="AN61" s="19"/>
      <c r="AO61" s="17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7"/>
      <c r="BB61" s="19"/>
      <c r="BC61" s="19"/>
      <c r="BD61" s="17"/>
      <c r="BE61" s="19"/>
      <c r="BF61" s="19"/>
      <c r="BG61" s="17"/>
      <c r="BH61" s="19"/>
      <c r="BI61" s="19"/>
      <c r="BJ61" s="17"/>
      <c r="BK61" s="19"/>
      <c r="BL61" s="19"/>
      <c r="BM61" s="17"/>
      <c r="BN61" s="19"/>
      <c r="BO61" s="19"/>
      <c r="BP61" s="17"/>
      <c r="BQ61" s="19"/>
      <c r="BR61" s="19"/>
      <c r="BS61" s="17"/>
      <c r="BT61" s="19"/>
      <c r="BU61" s="19"/>
      <c r="BV61" s="17"/>
      <c r="BW61" s="19"/>
      <c r="BX61" s="19"/>
      <c r="BY61" s="17"/>
      <c r="BZ61" s="19"/>
      <c r="CA61" s="19"/>
      <c r="CB61" s="17"/>
      <c r="CC61" s="19"/>
      <c r="CD61" s="19"/>
      <c r="CE61" s="17"/>
      <c r="CF61" s="19"/>
      <c r="CG61" s="19"/>
      <c r="CH61" s="17"/>
      <c r="CI61" s="19"/>
      <c r="CJ61" s="19"/>
      <c r="CK61" s="17"/>
      <c r="CL61" s="19"/>
      <c r="CM61" s="19"/>
      <c r="CN61" s="17"/>
      <c r="CO61" s="19"/>
      <c r="CP61" s="19"/>
      <c r="CQ61" s="17"/>
      <c r="CR61" s="19"/>
      <c r="CS61" s="19"/>
      <c r="CT61" s="17"/>
      <c r="CU61" s="19"/>
      <c r="CV61" s="19"/>
      <c r="CW61" s="17"/>
      <c r="CX61" s="19"/>
      <c r="CY61" s="19"/>
      <c r="CZ61" s="17"/>
    </row>
    <row r="62" spans="1:104" ht="15.75" customHeight="1">
      <c r="A62" s="1" t="s">
        <v>64</v>
      </c>
      <c r="B62" s="19">
        <f t="shared" si="52"/>
        <v>138.6</v>
      </c>
      <c r="C62" s="19">
        <f t="shared" si="53"/>
        <v>56.734850000000002</v>
      </c>
      <c r="D62" s="19">
        <f t="shared" si="1"/>
        <v>40.934235209235212</v>
      </c>
      <c r="E62" s="19"/>
      <c r="F62" s="19"/>
      <c r="G62" s="17"/>
      <c r="H62" s="19"/>
      <c r="I62" s="19"/>
      <c r="J62" s="17"/>
      <c r="K62" s="19"/>
      <c r="L62" s="19"/>
      <c r="M62" s="17"/>
      <c r="N62" s="19">
        <v>138.6</v>
      </c>
      <c r="O62" s="19">
        <v>56.734850000000002</v>
      </c>
      <c r="P62" s="17">
        <f t="shared" si="50"/>
        <v>40.934235209235212</v>
      </c>
      <c r="Q62" s="19"/>
      <c r="R62" s="19"/>
      <c r="S62" s="17"/>
      <c r="T62" s="19"/>
      <c r="U62" s="19">
        <f t="shared" si="54"/>
        <v>0</v>
      </c>
      <c r="V62" s="19">
        <f t="shared" si="54"/>
        <v>0</v>
      </c>
      <c r="W62" s="17"/>
      <c r="X62" s="19"/>
      <c r="Y62" s="19"/>
      <c r="Z62" s="17"/>
      <c r="AA62" s="19"/>
      <c r="AB62" s="19"/>
      <c r="AC62" s="17"/>
      <c r="AD62" s="19"/>
      <c r="AE62" s="19"/>
      <c r="AF62" s="17"/>
      <c r="AG62" s="19"/>
      <c r="AH62" s="19"/>
      <c r="AI62" s="17"/>
      <c r="AJ62" s="19"/>
      <c r="AK62" s="19"/>
      <c r="AL62" s="17"/>
      <c r="AM62" s="19"/>
      <c r="AN62" s="19"/>
      <c r="AO62" s="17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7"/>
      <c r="BB62" s="19"/>
      <c r="BC62" s="19"/>
      <c r="BD62" s="17"/>
      <c r="BE62" s="19"/>
      <c r="BF62" s="19"/>
      <c r="BG62" s="17"/>
      <c r="BH62" s="19"/>
      <c r="BI62" s="19"/>
      <c r="BJ62" s="17"/>
      <c r="BK62" s="19"/>
      <c r="BL62" s="19"/>
      <c r="BM62" s="17"/>
      <c r="BN62" s="19"/>
      <c r="BO62" s="19"/>
      <c r="BP62" s="17"/>
      <c r="BQ62" s="19"/>
      <c r="BR62" s="19"/>
      <c r="BS62" s="17"/>
      <c r="BT62" s="19"/>
      <c r="BU62" s="19"/>
      <c r="BV62" s="17"/>
      <c r="BW62" s="19"/>
      <c r="BX62" s="19"/>
      <c r="BY62" s="17"/>
      <c r="BZ62" s="19"/>
      <c r="CA62" s="19"/>
      <c r="CB62" s="17"/>
      <c r="CC62" s="19"/>
      <c r="CD62" s="19"/>
      <c r="CE62" s="17"/>
      <c r="CF62" s="19"/>
      <c r="CG62" s="19"/>
      <c r="CH62" s="17"/>
      <c r="CI62" s="19"/>
      <c r="CJ62" s="19"/>
      <c r="CK62" s="17"/>
      <c r="CL62" s="19"/>
      <c r="CM62" s="19"/>
      <c r="CN62" s="17"/>
      <c r="CO62" s="19"/>
      <c r="CP62" s="19"/>
      <c r="CQ62" s="17"/>
      <c r="CR62" s="19"/>
      <c r="CS62" s="19"/>
      <c r="CT62" s="17"/>
      <c r="CU62" s="19"/>
      <c r="CV62" s="19"/>
      <c r="CW62" s="17"/>
      <c r="CX62" s="19"/>
      <c r="CY62" s="19"/>
      <c r="CZ62" s="17"/>
    </row>
    <row r="63" spans="1:104" ht="15.75" customHeight="1">
      <c r="A63" s="1" t="s">
        <v>124</v>
      </c>
      <c r="B63" s="19">
        <f t="shared" si="52"/>
        <v>138.6</v>
      </c>
      <c r="C63" s="19">
        <f t="shared" si="53"/>
        <v>63.441310000000001</v>
      </c>
      <c r="D63" s="19">
        <f t="shared" si="1"/>
        <v>45.772950937950938</v>
      </c>
      <c r="E63" s="19"/>
      <c r="F63" s="19"/>
      <c r="G63" s="17"/>
      <c r="H63" s="19"/>
      <c r="I63" s="19"/>
      <c r="J63" s="17"/>
      <c r="K63" s="19"/>
      <c r="L63" s="19"/>
      <c r="M63" s="17"/>
      <c r="N63" s="19">
        <v>138.6</v>
      </c>
      <c r="O63" s="19">
        <v>63.441310000000001</v>
      </c>
      <c r="P63" s="17">
        <f t="shared" si="50"/>
        <v>45.772950937950938</v>
      </c>
      <c r="Q63" s="19"/>
      <c r="R63" s="19"/>
      <c r="S63" s="17"/>
      <c r="T63" s="19"/>
      <c r="U63" s="19">
        <f t="shared" si="54"/>
        <v>0</v>
      </c>
      <c r="V63" s="19">
        <f t="shared" si="54"/>
        <v>0</v>
      </c>
      <c r="W63" s="17"/>
      <c r="X63" s="19"/>
      <c r="Y63" s="19"/>
      <c r="Z63" s="17"/>
      <c r="AA63" s="19"/>
      <c r="AB63" s="19"/>
      <c r="AC63" s="17"/>
      <c r="AD63" s="19"/>
      <c r="AE63" s="19"/>
      <c r="AF63" s="17"/>
      <c r="AG63" s="19"/>
      <c r="AH63" s="19"/>
      <c r="AI63" s="17"/>
      <c r="AJ63" s="19"/>
      <c r="AK63" s="19"/>
      <c r="AL63" s="17"/>
      <c r="AM63" s="19"/>
      <c r="AN63" s="19"/>
      <c r="AO63" s="17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7"/>
      <c r="BB63" s="19"/>
      <c r="BC63" s="19"/>
      <c r="BD63" s="17"/>
      <c r="BE63" s="19"/>
      <c r="BF63" s="19"/>
      <c r="BG63" s="17"/>
      <c r="BH63" s="19"/>
      <c r="BI63" s="19"/>
      <c r="BJ63" s="17"/>
      <c r="BK63" s="19"/>
      <c r="BL63" s="19"/>
      <c r="BM63" s="17"/>
      <c r="BN63" s="19"/>
      <c r="BO63" s="19"/>
      <c r="BP63" s="17"/>
      <c r="BQ63" s="19"/>
      <c r="BR63" s="19"/>
      <c r="BS63" s="17"/>
      <c r="BT63" s="19"/>
      <c r="BU63" s="19"/>
      <c r="BV63" s="17"/>
      <c r="BW63" s="19"/>
      <c r="BX63" s="19"/>
      <c r="BY63" s="17"/>
      <c r="BZ63" s="19"/>
      <c r="CA63" s="19"/>
      <c r="CB63" s="17"/>
      <c r="CC63" s="19"/>
      <c r="CD63" s="19"/>
      <c r="CE63" s="17"/>
      <c r="CF63" s="19"/>
      <c r="CG63" s="19"/>
      <c r="CH63" s="17"/>
      <c r="CI63" s="19"/>
      <c r="CJ63" s="19"/>
      <c r="CK63" s="17"/>
      <c r="CL63" s="19"/>
      <c r="CM63" s="19"/>
      <c r="CN63" s="17"/>
      <c r="CO63" s="19"/>
      <c r="CP63" s="19"/>
      <c r="CQ63" s="17"/>
      <c r="CR63" s="19"/>
      <c r="CS63" s="19"/>
      <c r="CT63" s="17"/>
      <c r="CU63" s="19"/>
      <c r="CV63" s="19"/>
      <c r="CW63" s="17"/>
      <c r="CX63" s="19"/>
      <c r="CY63" s="19"/>
      <c r="CZ63" s="17"/>
    </row>
    <row r="64" spans="1:104" ht="15.75" customHeight="1">
      <c r="A64" s="1" t="s">
        <v>72</v>
      </c>
      <c r="B64" s="19">
        <f t="shared" si="52"/>
        <v>138.6</v>
      </c>
      <c r="C64" s="19">
        <f t="shared" si="53"/>
        <v>54.414560000000002</v>
      </c>
      <c r="D64" s="19">
        <f t="shared" si="1"/>
        <v>39.260144300144297</v>
      </c>
      <c r="E64" s="19"/>
      <c r="F64" s="19"/>
      <c r="G64" s="17"/>
      <c r="H64" s="19"/>
      <c r="I64" s="19"/>
      <c r="J64" s="17"/>
      <c r="K64" s="19"/>
      <c r="L64" s="19"/>
      <c r="M64" s="17"/>
      <c r="N64" s="19">
        <v>138.6</v>
      </c>
      <c r="O64" s="19">
        <v>54.414560000000002</v>
      </c>
      <c r="P64" s="17">
        <f t="shared" si="50"/>
        <v>39.260144300144297</v>
      </c>
      <c r="Q64" s="19"/>
      <c r="R64" s="19"/>
      <c r="S64" s="17"/>
      <c r="T64" s="19"/>
      <c r="U64" s="19">
        <f t="shared" si="54"/>
        <v>0</v>
      </c>
      <c r="V64" s="19">
        <f t="shared" si="54"/>
        <v>0</v>
      </c>
      <c r="W64" s="17"/>
      <c r="X64" s="19"/>
      <c r="Y64" s="19"/>
      <c r="Z64" s="17"/>
      <c r="AA64" s="19"/>
      <c r="AB64" s="19"/>
      <c r="AC64" s="17"/>
      <c r="AD64" s="19"/>
      <c r="AE64" s="19"/>
      <c r="AF64" s="17"/>
      <c r="AG64" s="19"/>
      <c r="AH64" s="19"/>
      <c r="AI64" s="17"/>
      <c r="AJ64" s="19"/>
      <c r="AK64" s="19"/>
      <c r="AL64" s="17"/>
      <c r="AM64" s="19"/>
      <c r="AN64" s="19"/>
      <c r="AO64" s="17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7"/>
      <c r="BB64" s="19"/>
      <c r="BC64" s="19"/>
      <c r="BD64" s="17"/>
      <c r="BE64" s="19"/>
      <c r="BF64" s="19"/>
      <c r="BG64" s="17"/>
      <c r="BH64" s="19"/>
      <c r="BI64" s="19"/>
      <c r="BJ64" s="17"/>
      <c r="BK64" s="19"/>
      <c r="BL64" s="19"/>
      <c r="BM64" s="17"/>
      <c r="BN64" s="19"/>
      <c r="BO64" s="19"/>
      <c r="BP64" s="17"/>
      <c r="BQ64" s="19"/>
      <c r="BR64" s="19"/>
      <c r="BS64" s="17"/>
      <c r="BT64" s="19"/>
      <c r="BU64" s="19"/>
      <c r="BV64" s="17"/>
      <c r="BW64" s="19"/>
      <c r="BX64" s="19"/>
      <c r="BY64" s="17"/>
      <c r="BZ64" s="19"/>
      <c r="CA64" s="19"/>
      <c r="CB64" s="17"/>
      <c r="CC64" s="19"/>
      <c r="CD64" s="19"/>
      <c r="CE64" s="17"/>
      <c r="CF64" s="19"/>
      <c r="CG64" s="19"/>
      <c r="CH64" s="17"/>
      <c r="CI64" s="19"/>
      <c r="CJ64" s="19"/>
      <c r="CK64" s="17"/>
      <c r="CL64" s="19"/>
      <c r="CM64" s="19"/>
      <c r="CN64" s="17"/>
      <c r="CO64" s="19"/>
      <c r="CP64" s="19"/>
      <c r="CQ64" s="17"/>
      <c r="CR64" s="19"/>
      <c r="CS64" s="19"/>
      <c r="CT64" s="17"/>
      <c r="CU64" s="19"/>
      <c r="CV64" s="19"/>
      <c r="CW64" s="17"/>
      <c r="CX64" s="19"/>
      <c r="CY64" s="19"/>
      <c r="CZ64" s="17"/>
    </row>
    <row r="65" spans="1:104" ht="15.75" customHeight="1">
      <c r="A65" s="1" t="s">
        <v>127</v>
      </c>
      <c r="B65" s="19">
        <f t="shared" si="52"/>
        <v>138.6</v>
      </c>
      <c r="C65" s="19">
        <f t="shared" si="53"/>
        <v>56.734780000000001</v>
      </c>
      <c r="D65" s="19">
        <f t="shared" si="1"/>
        <v>40.934184704184709</v>
      </c>
      <c r="E65" s="19"/>
      <c r="F65" s="19"/>
      <c r="G65" s="17"/>
      <c r="H65" s="19"/>
      <c r="I65" s="19"/>
      <c r="J65" s="17"/>
      <c r="K65" s="19"/>
      <c r="L65" s="19"/>
      <c r="M65" s="17"/>
      <c r="N65" s="19">
        <v>138.6</v>
      </c>
      <c r="O65" s="19">
        <v>56.734780000000001</v>
      </c>
      <c r="P65" s="17">
        <f t="shared" si="50"/>
        <v>40.934184704184709</v>
      </c>
      <c r="Q65" s="19"/>
      <c r="R65" s="19"/>
      <c r="S65" s="17"/>
      <c r="T65" s="19"/>
      <c r="U65" s="19">
        <f t="shared" si="54"/>
        <v>0</v>
      </c>
      <c r="V65" s="19">
        <f t="shared" si="54"/>
        <v>0</v>
      </c>
      <c r="W65" s="17"/>
      <c r="X65" s="19"/>
      <c r="Y65" s="19"/>
      <c r="Z65" s="17"/>
      <c r="AA65" s="19"/>
      <c r="AB65" s="19"/>
      <c r="AC65" s="17"/>
      <c r="AD65" s="19"/>
      <c r="AE65" s="19"/>
      <c r="AF65" s="17"/>
      <c r="AG65" s="19"/>
      <c r="AH65" s="19"/>
      <c r="AI65" s="17"/>
      <c r="AJ65" s="19"/>
      <c r="AK65" s="19"/>
      <c r="AL65" s="17"/>
      <c r="AM65" s="19"/>
      <c r="AN65" s="19"/>
      <c r="AO65" s="17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7"/>
      <c r="BB65" s="19"/>
      <c r="BC65" s="19"/>
      <c r="BD65" s="17"/>
      <c r="BE65" s="19"/>
      <c r="BF65" s="19"/>
      <c r="BG65" s="17"/>
      <c r="BH65" s="19"/>
      <c r="BI65" s="19"/>
      <c r="BJ65" s="17"/>
      <c r="BK65" s="19"/>
      <c r="BL65" s="19"/>
      <c r="BM65" s="17"/>
      <c r="BN65" s="19"/>
      <c r="BO65" s="19"/>
      <c r="BP65" s="17"/>
      <c r="BQ65" s="19"/>
      <c r="BR65" s="19"/>
      <c r="BS65" s="17"/>
      <c r="BT65" s="19"/>
      <c r="BU65" s="19"/>
      <c r="BV65" s="17"/>
      <c r="BW65" s="19"/>
      <c r="BX65" s="19"/>
      <c r="BY65" s="17"/>
      <c r="BZ65" s="19"/>
      <c r="CA65" s="19"/>
      <c r="CB65" s="17"/>
      <c r="CC65" s="19"/>
      <c r="CD65" s="19"/>
      <c r="CE65" s="17"/>
      <c r="CF65" s="19"/>
      <c r="CG65" s="19"/>
      <c r="CH65" s="17"/>
      <c r="CI65" s="19"/>
      <c r="CJ65" s="19"/>
      <c r="CK65" s="17"/>
      <c r="CL65" s="19"/>
      <c r="CM65" s="19"/>
      <c r="CN65" s="17"/>
      <c r="CO65" s="19"/>
      <c r="CP65" s="19"/>
      <c r="CQ65" s="17"/>
      <c r="CR65" s="19"/>
      <c r="CS65" s="19"/>
      <c r="CT65" s="17"/>
      <c r="CU65" s="19"/>
      <c r="CV65" s="19"/>
      <c r="CW65" s="17"/>
      <c r="CX65" s="19"/>
      <c r="CY65" s="19"/>
      <c r="CZ65" s="17"/>
    </row>
    <row r="66" spans="1:104" ht="15.75" customHeight="1">
      <c r="A66" s="1" t="s">
        <v>128</v>
      </c>
      <c r="B66" s="19">
        <f t="shared" si="52"/>
        <v>273.60000000000002</v>
      </c>
      <c r="C66" s="19">
        <f t="shared" si="53"/>
        <v>109.30423999999999</v>
      </c>
      <c r="D66" s="19">
        <f t="shared" si="1"/>
        <v>39.95038011695906</v>
      </c>
      <c r="E66" s="19"/>
      <c r="F66" s="19"/>
      <c r="G66" s="17"/>
      <c r="H66" s="19"/>
      <c r="I66" s="19"/>
      <c r="J66" s="17"/>
      <c r="K66" s="19"/>
      <c r="L66" s="19"/>
      <c r="M66" s="17"/>
      <c r="N66" s="19">
        <v>273.60000000000002</v>
      </c>
      <c r="O66" s="19">
        <v>109.30423999999999</v>
      </c>
      <c r="P66" s="17">
        <f t="shared" si="50"/>
        <v>39.95038011695906</v>
      </c>
      <c r="Q66" s="19"/>
      <c r="R66" s="19"/>
      <c r="S66" s="17"/>
      <c r="T66" s="19"/>
      <c r="U66" s="19">
        <f t="shared" si="54"/>
        <v>0</v>
      </c>
      <c r="V66" s="19">
        <f t="shared" si="54"/>
        <v>0</v>
      </c>
      <c r="W66" s="17"/>
      <c r="X66" s="19"/>
      <c r="Y66" s="19"/>
      <c r="Z66" s="17"/>
      <c r="AA66" s="19"/>
      <c r="AB66" s="19"/>
      <c r="AC66" s="17"/>
      <c r="AD66" s="19"/>
      <c r="AE66" s="19"/>
      <c r="AF66" s="17"/>
      <c r="AG66" s="19"/>
      <c r="AH66" s="19"/>
      <c r="AI66" s="17"/>
      <c r="AJ66" s="19"/>
      <c r="AK66" s="19"/>
      <c r="AL66" s="17"/>
      <c r="AM66" s="19"/>
      <c r="AN66" s="19"/>
      <c r="AO66" s="17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7"/>
      <c r="BB66" s="19"/>
      <c r="BC66" s="19"/>
      <c r="BD66" s="17"/>
      <c r="BE66" s="19"/>
      <c r="BF66" s="19"/>
      <c r="BG66" s="17"/>
      <c r="BH66" s="19"/>
      <c r="BI66" s="19"/>
      <c r="BJ66" s="17"/>
      <c r="BK66" s="19"/>
      <c r="BL66" s="19"/>
      <c r="BM66" s="17"/>
      <c r="BN66" s="19"/>
      <c r="BO66" s="19"/>
      <c r="BP66" s="17"/>
      <c r="BQ66" s="19"/>
      <c r="BR66" s="19"/>
      <c r="BS66" s="17"/>
      <c r="BT66" s="19"/>
      <c r="BU66" s="19"/>
      <c r="BV66" s="17"/>
      <c r="BW66" s="19"/>
      <c r="BX66" s="19"/>
      <c r="BY66" s="17"/>
      <c r="BZ66" s="19"/>
      <c r="CA66" s="19"/>
      <c r="CB66" s="17"/>
      <c r="CC66" s="19"/>
      <c r="CD66" s="19"/>
      <c r="CE66" s="17"/>
      <c r="CF66" s="19"/>
      <c r="CG66" s="19"/>
      <c r="CH66" s="17"/>
      <c r="CI66" s="19"/>
      <c r="CJ66" s="19"/>
      <c r="CK66" s="17"/>
      <c r="CL66" s="19"/>
      <c r="CM66" s="19"/>
      <c r="CN66" s="17"/>
      <c r="CO66" s="19"/>
      <c r="CP66" s="19"/>
      <c r="CQ66" s="17"/>
      <c r="CR66" s="19"/>
      <c r="CS66" s="19"/>
      <c r="CT66" s="17"/>
      <c r="CU66" s="19"/>
      <c r="CV66" s="19"/>
      <c r="CW66" s="17"/>
      <c r="CX66" s="19"/>
      <c r="CY66" s="19"/>
      <c r="CZ66" s="17"/>
    </row>
    <row r="67" spans="1:104" s="44" customFormat="1" ht="15.75" customHeight="1">
      <c r="A67" s="42" t="s">
        <v>147</v>
      </c>
      <c r="B67" s="50">
        <f>B68+B69</f>
        <v>316573.28586000012</v>
      </c>
      <c r="C67" s="50">
        <f>C68+C69</f>
        <v>203367.43687000001</v>
      </c>
      <c r="D67" s="50">
        <f t="shared" si="1"/>
        <v>64.240239449621868</v>
      </c>
      <c r="E67" s="50">
        <f>E68+E69</f>
        <v>360.4</v>
      </c>
      <c r="F67" s="50">
        <f>F68+F69</f>
        <v>0</v>
      </c>
      <c r="G67" s="43">
        <f>F67/E67*100</f>
        <v>0</v>
      </c>
      <c r="H67" s="50">
        <f>H68+H69</f>
        <v>1288.8</v>
      </c>
      <c r="I67" s="50">
        <f>I68+I69</f>
        <v>701.83768999999995</v>
      </c>
      <c r="J67" s="43">
        <f>I67/H67*100</f>
        <v>54.456679857231528</v>
      </c>
      <c r="K67" s="50">
        <f>K68+K69</f>
        <v>0.4</v>
      </c>
      <c r="L67" s="50">
        <f>L68+L69</f>
        <v>0</v>
      </c>
      <c r="M67" s="43">
        <f>L67/K67*100</f>
        <v>0</v>
      </c>
      <c r="N67" s="50">
        <f>N68+N69</f>
        <v>1368</v>
      </c>
      <c r="O67" s="50">
        <f>O68+O69</f>
        <v>512.53264999999999</v>
      </c>
      <c r="P67" s="43">
        <f t="shared" ref="P67" si="55">O67/N67*100</f>
        <v>37.46583698830409</v>
      </c>
      <c r="Q67" s="50">
        <f>Q68+Q69</f>
        <v>1427.94138</v>
      </c>
      <c r="R67" s="50">
        <f>R68+R69</f>
        <v>0</v>
      </c>
      <c r="S67" s="43">
        <f>R67/Q67*100</f>
        <v>0</v>
      </c>
      <c r="T67" s="50">
        <f>T68+T69</f>
        <v>2299.77</v>
      </c>
      <c r="U67" s="50">
        <f>U68+U69</f>
        <v>2299.77</v>
      </c>
      <c r="V67" s="50">
        <f>V68+V69</f>
        <v>2299.77</v>
      </c>
      <c r="W67" s="43"/>
      <c r="X67" s="50">
        <f>X68+X69</f>
        <v>2276.7723000000001</v>
      </c>
      <c r="Y67" s="50">
        <f>Y68+Y69</f>
        <v>2276.7723000000001</v>
      </c>
      <c r="Z67" s="43"/>
      <c r="AA67" s="50">
        <f>AA68+AA69</f>
        <v>22.997699999999998</v>
      </c>
      <c r="AB67" s="50">
        <f>AB68+AB69</f>
        <v>22.997699999999998</v>
      </c>
      <c r="AC67" s="43"/>
      <c r="AD67" s="50">
        <f>AD68+AD69</f>
        <v>10936.8</v>
      </c>
      <c r="AE67" s="50">
        <f>AE68+AE69</f>
        <v>6827.7870000000003</v>
      </c>
      <c r="AF67" s="43">
        <f>AE67/AD67*100</f>
        <v>62.429476629361425</v>
      </c>
      <c r="AG67" s="50">
        <f>AG68+AG69</f>
        <v>153277.70000000001</v>
      </c>
      <c r="AH67" s="50">
        <f>AH68+AH69</f>
        <v>104312.38193</v>
      </c>
      <c r="AI67" s="43">
        <f>AH67/AG67*100</f>
        <v>68.054506252377223</v>
      </c>
      <c r="AJ67" s="50">
        <f>AJ68+AJ69</f>
        <v>59276.9</v>
      </c>
      <c r="AK67" s="50">
        <f>AK68+AK69</f>
        <v>34614.895799999998</v>
      </c>
      <c r="AL67" s="43">
        <f>AK67/AJ67*100</f>
        <v>58.395253125585178</v>
      </c>
      <c r="AM67" s="50">
        <f>AM68+AM69</f>
        <v>0</v>
      </c>
      <c r="AN67" s="50">
        <f>AN68+AN69</f>
        <v>0</v>
      </c>
      <c r="AO67" s="43" t="e">
        <f>AN67/AM67*100</f>
        <v>#DIV/0!</v>
      </c>
      <c r="AP67" s="50">
        <f>AP68+AP69</f>
        <v>174.1</v>
      </c>
      <c r="AQ67" s="50">
        <f>AQ68+AQ69</f>
        <v>69.893050000000002</v>
      </c>
      <c r="AR67" s="50">
        <f>AQ67/AP67*100</f>
        <v>40.145347501435957</v>
      </c>
      <c r="AS67" s="50">
        <f>AS68+AS69</f>
        <v>17737.099999999999</v>
      </c>
      <c r="AT67" s="50">
        <f>AT68+AT69</f>
        <v>12262.3</v>
      </c>
      <c r="AU67" s="50">
        <f>AT67/AS67*100</f>
        <v>69.133623873124691</v>
      </c>
      <c r="AV67" s="50">
        <f>AV68+AV69</f>
        <v>6429.7</v>
      </c>
      <c r="AW67" s="50">
        <f>AW68+AW69</f>
        <v>3417.848</v>
      </c>
      <c r="AX67" s="50">
        <f>AW67/AV67*100</f>
        <v>53.157192404000185</v>
      </c>
      <c r="AY67" s="50">
        <f>AY68+AY69</f>
        <v>48779.773000000001</v>
      </c>
      <c r="AZ67" s="50">
        <f>AZ68+AZ69</f>
        <v>28436.436880000001</v>
      </c>
      <c r="BA67" s="43">
        <f>AZ67/AY67*100</f>
        <v>58.295549837839559</v>
      </c>
      <c r="BB67" s="50">
        <f>BB68+BB69</f>
        <v>58.7</v>
      </c>
      <c r="BC67" s="50">
        <f>BC68+BC69</f>
        <v>54.4</v>
      </c>
      <c r="BD67" s="43">
        <f>BC67/BB67*100</f>
        <v>92.674616695059626</v>
      </c>
      <c r="BE67" s="50">
        <f>BE68+BE69</f>
        <v>0</v>
      </c>
      <c r="BF67" s="50">
        <f>BF68+BF69</f>
        <v>0</v>
      </c>
      <c r="BG67" s="43" t="e">
        <f>BF67/BE67*100</f>
        <v>#DIV/0!</v>
      </c>
      <c r="BH67" s="50">
        <f>BH68+BH69</f>
        <v>552</v>
      </c>
      <c r="BI67" s="50">
        <f>BI68+BI69</f>
        <v>182.65290999999999</v>
      </c>
      <c r="BJ67" s="43">
        <f>BI67/BH67*100</f>
        <v>33.089295289855073</v>
      </c>
      <c r="BK67" s="50">
        <f>BK68+BK69</f>
        <v>3</v>
      </c>
      <c r="BL67" s="50">
        <f>BL68+BL69</f>
        <v>1.2907999999999999</v>
      </c>
      <c r="BM67" s="43">
        <f>BL67/BK67*100</f>
        <v>43.026666666666664</v>
      </c>
      <c r="BN67" s="50">
        <f>BN68+BN69</f>
        <v>313</v>
      </c>
      <c r="BO67" s="50">
        <f>BO68+BO69</f>
        <v>227.97241</v>
      </c>
      <c r="BP67" s="43">
        <f>BO67/BN67*100</f>
        <v>72.834635782747597</v>
      </c>
      <c r="BQ67" s="50">
        <f>BQ68+BQ69</f>
        <v>23</v>
      </c>
      <c r="BR67" s="50">
        <f>BR68+BR69</f>
        <v>0</v>
      </c>
      <c r="BS67" s="43">
        <f>BR67/BQ67*100</f>
        <v>0</v>
      </c>
      <c r="BT67" s="50">
        <f>BT68+BT69</f>
        <v>99.114000000000004</v>
      </c>
      <c r="BU67" s="50">
        <f>BU68+BU69</f>
        <v>49.557000000000002</v>
      </c>
      <c r="BV67" s="43"/>
      <c r="BW67" s="50">
        <f>BW68+BW69</f>
        <v>214.9</v>
      </c>
      <c r="BX67" s="50">
        <f>BX68+BX69</f>
        <v>168.38300000000001</v>
      </c>
      <c r="BY67" s="43">
        <f>BX67/BW67*100</f>
        <v>78.354118194509084</v>
      </c>
      <c r="BZ67" s="50">
        <f>BZ68+BZ69</f>
        <v>1.1000000000000001</v>
      </c>
      <c r="CA67" s="50">
        <f>CA68+CA69</f>
        <v>1.1000000000000001</v>
      </c>
      <c r="CB67" s="43">
        <f>CA67/BZ67*100</f>
        <v>100</v>
      </c>
      <c r="CC67" s="50">
        <f>CC68+CC69</f>
        <v>8488.4</v>
      </c>
      <c r="CD67" s="50">
        <f>CD68+CD69</f>
        <v>7229.8184300000003</v>
      </c>
      <c r="CE67" s="43">
        <f>CD67/CC67*100</f>
        <v>85.172923401347731</v>
      </c>
      <c r="CF67" s="50">
        <f>CF68+CF69</f>
        <v>0</v>
      </c>
      <c r="CG67" s="50">
        <f>CG68+CG69</f>
        <v>0</v>
      </c>
      <c r="CH67" s="43" t="e">
        <f>CG67/CF67*100</f>
        <v>#DIV/0!</v>
      </c>
      <c r="CI67" s="50">
        <f>CI68+CI69</f>
        <v>0</v>
      </c>
      <c r="CJ67" s="50">
        <f>CJ68+CJ69</f>
        <v>0</v>
      </c>
      <c r="CK67" s="43"/>
      <c r="CL67" s="50">
        <f>CL68+CL69</f>
        <v>30.998000000000001</v>
      </c>
      <c r="CM67" s="50">
        <f>CM68+CM69</f>
        <v>5.40069</v>
      </c>
      <c r="CN67" s="43">
        <f>CM67/CL67*100</f>
        <v>17.422704690625203</v>
      </c>
      <c r="CO67" s="50">
        <f>CO68+CO69</f>
        <v>1149.885</v>
      </c>
      <c r="CP67" s="50">
        <f>CP68+CP69</f>
        <v>1149.885</v>
      </c>
      <c r="CQ67" s="43"/>
      <c r="CR67" s="50">
        <f>CR68+CR69</f>
        <v>1875.75</v>
      </c>
      <c r="CS67" s="50">
        <f>CS68+CS69</f>
        <v>841.29363000000001</v>
      </c>
      <c r="CT67" s="43"/>
      <c r="CU67" s="50">
        <f>CU68+CU69</f>
        <v>0</v>
      </c>
      <c r="CV67" s="50">
        <f>CV68+CV69</f>
        <v>0</v>
      </c>
      <c r="CW67" s="43"/>
      <c r="CX67" s="50">
        <f>CX68+CX69</f>
        <v>406.05448000000001</v>
      </c>
      <c r="CY67" s="50">
        <f>CY68+CY69</f>
        <v>0</v>
      </c>
      <c r="CZ67" s="43"/>
    </row>
    <row r="68" spans="1:104" ht="15.75" customHeight="1">
      <c r="A68" s="1" t="s">
        <v>152</v>
      </c>
      <c r="B68" s="19">
        <f>H68+K68+N68+AG68+AJ68+AM68+AP68+AS68+AV68+AY68+BB68+BE68+BH68+BK68+E68+BN68+BQ68+BT68+BW68+BZ68+CC68+CF68+CI68+Q68+T68+CL68+AD68+CO68+CR68+CU68+CX68</f>
        <v>315205.28586000012</v>
      </c>
      <c r="C68" s="19">
        <f>I68+L68+O68+AH68+AK68+AN68+AQ68+AT68+AW68+AZ68+BC68+BF68+BI68+BL68+F68+BO68+BR68+BU68+BX68+CA68+CD68+CG68+CJ68+R68+V68+CM68+AE68+CP68+CS68+CV68+CY68</f>
        <v>202854.90422</v>
      </c>
      <c r="D68" s="19">
        <f t="shared" si="1"/>
        <v>64.356441125831537</v>
      </c>
      <c r="E68" s="19">
        <v>360.4</v>
      </c>
      <c r="F68" s="19"/>
      <c r="G68" s="17">
        <f>F68/E68*100</f>
        <v>0</v>
      </c>
      <c r="H68" s="19">
        <v>1288.8</v>
      </c>
      <c r="I68" s="19">
        <v>701.83768999999995</v>
      </c>
      <c r="J68" s="17">
        <f>I68/H68*100</f>
        <v>54.456679857231528</v>
      </c>
      <c r="K68" s="19">
        <v>0.4</v>
      </c>
      <c r="L68" s="19"/>
      <c r="M68" s="17">
        <f>L68/K68*100</f>
        <v>0</v>
      </c>
      <c r="N68" s="19"/>
      <c r="O68" s="19"/>
      <c r="P68" s="17"/>
      <c r="Q68" s="19">
        <v>1427.94138</v>
      </c>
      <c r="R68" s="19"/>
      <c r="S68" s="17">
        <f>R68/Q68*100</f>
        <v>0</v>
      </c>
      <c r="T68" s="19">
        <v>2299.77</v>
      </c>
      <c r="U68" s="19">
        <f>X68+AA68</f>
        <v>2299.77</v>
      </c>
      <c r="V68" s="19">
        <f>Y68+AB68</f>
        <v>2299.77</v>
      </c>
      <c r="W68" s="17"/>
      <c r="X68" s="19">
        <v>2276.7723000000001</v>
      </c>
      <c r="Y68" s="19">
        <v>2276.7723000000001</v>
      </c>
      <c r="Z68" s="17"/>
      <c r="AA68" s="19">
        <v>22.997699999999998</v>
      </c>
      <c r="AB68" s="19">
        <v>22.997699999999998</v>
      </c>
      <c r="AC68" s="17"/>
      <c r="AD68" s="19">
        <v>10936.8</v>
      </c>
      <c r="AE68" s="19">
        <v>6827.7870000000003</v>
      </c>
      <c r="AF68" s="17">
        <f>AE68/AD68*100</f>
        <v>62.429476629361425</v>
      </c>
      <c r="AG68" s="19">
        <v>153277.70000000001</v>
      </c>
      <c r="AH68" s="19">
        <v>104312.38193</v>
      </c>
      <c r="AI68" s="17">
        <f>AH68/AG68*100</f>
        <v>68.054506252377223</v>
      </c>
      <c r="AJ68" s="19">
        <v>59276.9</v>
      </c>
      <c r="AK68" s="19">
        <v>34614.895799999998</v>
      </c>
      <c r="AL68" s="17">
        <f>AK68/AJ68*100</f>
        <v>58.395253125585178</v>
      </c>
      <c r="AM68" s="19"/>
      <c r="AN68" s="19"/>
      <c r="AO68" s="17" t="e">
        <f>AN68/AM68*100</f>
        <v>#DIV/0!</v>
      </c>
      <c r="AP68" s="19">
        <v>174.1</v>
      </c>
      <c r="AQ68" s="19">
        <v>69.893050000000002</v>
      </c>
      <c r="AR68" s="19">
        <f>AQ68/AP68*100</f>
        <v>40.145347501435957</v>
      </c>
      <c r="AS68" s="19">
        <v>17737.099999999999</v>
      </c>
      <c r="AT68" s="19">
        <v>12262.3</v>
      </c>
      <c r="AU68" s="19">
        <f>AT68/AS68*100</f>
        <v>69.133623873124691</v>
      </c>
      <c r="AV68" s="19">
        <v>6429.7</v>
      </c>
      <c r="AW68" s="19">
        <v>3417.848</v>
      </c>
      <c r="AX68" s="19">
        <f>AW68/AV68*100</f>
        <v>53.157192404000185</v>
      </c>
      <c r="AY68" s="19">
        <v>48779.773000000001</v>
      </c>
      <c r="AZ68" s="19">
        <v>28436.436880000001</v>
      </c>
      <c r="BA68" s="17">
        <f>AZ68/AY68*100</f>
        <v>58.295549837839559</v>
      </c>
      <c r="BB68" s="19">
        <v>58.7</v>
      </c>
      <c r="BC68" s="19">
        <v>54.4</v>
      </c>
      <c r="BD68" s="17">
        <f>BC68/BB68*100</f>
        <v>92.674616695059626</v>
      </c>
      <c r="BE68" s="19"/>
      <c r="BF68" s="19"/>
      <c r="BG68" s="17" t="e">
        <f>BF68/BE68*100</f>
        <v>#DIV/0!</v>
      </c>
      <c r="BH68" s="19">
        <v>552</v>
      </c>
      <c r="BI68" s="19">
        <v>182.65290999999999</v>
      </c>
      <c r="BJ68" s="17">
        <f>BI68/BH68*100</f>
        <v>33.089295289855073</v>
      </c>
      <c r="BK68" s="19">
        <v>3</v>
      </c>
      <c r="BL68" s="19">
        <v>1.2907999999999999</v>
      </c>
      <c r="BM68" s="17">
        <f>BL68/BK68*100</f>
        <v>43.026666666666664</v>
      </c>
      <c r="BN68" s="19">
        <v>313</v>
      </c>
      <c r="BO68" s="19">
        <v>227.97241</v>
      </c>
      <c r="BP68" s="17">
        <f>BO68/BN68*100</f>
        <v>72.834635782747597</v>
      </c>
      <c r="BQ68" s="19">
        <v>23</v>
      </c>
      <c r="BR68" s="19"/>
      <c r="BS68" s="17">
        <f>BR68/BQ68*100</f>
        <v>0</v>
      </c>
      <c r="BT68" s="19">
        <v>99.114000000000004</v>
      </c>
      <c r="BU68" s="19">
        <v>49.557000000000002</v>
      </c>
      <c r="BV68" s="17"/>
      <c r="BW68" s="19">
        <v>214.9</v>
      </c>
      <c r="BX68" s="19">
        <v>168.38300000000001</v>
      </c>
      <c r="BY68" s="17">
        <f>BX68/BW68*100</f>
        <v>78.354118194509084</v>
      </c>
      <c r="BZ68" s="19">
        <v>1.1000000000000001</v>
      </c>
      <c r="CA68" s="19">
        <v>1.1000000000000001</v>
      </c>
      <c r="CB68" s="17">
        <f>CA68/BZ68*100</f>
        <v>100</v>
      </c>
      <c r="CC68" s="19">
        <v>8488.4</v>
      </c>
      <c r="CD68" s="19">
        <v>7229.8184300000003</v>
      </c>
      <c r="CE68" s="17">
        <f>CD68/CC68*100</f>
        <v>85.172923401347731</v>
      </c>
      <c r="CF68" s="19"/>
      <c r="CG68" s="19">
        <v>0</v>
      </c>
      <c r="CH68" s="17" t="e">
        <f>CG68/CF68*100</f>
        <v>#DIV/0!</v>
      </c>
      <c r="CI68" s="19"/>
      <c r="CJ68" s="19"/>
      <c r="CK68" s="17"/>
      <c r="CL68" s="19">
        <v>30.998000000000001</v>
      </c>
      <c r="CM68" s="19">
        <v>5.40069</v>
      </c>
      <c r="CN68" s="17">
        <f>CM68/CL68*100</f>
        <v>17.422704690625203</v>
      </c>
      <c r="CO68" s="19">
        <v>1149.885</v>
      </c>
      <c r="CP68" s="19">
        <v>1149.885</v>
      </c>
      <c r="CQ68" s="17"/>
      <c r="CR68" s="19">
        <v>1875.75</v>
      </c>
      <c r="CS68" s="19">
        <v>841.29363000000001</v>
      </c>
      <c r="CT68" s="17"/>
      <c r="CU68" s="19"/>
      <c r="CV68" s="19"/>
      <c r="CW68" s="17"/>
      <c r="CX68" s="19">
        <v>406.05448000000001</v>
      </c>
      <c r="CY68" s="19"/>
      <c r="CZ68" s="17"/>
    </row>
    <row r="69" spans="1:104" s="44" customFormat="1" ht="15.75" customHeight="1">
      <c r="A69" s="45" t="s">
        <v>160</v>
      </c>
      <c r="B69" s="51">
        <f>SUM(B70:B74)</f>
        <v>1368</v>
      </c>
      <c r="C69" s="51">
        <f>SUM(C70:C74)</f>
        <v>512.53264999999999</v>
      </c>
      <c r="D69" s="51">
        <f t="shared" si="1"/>
        <v>37.46583698830409</v>
      </c>
      <c r="E69" s="51">
        <f>SUM(E70:E74)</f>
        <v>0</v>
      </c>
      <c r="F69" s="51">
        <f>SUM(F70:F74)</f>
        <v>0</v>
      </c>
      <c r="G69" s="46"/>
      <c r="H69" s="51">
        <f>SUM(H70:H74)</f>
        <v>0</v>
      </c>
      <c r="I69" s="51">
        <f>SUM(I70:I74)</f>
        <v>0</v>
      </c>
      <c r="J69" s="46"/>
      <c r="K69" s="51">
        <f>SUM(K70:K74)</f>
        <v>0</v>
      </c>
      <c r="L69" s="51">
        <f>SUM(L70:L74)</f>
        <v>0</v>
      </c>
      <c r="M69" s="46"/>
      <c r="N69" s="51">
        <f>SUM(N70:N74)</f>
        <v>1368</v>
      </c>
      <c r="O69" s="51">
        <f>SUM(O70:O74)</f>
        <v>512.53264999999999</v>
      </c>
      <c r="P69" s="46">
        <f t="shared" ref="P69:P74" si="56">O69/N69*100</f>
        <v>37.46583698830409</v>
      </c>
      <c r="Q69" s="51">
        <f>SUM(Q70:Q74)</f>
        <v>0</v>
      </c>
      <c r="R69" s="51">
        <f>SUM(R70:R74)</f>
        <v>0</v>
      </c>
      <c r="S69" s="46"/>
      <c r="T69" s="51">
        <f>SUM(T70:T74)</f>
        <v>0</v>
      </c>
      <c r="U69" s="51">
        <f>SUM(U70:U74)</f>
        <v>0</v>
      </c>
      <c r="V69" s="51">
        <f>SUM(V70:V74)</f>
        <v>0</v>
      </c>
      <c r="W69" s="46"/>
      <c r="X69" s="51">
        <f>SUM(X70:X74)</f>
        <v>0</v>
      </c>
      <c r="Y69" s="51">
        <f>SUM(Y70:Y74)</f>
        <v>0</v>
      </c>
      <c r="Z69" s="46"/>
      <c r="AA69" s="51">
        <f>SUM(AA70:AA74)</f>
        <v>0</v>
      </c>
      <c r="AB69" s="51">
        <f>SUM(AB70:AB74)</f>
        <v>0</v>
      </c>
      <c r="AC69" s="46"/>
      <c r="AD69" s="51">
        <f>SUM(AD70:AD74)</f>
        <v>0</v>
      </c>
      <c r="AE69" s="51">
        <f>SUM(AE70:AE74)</f>
        <v>0</v>
      </c>
      <c r="AF69" s="46"/>
      <c r="AG69" s="51">
        <f>SUM(AG70:AG74)</f>
        <v>0</v>
      </c>
      <c r="AH69" s="51">
        <f>SUM(AH70:AH74)</f>
        <v>0</v>
      </c>
      <c r="AI69" s="46"/>
      <c r="AJ69" s="51">
        <f>SUM(AJ70:AJ74)</f>
        <v>0</v>
      </c>
      <c r="AK69" s="51">
        <f>SUM(AK70:AK74)</f>
        <v>0</v>
      </c>
      <c r="AL69" s="46"/>
      <c r="AM69" s="51">
        <f>SUM(AM70:AM74)</f>
        <v>0</v>
      </c>
      <c r="AN69" s="51">
        <f>SUM(AN70:AN74)</f>
        <v>0</v>
      </c>
      <c r="AO69" s="46"/>
      <c r="AP69" s="51">
        <f>SUM(AP70:AP74)</f>
        <v>0</v>
      </c>
      <c r="AQ69" s="51">
        <f>SUM(AQ70:AQ74)</f>
        <v>0</v>
      </c>
      <c r="AR69" s="51"/>
      <c r="AS69" s="51">
        <f>SUM(AS70:AS74)</f>
        <v>0</v>
      </c>
      <c r="AT69" s="51">
        <f>SUM(AT70:AT74)</f>
        <v>0</v>
      </c>
      <c r="AU69" s="51"/>
      <c r="AV69" s="51">
        <f>SUM(AV70:AV74)</f>
        <v>0</v>
      </c>
      <c r="AW69" s="51">
        <f>SUM(AW70:AW74)</f>
        <v>0</v>
      </c>
      <c r="AX69" s="51"/>
      <c r="AY69" s="51">
        <f>SUM(AY70:AY74)</f>
        <v>0</v>
      </c>
      <c r="AZ69" s="51">
        <f>SUM(AZ70:AZ74)</f>
        <v>0</v>
      </c>
      <c r="BA69" s="46"/>
      <c r="BB69" s="51">
        <f>SUM(BB70:BB74)</f>
        <v>0</v>
      </c>
      <c r="BC69" s="51">
        <f>SUM(BC70:BC74)</f>
        <v>0</v>
      </c>
      <c r="BD69" s="46"/>
      <c r="BE69" s="51">
        <f>SUM(BE70:BE74)</f>
        <v>0</v>
      </c>
      <c r="BF69" s="51">
        <f>SUM(BF70:BF74)</f>
        <v>0</v>
      </c>
      <c r="BG69" s="46"/>
      <c r="BH69" s="51">
        <f>SUM(BH70:BH74)</f>
        <v>0</v>
      </c>
      <c r="BI69" s="51">
        <f>SUM(BI70:BI74)</f>
        <v>0</v>
      </c>
      <c r="BJ69" s="46"/>
      <c r="BK69" s="51">
        <f>SUM(BK70:BK74)</f>
        <v>0</v>
      </c>
      <c r="BL69" s="51">
        <f>SUM(BL70:BL74)</f>
        <v>0</v>
      </c>
      <c r="BM69" s="46"/>
      <c r="BN69" s="51">
        <f>SUM(BN70:BN74)</f>
        <v>0</v>
      </c>
      <c r="BO69" s="51">
        <f>SUM(BO70:BO74)</f>
        <v>0</v>
      </c>
      <c r="BP69" s="46"/>
      <c r="BQ69" s="51">
        <f>SUM(BQ70:BQ74)</f>
        <v>0</v>
      </c>
      <c r="BR69" s="51">
        <f>SUM(BR70:BR74)</f>
        <v>0</v>
      </c>
      <c r="BS69" s="46"/>
      <c r="BT69" s="51">
        <f>SUM(BT70:BT74)</f>
        <v>0</v>
      </c>
      <c r="BU69" s="51">
        <f>SUM(BU70:BU74)</f>
        <v>0</v>
      </c>
      <c r="BV69" s="46"/>
      <c r="BW69" s="51">
        <f>SUM(BW70:BW74)</f>
        <v>0</v>
      </c>
      <c r="BX69" s="51">
        <f>SUM(BX70:BX74)</f>
        <v>0</v>
      </c>
      <c r="BY69" s="46"/>
      <c r="BZ69" s="51">
        <f>SUM(BZ70:BZ74)</f>
        <v>0</v>
      </c>
      <c r="CA69" s="51">
        <f>SUM(CA70:CA74)</f>
        <v>0</v>
      </c>
      <c r="CB69" s="46"/>
      <c r="CC69" s="51">
        <f>SUM(CC70:CC74)</f>
        <v>0</v>
      </c>
      <c r="CD69" s="51">
        <f>SUM(CD70:CD74)</f>
        <v>0</v>
      </c>
      <c r="CE69" s="46"/>
      <c r="CF69" s="51">
        <f>SUM(CF70:CF74)</f>
        <v>0</v>
      </c>
      <c r="CG69" s="51">
        <f>SUM(CG70:CG74)</f>
        <v>0</v>
      </c>
      <c r="CH69" s="46"/>
      <c r="CI69" s="51">
        <f>SUM(CI70:CI74)</f>
        <v>0</v>
      </c>
      <c r="CJ69" s="51">
        <f>SUM(CJ70:CJ74)</f>
        <v>0</v>
      </c>
      <c r="CK69" s="46"/>
      <c r="CL69" s="51">
        <f>SUM(CL70:CL74)</f>
        <v>0</v>
      </c>
      <c r="CM69" s="51">
        <f>SUM(CM70:CM74)</f>
        <v>0</v>
      </c>
      <c r="CN69" s="46"/>
      <c r="CO69" s="51">
        <f>SUM(CO70:CO74)</f>
        <v>0</v>
      </c>
      <c r="CP69" s="51">
        <f>SUM(CP70:CP74)</f>
        <v>0</v>
      </c>
      <c r="CQ69" s="46"/>
      <c r="CR69" s="51">
        <f>SUM(CR70:CR74)</f>
        <v>0</v>
      </c>
      <c r="CS69" s="51">
        <f>SUM(CS70:CS74)</f>
        <v>0</v>
      </c>
      <c r="CT69" s="46"/>
      <c r="CU69" s="51">
        <f>SUM(CU70:CU74)</f>
        <v>0</v>
      </c>
      <c r="CV69" s="51">
        <f>SUM(CV70:CV74)</f>
        <v>0</v>
      </c>
      <c r="CW69" s="46"/>
      <c r="CX69" s="51">
        <f>SUM(CX70:CX74)</f>
        <v>0</v>
      </c>
      <c r="CY69" s="51">
        <f>SUM(CY70:CY74)</f>
        <v>0</v>
      </c>
      <c r="CZ69" s="46"/>
    </row>
    <row r="70" spans="1:104" ht="15.75" customHeight="1">
      <c r="A70" s="1" t="s">
        <v>55</v>
      </c>
      <c r="B70" s="19">
        <f>H70+K70+N70+AG70+AJ70+AM70+AP70+AS70+AV70+AY70+BB70+BE70+BH70+BK70+E70+BN70+BQ70+BT70+BW70+BZ70+CC70+CF70+CI70+Q70+T70+CL70+AD70+CO70+CR70+CU70+CX70</f>
        <v>273.60000000000002</v>
      </c>
      <c r="C70" s="19">
        <f>I70+L70+O70+AH70+AK70+AN70+AQ70+AT70+AW70+AZ70+BC70+BF70+BI70+BL70+F70+BO70+BR70+BU70+BX70+CA70+CD70+CG70+CJ70+R70+V70+CM70+AE70+CP70+CS70+CV70+CY70</f>
        <v>117.967</v>
      </c>
      <c r="D70" s="19">
        <f t="shared" si="1"/>
        <v>43.116593567251456</v>
      </c>
      <c r="E70" s="19"/>
      <c r="F70" s="19"/>
      <c r="G70" s="17"/>
      <c r="H70" s="19"/>
      <c r="I70" s="19"/>
      <c r="J70" s="17"/>
      <c r="K70" s="19"/>
      <c r="L70" s="19"/>
      <c r="M70" s="17"/>
      <c r="N70" s="19">
        <v>273.60000000000002</v>
      </c>
      <c r="O70" s="19">
        <v>117.967</v>
      </c>
      <c r="P70" s="17">
        <f t="shared" si="56"/>
        <v>43.116593567251456</v>
      </c>
      <c r="Q70" s="19"/>
      <c r="R70" s="19"/>
      <c r="S70" s="17"/>
      <c r="T70" s="19"/>
      <c r="U70" s="19">
        <f t="shared" ref="U70:V74" si="57">X70+AA70</f>
        <v>0</v>
      </c>
      <c r="V70" s="19">
        <f t="shared" si="57"/>
        <v>0</v>
      </c>
      <c r="W70" s="17"/>
      <c r="X70" s="19"/>
      <c r="Y70" s="19"/>
      <c r="Z70" s="17"/>
      <c r="AA70" s="19"/>
      <c r="AB70" s="19"/>
      <c r="AC70" s="17"/>
      <c r="AD70" s="19"/>
      <c r="AE70" s="19"/>
      <c r="AF70" s="17"/>
      <c r="AG70" s="19"/>
      <c r="AH70" s="19"/>
      <c r="AI70" s="17"/>
      <c r="AJ70" s="19"/>
      <c r="AK70" s="19"/>
      <c r="AL70" s="17"/>
      <c r="AM70" s="19"/>
      <c r="AN70" s="19"/>
      <c r="AO70" s="17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7"/>
      <c r="BB70" s="19"/>
      <c r="BC70" s="19"/>
      <c r="BD70" s="17"/>
      <c r="BE70" s="19"/>
      <c r="BF70" s="19"/>
      <c r="BG70" s="17"/>
      <c r="BH70" s="19"/>
      <c r="BI70" s="19"/>
      <c r="BJ70" s="17"/>
      <c r="BK70" s="19"/>
      <c r="BL70" s="19"/>
      <c r="BM70" s="17"/>
      <c r="BN70" s="19"/>
      <c r="BO70" s="19"/>
      <c r="BP70" s="17"/>
      <c r="BQ70" s="19"/>
      <c r="BR70" s="19"/>
      <c r="BS70" s="17"/>
      <c r="BT70" s="19"/>
      <c r="BU70" s="19"/>
      <c r="BV70" s="17"/>
      <c r="BW70" s="19"/>
      <c r="BX70" s="19"/>
      <c r="BY70" s="17"/>
      <c r="BZ70" s="19"/>
      <c r="CA70" s="19"/>
      <c r="CB70" s="17"/>
      <c r="CC70" s="19"/>
      <c r="CD70" s="19"/>
      <c r="CE70" s="17"/>
      <c r="CF70" s="19"/>
      <c r="CG70" s="19"/>
      <c r="CH70" s="17"/>
      <c r="CI70" s="19"/>
      <c r="CJ70" s="19"/>
      <c r="CK70" s="17"/>
      <c r="CL70" s="19"/>
      <c r="CM70" s="19"/>
      <c r="CN70" s="17"/>
      <c r="CO70" s="19"/>
      <c r="CP70" s="19"/>
      <c r="CQ70" s="17"/>
      <c r="CR70" s="19"/>
      <c r="CS70" s="19"/>
      <c r="CT70" s="17"/>
      <c r="CU70" s="19"/>
      <c r="CV70" s="19"/>
      <c r="CW70" s="17"/>
      <c r="CX70" s="19"/>
      <c r="CY70" s="19"/>
      <c r="CZ70" s="17"/>
    </row>
    <row r="71" spans="1:104" ht="15.75" customHeight="1">
      <c r="A71" s="1" t="s">
        <v>247</v>
      </c>
      <c r="B71" s="19">
        <f>H71+K71+N71+AG71+AJ71+AM71+AP71+AS71+AV71+AY71+BB71+BE71+BH71+BK71+E71+BN71+BQ71+BT71+BW71+BZ71+CC71+CF71+CI71+Q71+T71+CL71+AD71+CO71+CR71+CU71+CX71</f>
        <v>273.60000000000002</v>
      </c>
      <c r="C71" s="19">
        <f>I71+L71+O71+AH71+AK71+AN71+AQ71+AT71+AW71+AZ71+BC71+BF71+BI71+BL71+F71+BO71+BR71+BU71+BX71+CA71+CD71+CG71+CJ71+R71+V71+CM71+AE71+CP71+CS71+CV71+CY71</f>
        <v>109.05782000000001</v>
      </c>
      <c r="D71" s="19">
        <f t="shared" ref="D71:D74" si="58">C71/B71*100</f>
        <v>39.860314327485384</v>
      </c>
      <c r="E71" s="19"/>
      <c r="F71" s="19"/>
      <c r="G71" s="17"/>
      <c r="H71" s="19"/>
      <c r="I71" s="19"/>
      <c r="J71" s="17"/>
      <c r="K71" s="19"/>
      <c r="L71" s="19"/>
      <c r="M71" s="17"/>
      <c r="N71" s="19">
        <v>273.60000000000002</v>
      </c>
      <c r="O71" s="19">
        <v>109.05782000000001</v>
      </c>
      <c r="P71" s="17">
        <f t="shared" si="56"/>
        <v>39.860314327485384</v>
      </c>
      <c r="Q71" s="19"/>
      <c r="R71" s="19"/>
      <c r="S71" s="17"/>
      <c r="T71" s="19"/>
      <c r="U71" s="19">
        <f t="shared" si="57"/>
        <v>0</v>
      </c>
      <c r="V71" s="19">
        <f t="shared" si="57"/>
        <v>0</v>
      </c>
      <c r="W71" s="17"/>
      <c r="X71" s="19"/>
      <c r="Y71" s="19"/>
      <c r="Z71" s="17"/>
      <c r="AA71" s="19"/>
      <c r="AB71" s="19"/>
      <c r="AC71" s="17"/>
      <c r="AD71" s="19"/>
      <c r="AE71" s="19"/>
      <c r="AF71" s="17"/>
      <c r="AG71" s="19"/>
      <c r="AH71" s="19"/>
      <c r="AI71" s="17"/>
      <c r="AJ71" s="19"/>
      <c r="AK71" s="19"/>
      <c r="AL71" s="17"/>
      <c r="AM71" s="19"/>
      <c r="AN71" s="19"/>
      <c r="AO71" s="17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7"/>
      <c r="BB71" s="19"/>
      <c r="BC71" s="19"/>
      <c r="BD71" s="17"/>
      <c r="BE71" s="19"/>
      <c r="BF71" s="19"/>
      <c r="BG71" s="17"/>
      <c r="BH71" s="19"/>
      <c r="BI71" s="19"/>
      <c r="BJ71" s="17"/>
      <c r="BK71" s="19"/>
      <c r="BL71" s="19"/>
      <c r="BM71" s="17"/>
      <c r="BN71" s="19"/>
      <c r="BO71" s="19"/>
      <c r="BP71" s="17"/>
      <c r="BQ71" s="19"/>
      <c r="BR71" s="19"/>
      <c r="BS71" s="17"/>
      <c r="BT71" s="19"/>
      <c r="BU71" s="19"/>
      <c r="BV71" s="17"/>
      <c r="BW71" s="19"/>
      <c r="BX71" s="19"/>
      <c r="BY71" s="17"/>
      <c r="BZ71" s="19"/>
      <c r="CA71" s="19"/>
      <c r="CB71" s="17"/>
      <c r="CC71" s="19"/>
      <c r="CD71" s="19"/>
      <c r="CE71" s="17"/>
      <c r="CF71" s="19"/>
      <c r="CG71" s="19"/>
      <c r="CH71" s="17"/>
      <c r="CI71" s="19"/>
      <c r="CJ71" s="19"/>
      <c r="CK71" s="17"/>
      <c r="CL71" s="19"/>
      <c r="CM71" s="19"/>
      <c r="CN71" s="17"/>
      <c r="CO71" s="19"/>
      <c r="CP71" s="19"/>
      <c r="CQ71" s="17"/>
      <c r="CR71" s="19"/>
      <c r="CS71" s="19"/>
      <c r="CT71" s="17"/>
      <c r="CU71" s="19"/>
      <c r="CV71" s="19"/>
      <c r="CW71" s="17"/>
      <c r="CX71" s="19"/>
      <c r="CY71" s="19"/>
      <c r="CZ71" s="17"/>
    </row>
    <row r="72" spans="1:104" ht="15.75" customHeight="1">
      <c r="A72" s="1" t="s">
        <v>24</v>
      </c>
      <c r="B72" s="19">
        <f>H72+K72+N72+AG72+AJ72+AM72+AP72+AS72+AV72+AY72+BB72+BE72+BH72+BK72+E72+BN72+BQ72+BT72+BW72+BZ72+CC72+CF72+CI72+Q72+T72+CL72+AD72+CO72+CR72+CU72+CX72</f>
        <v>273.60000000000002</v>
      </c>
      <c r="C72" s="19">
        <f>I72+L72+O72+AH72+AK72+AN72+AQ72+AT72+AW72+AZ72+BC72+BF72+BI72+BL72+F72+BO72+BR72+BU72+BX72+CA72+CD72+CG72+CJ72+R72+V72+CM72+AE72+CP72+CS72+CV72+CY72</f>
        <v>84.588319999999996</v>
      </c>
      <c r="D72" s="19">
        <f t="shared" si="58"/>
        <v>30.916783625730993</v>
      </c>
      <c r="E72" s="19"/>
      <c r="F72" s="19"/>
      <c r="G72" s="17"/>
      <c r="H72" s="19"/>
      <c r="I72" s="19"/>
      <c r="J72" s="17"/>
      <c r="K72" s="19"/>
      <c r="L72" s="19"/>
      <c r="M72" s="17"/>
      <c r="N72" s="19">
        <v>273.60000000000002</v>
      </c>
      <c r="O72" s="19">
        <v>84.588319999999996</v>
      </c>
      <c r="P72" s="17">
        <f t="shared" si="56"/>
        <v>30.916783625730993</v>
      </c>
      <c r="Q72" s="19"/>
      <c r="R72" s="19"/>
      <c r="S72" s="17"/>
      <c r="T72" s="19"/>
      <c r="U72" s="19">
        <f t="shared" si="57"/>
        <v>0</v>
      </c>
      <c r="V72" s="19">
        <f t="shared" si="57"/>
        <v>0</v>
      </c>
      <c r="W72" s="17"/>
      <c r="X72" s="19"/>
      <c r="Y72" s="19"/>
      <c r="Z72" s="17"/>
      <c r="AA72" s="19"/>
      <c r="AB72" s="19"/>
      <c r="AC72" s="17"/>
      <c r="AD72" s="19"/>
      <c r="AE72" s="19"/>
      <c r="AF72" s="17"/>
      <c r="AG72" s="19"/>
      <c r="AH72" s="19"/>
      <c r="AI72" s="17"/>
      <c r="AJ72" s="19"/>
      <c r="AK72" s="19"/>
      <c r="AL72" s="17"/>
      <c r="AM72" s="19"/>
      <c r="AN72" s="19"/>
      <c r="AO72" s="17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7"/>
      <c r="BB72" s="19"/>
      <c r="BC72" s="19"/>
      <c r="BD72" s="17"/>
      <c r="BE72" s="19"/>
      <c r="BF72" s="19"/>
      <c r="BG72" s="17"/>
      <c r="BH72" s="19"/>
      <c r="BI72" s="19"/>
      <c r="BJ72" s="17"/>
      <c r="BK72" s="19"/>
      <c r="BL72" s="19"/>
      <c r="BM72" s="17"/>
      <c r="BN72" s="19"/>
      <c r="BO72" s="19"/>
      <c r="BP72" s="17"/>
      <c r="BQ72" s="19"/>
      <c r="BR72" s="19"/>
      <c r="BS72" s="17"/>
      <c r="BT72" s="19"/>
      <c r="BU72" s="19"/>
      <c r="BV72" s="17"/>
      <c r="BW72" s="19"/>
      <c r="BX72" s="19"/>
      <c r="BY72" s="17"/>
      <c r="BZ72" s="19"/>
      <c r="CA72" s="19"/>
      <c r="CB72" s="17"/>
      <c r="CC72" s="19"/>
      <c r="CD72" s="19"/>
      <c r="CE72" s="17"/>
      <c r="CF72" s="19"/>
      <c r="CG72" s="19"/>
      <c r="CH72" s="17"/>
      <c r="CI72" s="19"/>
      <c r="CJ72" s="19"/>
      <c r="CK72" s="17"/>
      <c r="CL72" s="19"/>
      <c r="CM72" s="19"/>
      <c r="CN72" s="17"/>
      <c r="CO72" s="19"/>
      <c r="CP72" s="19"/>
      <c r="CQ72" s="17"/>
      <c r="CR72" s="19"/>
      <c r="CS72" s="19"/>
      <c r="CT72" s="17"/>
      <c r="CU72" s="19"/>
      <c r="CV72" s="19"/>
      <c r="CW72" s="17"/>
      <c r="CX72" s="19"/>
      <c r="CY72" s="19"/>
      <c r="CZ72" s="17"/>
    </row>
    <row r="73" spans="1:104" ht="15.75" customHeight="1">
      <c r="A73" s="1" t="s">
        <v>106</v>
      </c>
      <c r="B73" s="19">
        <f>H73+K73+N73+AG73+AJ73+AM73+AP73+AS73+AV73+AY73+BB73+BE73+BH73+BK73+E73+BN73+BQ73+BT73+BW73+BZ73+CC73+CF73+CI73+Q73+T73+CL73+AD73+CO73+CR73+CU73+CX73</f>
        <v>273.60000000000002</v>
      </c>
      <c r="C73" s="19">
        <f>I73+L73+O73+AH73+AK73+AN73+AQ73+AT73+AW73+AZ73+BC73+BF73+BI73+BL73+F73+BO73+BR73+BU73+BX73+CA73+CD73+CG73+CJ73+R73+V73+CM73+AE73+CP73+CS73+CV73+CY73</f>
        <v>84.163719999999998</v>
      </c>
      <c r="D73" s="19">
        <f t="shared" si="58"/>
        <v>30.76159356725146</v>
      </c>
      <c r="E73" s="19"/>
      <c r="F73" s="19"/>
      <c r="G73" s="17"/>
      <c r="H73" s="19"/>
      <c r="I73" s="19"/>
      <c r="J73" s="17"/>
      <c r="K73" s="19"/>
      <c r="L73" s="19"/>
      <c r="M73" s="17"/>
      <c r="N73" s="19">
        <v>273.60000000000002</v>
      </c>
      <c r="O73" s="19">
        <v>84.163719999999998</v>
      </c>
      <c r="P73" s="17">
        <f t="shared" si="56"/>
        <v>30.76159356725146</v>
      </c>
      <c r="Q73" s="19"/>
      <c r="R73" s="19"/>
      <c r="S73" s="17"/>
      <c r="T73" s="19"/>
      <c r="U73" s="19">
        <f t="shared" si="57"/>
        <v>0</v>
      </c>
      <c r="V73" s="19">
        <f t="shared" si="57"/>
        <v>0</v>
      </c>
      <c r="W73" s="17"/>
      <c r="X73" s="19"/>
      <c r="Y73" s="19"/>
      <c r="Z73" s="17"/>
      <c r="AA73" s="19"/>
      <c r="AB73" s="19"/>
      <c r="AC73" s="17"/>
      <c r="AD73" s="19"/>
      <c r="AE73" s="19"/>
      <c r="AF73" s="17"/>
      <c r="AG73" s="19"/>
      <c r="AH73" s="19"/>
      <c r="AI73" s="17"/>
      <c r="AJ73" s="19"/>
      <c r="AK73" s="19"/>
      <c r="AL73" s="17"/>
      <c r="AM73" s="19"/>
      <c r="AN73" s="19"/>
      <c r="AO73" s="17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7"/>
      <c r="BB73" s="19"/>
      <c r="BC73" s="19"/>
      <c r="BD73" s="17"/>
      <c r="BE73" s="19"/>
      <c r="BF73" s="19"/>
      <c r="BG73" s="17"/>
      <c r="BH73" s="19"/>
      <c r="BI73" s="19"/>
      <c r="BJ73" s="17"/>
      <c r="BK73" s="19"/>
      <c r="BL73" s="19"/>
      <c r="BM73" s="17"/>
      <c r="BN73" s="19"/>
      <c r="BO73" s="19"/>
      <c r="BP73" s="17"/>
      <c r="BQ73" s="19"/>
      <c r="BR73" s="19"/>
      <c r="BS73" s="17"/>
      <c r="BT73" s="19"/>
      <c r="BU73" s="19"/>
      <c r="BV73" s="17"/>
      <c r="BW73" s="19"/>
      <c r="BX73" s="19"/>
      <c r="BY73" s="17"/>
      <c r="BZ73" s="19"/>
      <c r="CA73" s="19"/>
      <c r="CB73" s="17"/>
      <c r="CC73" s="19"/>
      <c r="CD73" s="19"/>
      <c r="CE73" s="17"/>
      <c r="CF73" s="19"/>
      <c r="CG73" s="19"/>
      <c r="CH73" s="17"/>
      <c r="CI73" s="19"/>
      <c r="CJ73" s="19"/>
      <c r="CK73" s="17"/>
      <c r="CL73" s="19"/>
      <c r="CM73" s="19"/>
      <c r="CN73" s="17"/>
      <c r="CO73" s="19"/>
      <c r="CP73" s="19"/>
      <c r="CQ73" s="17"/>
      <c r="CR73" s="19"/>
      <c r="CS73" s="19"/>
      <c r="CT73" s="17"/>
      <c r="CU73" s="19"/>
      <c r="CV73" s="19"/>
      <c r="CW73" s="17"/>
      <c r="CX73" s="19"/>
      <c r="CY73" s="19"/>
      <c r="CZ73" s="17"/>
    </row>
    <row r="74" spans="1:104" ht="15.75" customHeight="1">
      <c r="A74" s="1" t="s">
        <v>73</v>
      </c>
      <c r="B74" s="19">
        <f>H74+K74+N74+AG74+AJ74+AM74+AP74+AS74+AV74+AY74+BB74+BE74+BH74+BK74+E74+BN74+BQ74+BT74+BW74+BZ74+CC74+CF74+CI74+Q74+T74+CL74+AD74+CO74+CR74+CU74+CX74</f>
        <v>273.60000000000002</v>
      </c>
      <c r="C74" s="19">
        <f>I74+L74+O74+AH74+AK74+AN74+AQ74+AT74+AW74+AZ74+BC74+BF74+BI74+BL74+F74+BO74+BR74+BU74+BX74+CA74+CD74+CG74+CJ74+R74+V74+CM74+AE74+CP74+CS74+CV74+CY74</f>
        <v>116.75579</v>
      </c>
      <c r="D74" s="19">
        <f t="shared" si="58"/>
        <v>42.673899853801167</v>
      </c>
      <c r="E74" s="19"/>
      <c r="F74" s="19"/>
      <c r="G74" s="17"/>
      <c r="H74" s="19"/>
      <c r="I74" s="19"/>
      <c r="J74" s="17"/>
      <c r="K74" s="19"/>
      <c r="L74" s="19"/>
      <c r="M74" s="17"/>
      <c r="N74" s="19">
        <v>273.60000000000002</v>
      </c>
      <c r="O74" s="19">
        <v>116.75579</v>
      </c>
      <c r="P74" s="17">
        <f t="shared" si="56"/>
        <v>42.673899853801167</v>
      </c>
      <c r="Q74" s="19"/>
      <c r="R74" s="19"/>
      <c r="S74" s="17"/>
      <c r="T74" s="19"/>
      <c r="U74" s="19">
        <f t="shared" si="57"/>
        <v>0</v>
      </c>
      <c r="V74" s="19">
        <f t="shared" si="57"/>
        <v>0</v>
      </c>
      <c r="W74" s="17"/>
      <c r="X74" s="19"/>
      <c r="Y74" s="19"/>
      <c r="Z74" s="17"/>
      <c r="AA74" s="19"/>
      <c r="AB74" s="19"/>
      <c r="AC74" s="17"/>
      <c r="AD74" s="19"/>
      <c r="AE74" s="19"/>
      <c r="AF74" s="17"/>
      <c r="AG74" s="19"/>
      <c r="AH74" s="19"/>
      <c r="AI74" s="17"/>
      <c r="AJ74" s="19"/>
      <c r="AK74" s="19"/>
      <c r="AL74" s="17"/>
      <c r="AM74" s="19"/>
      <c r="AN74" s="19"/>
      <c r="AO74" s="17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7"/>
      <c r="BB74" s="19"/>
      <c r="BC74" s="19"/>
      <c r="BD74" s="17"/>
      <c r="BE74" s="19"/>
      <c r="BF74" s="19"/>
      <c r="BG74" s="17"/>
      <c r="BH74" s="19"/>
      <c r="BI74" s="19"/>
      <c r="BJ74" s="17"/>
      <c r="BK74" s="19"/>
      <c r="BL74" s="19"/>
      <c r="BM74" s="17"/>
      <c r="BN74" s="19"/>
      <c r="BO74" s="19"/>
      <c r="BP74" s="17"/>
      <c r="BQ74" s="19"/>
      <c r="BR74" s="19"/>
      <c r="BS74" s="17"/>
      <c r="BT74" s="19"/>
      <c r="BU74" s="19"/>
      <c r="BV74" s="17"/>
      <c r="BW74" s="19"/>
      <c r="BX74" s="19"/>
      <c r="BY74" s="17"/>
      <c r="BZ74" s="19"/>
      <c r="CA74" s="19"/>
      <c r="CB74" s="17"/>
      <c r="CC74" s="19"/>
      <c r="CD74" s="19"/>
      <c r="CE74" s="17"/>
      <c r="CF74" s="19"/>
      <c r="CG74" s="19"/>
      <c r="CH74" s="17"/>
      <c r="CI74" s="19"/>
      <c r="CJ74" s="19"/>
      <c r="CK74" s="17"/>
      <c r="CL74" s="19"/>
      <c r="CM74" s="19"/>
      <c r="CN74" s="17"/>
      <c r="CO74" s="19"/>
      <c r="CP74" s="19"/>
      <c r="CQ74" s="17"/>
      <c r="CR74" s="19"/>
      <c r="CS74" s="19"/>
      <c r="CT74" s="17"/>
      <c r="CU74" s="19"/>
      <c r="CV74" s="19"/>
      <c r="CW74" s="17"/>
      <c r="CX74" s="19"/>
      <c r="CY74" s="19"/>
      <c r="CZ74" s="17"/>
    </row>
    <row r="75" spans="1:104" s="6" customFormat="1" ht="17.25" customHeight="1">
      <c r="A75" s="2" t="s">
        <v>148</v>
      </c>
      <c r="B75" s="20">
        <f>B76+B77</f>
        <v>1017786.4078299999</v>
      </c>
      <c r="C75" s="20">
        <f t="shared" ref="C75:CA75" si="59">C76+C77</f>
        <v>678194.7085999999</v>
      </c>
      <c r="D75" s="20">
        <f t="shared" ref="D75:D106" si="60">C75/B75*100</f>
        <v>66.634286268959315</v>
      </c>
      <c r="E75" s="20">
        <f>E76+E77</f>
        <v>1571.5</v>
      </c>
      <c r="F75" s="20">
        <f>F76+F77</f>
        <v>0</v>
      </c>
      <c r="G75" s="23">
        <f>F75/E75*100</f>
        <v>0</v>
      </c>
      <c r="H75" s="20">
        <f t="shared" si="59"/>
        <v>2806</v>
      </c>
      <c r="I75" s="20">
        <f t="shared" si="59"/>
        <v>1606.0088499999999</v>
      </c>
      <c r="J75" s="23">
        <f>I75/H75*100</f>
        <v>57.234812900926578</v>
      </c>
      <c r="K75" s="20">
        <f t="shared" si="59"/>
        <v>1.7</v>
      </c>
      <c r="L75" s="20">
        <f t="shared" si="59"/>
        <v>1.7</v>
      </c>
      <c r="M75" s="23">
        <f>L75/K75*100</f>
        <v>100</v>
      </c>
      <c r="N75" s="20">
        <f t="shared" si="59"/>
        <v>3976.1999999999989</v>
      </c>
      <c r="O75" s="20">
        <f t="shared" si="59"/>
        <v>1875.1273999999996</v>
      </c>
      <c r="P75" s="23">
        <f>O75/N75*100</f>
        <v>47.158779739449727</v>
      </c>
      <c r="Q75" s="20">
        <f>Q76+Q77</f>
        <v>2702.88904</v>
      </c>
      <c r="R75" s="20">
        <f>R76+R77</f>
        <v>0</v>
      </c>
      <c r="S75" s="23">
        <f>R75/Q75*100</f>
        <v>0</v>
      </c>
      <c r="T75" s="20">
        <f>T76+T77</f>
        <v>7207.9920000000002</v>
      </c>
      <c r="U75" s="20">
        <f>U76+U77</f>
        <v>7207.9920000000002</v>
      </c>
      <c r="V75" s="20">
        <f>V76+V77</f>
        <v>7207.9920000000002</v>
      </c>
      <c r="W75" s="23">
        <f>V75/U75*100</f>
        <v>100</v>
      </c>
      <c r="X75" s="20">
        <f>X76+X77</f>
        <v>7135.9120800000001</v>
      </c>
      <c r="Y75" s="20">
        <f>Y76+Y77</f>
        <v>7135.9120800000001</v>
      </c>
      <c r="Z75" s="23">
        <f>Y75/X75*100</f>
        <v>100</v>
      </c>
      <c r="AA75" s="20">
        <f>AA76+AA77</f>
        <v>72.079920000000001</v>
      </c>
      <c r="AB75" s="20">
        <f>AB76+AB77</f>
        <v>72.079920000000001</v>
      </c>
      <c r="AC75" s="23">
        <f>AB75/AA75*100</f>
        <v>100</v>
      </c>
      <c r="AD75" s="20">
        <f>AD76+AD77</f>
        <v>37810.1</v>
      </c>
      <c r="AE75" s="20">
        <f>AE76+AE77</f>
        <v>24021.9</v>
      </c>
      <c r="AF75" s="23">
        <f>AE75/AD75*100</f>
        <v>63.53302424484464</v>
      </c>
      <c r="AG75" s="20">
        <f t="shared" si="59"/>
        <v>473726.5</v>
      </c>
      <c r="AH75" s="20">
        <f t="shared" si="59"/>
        <v>330599.6948</v>
      </c>
      <c r="AI75" s="23">
        <f>AH75/AG75*100</f>
        <v>69.78703847050987</v>
      </c>
      <c r="AJ75" s="20">
        <f t="shared" si="59"/>
        <v>258889.8</v>
      </c>
      <c r="AK75" s="20">
        <f t="shared" si="59"/>
        <v>167780.50210000001</v>
      </c>
      <c r="AL75" s="23">
        <f>AK75/AJ75*100</f>
        <v>64.807691187524583</v>
      </c>
      <c r="AM75" s="20">
        <f t="shared" si="59"/>
        <v>500.5</v>
      </c>
      <c r="AN75" s="20">
        <f t="shared" si="59"/>
        <v>0</v>
      </c>
      <c r="AO75" s="23">
        <f>AN75/AM75*100</f>
        <v>0</v>
      </c>
      <c r="AP75" s="20">
        <f t="shared" si="59"/>
        <v>183</v>
      </c>
      <c r="AQ75" s="20">
        <f t="shared" si="59"/>
        <v>63.273449999999997</v>
      </c>
      <c r="AR75" s="20">
        <f>AQ75/AP75*100</f>
        <v>34.575655737704921</v>
      </c>
      <c r="AS75" s="20">
        <f t="shared" si="59"/>
        <v>44234</v>
      </c>
      <c r="AT75" s="20">
        <f t="shared" si="59"/>
        <v>33928.9</v>
      </c>
      <c r="AU75" s="20">
        <f>AT75/AS75*100</f>
        <v>76.703214721707297</v>
      </c>
      <c r="AV75" s="20">
        <f t="shared" si="59"/>
        <v>23473.5</v>
      </c>
      <c r="AW75" s="20">
        <f t="shared" si="59"/>
        <v>13264.425999999999</v>
      </c>
      <c r="AX75" s="20">
        <f>AW75/AV75*100</f>
        <v>56.508087843738686</v>
      </c>
      <c r="AY75" s="20">
        <f t="shared" si="59"/>
        <v>78141.275739999997</v>
      </c>
      <c r="AZ75" s="20">
        <f t="shared" si="59"/>
        <v>49062.382640000003</v>
      </c>
      <c r="BA75" s="23">
        <f>AZ75/AY75*100</f>
        <v>62.786769444673006</v>
      </c>
      <c r="BB75" s="20">
        <f t="shared" si="59"/>
        <v>100.8</v>
      </c>
      <c r="BC75" s="20">
        <f t="shared" si="59"/>
        <v>100.02405</v>
      </c>
      <c r="BD75" s="23">
        <f>BC75/BB75*100</f>
        <v>99.230208333333337</v>
      </c>
      <c r="BE75" s="20">
        <f t="shared" si="59"/>
        <v>7.89</v>
      </c>
      <c r="BF75" s="20">
        <f t="shared" si="59"/>
        <v>7.8826000000000001</v>
      </c>
      <c r="BG75" s="23"/>
      <c r="BH75" s="20">
        <f t="shared" si="59"/>
        <v>1083</v>
      </c>
      <c r="BI75" s="20">
        <f t="shared" si="59"/>
        <v>486.47595000000001</v>
      </c>
      <c r="BJ75" s="23">
        <f>BI75/BH75*100</f>
        <v>44.919293628808866</v>
      </c>
      <c r="BK75" s="20">
        <f t="shared" si="59"/>
        <v>500</v>
      </c>
      <c r="BL75" s="20">
        <f t="shared" si="59"/>
        <v>221.24457000000001</v>
      </c>
      <c r="BM75" s="23">
        <f>BL75/BK75*100</f>
        <v>44.248913999999999</v>
      </c>
      <c r="BN75" s="20">
        <f t="shared" si="59"/>
        <v>690</v>
      </c>
      <c r="BO75" s="20">
        <f t="shared" si="59"/>
        <v>536.70430999999996</v>
      </c>
      <c r="BP75" s="23">
        <f>BO75/BN75*100</f>
        <v>77.783233333333328</v>
      </c>
      <c r="BQ75" s="20">
        <f t="shared" si="59"/>
        <v>13</v>
      </c>
      <c r="BR75" s="20">
        <f t="shared" si="59"/>
        <v>6.8</v>
      </c>
      <c r="BS75" s="23">
        <f>BR75/BQ75*100</f>
        <v>52.307692307692314</v>
      </c>
      <c r="BT75" s="20">
        <f t="shared" si="59"/>
        <v>441.233</v>
      </c>
      <c r="BU75" s="20">
        <f t="shared" si="59"/>
        <v>393.64724000000001</v>
      </c>
      <c r="BV75" s="23">
        <f>BU75/BT75*100</f>
        <v>89.215276282598992</v>
      </c>
      <c r="BW75" s="20">
        <f t="shared" si="59"/>
        <v>749.3</v>
      </c>
      <c r="BX75" s="20">
        <f t="shared" si="59"/>
        <v>390.89800000000002</v>
      </c>
      <c r="BY75" s="23">
        <f>BX75/BW75*100</f>
        <v>52.16842386227146</v>
      </c>
      <c r="BZ75" s="20">
        <f t="shared" si="59"/>
        <v>1.1000000000000001</v>
      </c>
      <c r="CA75" s="20">
        <f t="shared" si="59"/>
        <v>0</v>
      </c>
      <c r="CB75" s="23">
        <f>CA75/BZ75*100</f>
        <v>0</v>
      </c>
      <c r="CC75" s="20">
        <f t="shared" ref="CC75:CJ75" si="61">CC76+CC77</f>
        <v>18290.5</v>
      </c>
      <c r="CD75" s="20">
        <f t="shared" si="61"/>
        <v>15760.52874</v>
      </c>
      <c r="CE75" s="23">
        <f>CD75/CC75*100</f>
        <v>86.167839807550365</v>
      </c>
      <c r="CF75" s="20">
        <f t="shared" si="61"/>
        <v>0</v>
      </c>
      <c r="CG75" s="20">
        <f t="shared" si="61"/>
        <v>0</v>
      </c>
      <c r="CH75" s="23"/>
      <c r="CI75" s="20">
        <f t="shared" si="61"/>
        <v>0</v>
      </c>
      <c r="CJ75" s="20">
        <f t="shared" si="61"/>
        <v>0</v>
      </c>
      <c r="CK75" s="23"/>
      <c r="CL75" s="20">
        <f>CL76+CL77</f>
        <v>75.296999999999997</v>
      </c>
      <c r="CM75" s="20">
        <f>CM76+CM77</f>
        <v>4.4870299999999999</v>
      </c>
      <c r="CN75" s="23">
        <f>CM75/CL75*100</f>
        <v>5.9591085966240351</v>
      </c>
      <c r="CO75" s="20">
        <f>CO76+CO77</f>
        <v>50427.142240000001</v>
      </c>
      <c r="CP75" s="20">
        <f>CP76+CP77</f>
        <v>28912.697400000001</v>
      </c>
      <c r="CQ75" s="23">
        <f>CP75/CO75*100</f>
        <v>57.33558578908675</v>
      </c>
      <c r="CR75" s="20">
        <f>CR76+CR77</f>
        <v>8476.76</v>
      </c>
      <c r="CS75" s="20">
        <f>CS76+CS77</f>
        <v>1961.41147</v>
      </c>
      <c r="CT75" s="23">
        <f>CS75/CR75*100</f>
        <v>23.138692967596107</v>
      </c>
      <c r="CU75" s="20">
        <f>CU76+CU77</f>
        <v>0</v>
      </c>
      <c r="CV75" s="20">
        <f>CV76+CV77</f>
        <v>0</v>
      </c>
      <c r="CW75" s="23" t="e">
        <f>CV75/CU75*100</f>
        <v>#DIV/0!</v>
      </c>
      <c r="CX75" s="20">
        <f>CX76+CX77</f>
        <v>1705.4288100000001</v>
      </c>
      <c r="CY75" s="20">
        <f>CY76+CY77</f>
        <v>0</v>
      </c>
      <c r="CZ75" s="23">
        <f>CY75/CX75*100</f>
        <v>0</v>
      </c>
    </row>
    <row r="76" spans="1:104" ht="15.95" customHeight="1">
      <c r="A76" s="1" t="s">
        <v>153</v>
      </c>
      <c r="B76" s="19">
        <f>H76+K76+N76+AG76+AJ76+AM76+AP76+AS76+AV76+AY76+BB76+BE76+BH76+BK76+E76+BN76+BQ76+BT76+BW76+BZ76+CC76+CF76+CI76+Q76+T76+CL76+AD76+CO76+CR76+CU76+CX76</f>
        <v>1013810.20783</v>
      </c>
      <c r="C76" s="19">
        <f>I76+L76+O76+AH76+AK76+AN76+AQ76+AT76+AW76+AZ76+BC76+BF76+BI76+BL76+F76+BO76+BR76+BU76+BX76+CA76+CD76+CG76+CJ76+R76+V76+CM76+AE76+CP76+CS76+CV76+CY76</f>
        <v>676319.5811999999</v>
      </c>
      <c r="D76" s="19">
        <f t="shared" si="60"/>
        <v>66.71066990414522</v>
      </c>
      <c r="E76" s="19">
        <v>1571.5</v>
      </c>
      <c r="F76" s="19"/>
      <c r="G76" s="17">
        <f>F76/E76*100</f>
        <v>0</v>
      </c>
      <c r="H76" s="19">
        <v>2806</v>
      </c>
      <c r="I76" s="19">
        <v>1606.0088499999999</v>
      </c>
      <c r="J76" s="17">
        <f>I76/H76*100</f>
        <v>57.234812900926578</v>
      </c>
      <c r="K76" s="19">
        <v>1.7</v>
      </c>
      <c r="L76" s="19">
        <v>1.7</v>
      </c>
      <c r="M76" s="17">
        <f>L76/K76*100</f>
        <v>100</v>
      </c>
      <c r="N76" s="19"/>
      <c r="O76" s="19"/>
      <c r="P76" s="17"/>
      <c r="Q76" s="19">
        <v>2702.88904</v>
      </c>
      <c r="R76" s="19"/>
      <c r="S76" s="17">
        <f>R76/Q76*100</f>
        <v>0</v>
      </c>
      <c r="T76" s="19">
        <v>7207.9920000000002</v>
      </c>
      <c r="U76" s="19">
        <f>X76+AA76</f>
        <v>7207.9920000000002</v>
      </c>
      <c r="V76" s="19">
        <f>Y76+AB76</f>
        <v>7207.9920000000002</v>
      </c>
      <c r="W76" s="17">
        <f>V76/U76*100</f>
        <v>100</v>
      </c>
      <c r="X76" s="19">
        <f>4564.67514+787.25892+1783.97802</f>
        <v>7135.9120800000001</v>
      </c>
      <c r="Y76" s="19">
        <v>7135.9120800000001</v>
      </c>
      <c r="Z76" s="17">
        <f>Y76/X76*100</f>
        <v>100</v>
      </c>
      <c r="AA76" s="19">
        <f>46.10783+7.95211+18.01998</f>
        <v>72.079920000000001</v>
      </c>
      <c r="AB76" s="19">
        <v>72.079920000000001</v>
      </c>
      <c r="AC76" s="17">
        <f>AB76/AA76*100</f>
        <v>100</v>
      </c>
      <c r="AD76" s="19">
        <v>37810.1</v>
      </c>
      <c r="AE76" s="19">
        <v>24021.9</v>
      </c>
      <c r="AF76" s="17">
        <f>AE76/AD76*100</f>
        <v>63.53302424484464</v>
      </c>
      <c r="AG76" s="19">
        <v>473726.5</v>
      </c>
      <c r="AH76" s="19">
        <v>330599.6948</v>
      </c>
      <c r="AI76" s="17">
        <f>AH76/AG76*100</f>
        <v>69.78703847050987</v>
      </c>
      <c r="AJ76" s="19">
        <v>258889.8</v>
      </c>
      <c r="AK76" s="19">
        <v>167780.50210000001</v>
      </c>
      <c r="AL76" s="17">
        <f>AK76/AJ76*100</f>
        <v>64.807691187524583</v>
      </c>
      <c r="AM76" s="19">
        <v>500.5</v>
      </c>
      <c r="AN76" s="19"/>
      <c r="AO76" s="17">
        <f>AN76/AM76*100</f>
        <v>0</v>
      </c>
      <c r="AP76" s="19">
        <v>183</v>
      </c>
      <c r="AQ76" s="19">
        <v>63.273449999999997</v>
      </c>
      <c r="AR76" s="17">
        <f>AQ76/AP76*100</f>
        <v>34.575655737704921</v>
      </c>
      <c r="AS76" s="19">
        <v>44234</v>
      </c>
      <c r="AT76" s="19">
        <v>33928.9</v>
      </c>
      <c r="AU76" s="17">
        <f>AT76/AS76*100</f>
        <v>76.703214721707297</v>
      </c>
      <c r="AV76" s="19">
        <v>23473.5</v>
      </c>
      <c r="AW76" s="19">
        <v>13264.425999999999</v>
      </c>
      <c r="AX76" s="17">
        <f>AW76/AV76*100</f>
        <v>56.508087843738686</v>
      </c>
      <c r="AY76" s="19">
        <v>78141.275739999997</v>
      </c>
      <c r="AZ76" s="19">
        <v>49062.382640000003</v>
      </c>
      <c r="BA76" s="17">
        <f>AZ76/AY76*100</f>
        <v>62.786769444673006</v>
      </c>
      <c r="BB76" s="19">
        <v>100.8</v>
      </c>
      <c r="BC76" s="19">
        <v>100.02405</v>
      </c>
      <c r="BD76" s="17">
        <f>BC76/BB76*100</f>
        <v>99.230208333333337</v>
      </c>
      <c r="BE76" s="19">
        <v>7.89</v>
      </c>
      <c r="BF76" s="19">
        <v>7.8826000000000001</v>
      </c>
      <c r="BG76" s="17"/>
      <c r="BH76" s="19">
        <v>1083</v>
      </c>
      <c r="BI76" s="19">
        <v>486.47595000000001</v>
      </c>
      <c r="BJ76" s="17">
        <f>BI76/BH76*100</f>
        <v>44.919293628808866</v>
      </c>
      <c r="BK76" s="19">
        <v>500</v>
      </c>
      <c r="BL76" s="19">
        <v>221.24457000000001</v>
      </c>
      <c r="BM76" s="17">
        <f>BL76/BK76*100</f>
        <v>44.248913999999999</v>
      </c>
      <c r="BN76" s="19">
        <v>690</v>
      </c>
      <c r="BO76" s="19">
        <v>536.70430999999996</v>
      </c>
      <c r="BP76" s="17">
        <f>BO76/BN76*100</f>
        <v>77.783233333333328</v>
      </c>
      <c r="BQ76" s="19">
        <v>13</v>
      </c>
      <c r="BR76" s="19">
        <v>6.8</v>
      </c>
      <c r="BS76" s="17">
        <f>BR76/BQ76*100</f>
        <v>52.307692307692314</v>
      </c>
      <c r="BT76" s="19">
        <v>441.233</v>
      </c>
      <c r="BU76" s="19">
        <v>393.64724000000001</v>
      </c>
      <c r="BV76" s="17">
        <f>BU76/BT76*100</f>
        <v>89.215276282598992</v>
      </c>
      <c r="BW76" s="19">
        <v>749.3</v>
      </c>
      <c r="BX76" s="19">
        <v>390.89800000000002</v>
      </c>
      <c r="BY76" s="17">
        <f>BX76/BW76*100</f>
        <v>52.16842386227146</v>
      </c>
      <c r="BZ76" s="19">
        <v>1.1000000000000001</v>
      </c>
      <c r="CA76" s="19"/>
      <c r="CB76" s="17">
        <f>CA76/BZ76*100</f>
        <v>0</v>
      </c>
      <c r="CC76" s="19">
        <v>18290.5</v>
      </c>
      <c r="CD76" s="19">
        <v>15760.52874</v>
      </c>
      <c r="CE76" s="17">
        <f>CD76/CC76*100</f>
        <v>86.167839807550365</v>
      </c>
      <c r="CF76" s="19"/>
      <c r="CG76" s="19"/>
      <c r="CH76" s="17"/>
      <c r="CI76" s="19"/>
      <c r="CJ76" s="19"/>
      <c r="CK76" s="17"/>
      <c r="CL76" s="19">
        <v>75.296999999999997</v>
      </c>
      <c r="CM76" s="19">
        <v>4.4870299999999999</v>
      </c>
      <c r="CN76" s="17">
        <f>CM76/CL76*100</f>
        <v>5.9591085966240351</v>
      </c>
      <c r="CO76" s="19">
        <v>50427.142240000001</v>
      </c>
      <c r="CP76" s="19">
        <v>28912.697400000001</v>
      </c>
      <c r="CQ76" s="17">
        <f>CP76/CO76*100</f>
        <v>57.33558578908675</v>
      </c>
      <c r="CR76" s="19">
        <v>8476.76</v>
      </c>
      <c r="CS76" s="19">
        <v>1961.41147</v>
      </c>
      <c r="CT76" s="17">
        <f>CS76/CR76*100</f>
        <v>23.138692967596107</v>
      </c>
      <c r="CU76" s="19"/>
      <c r="CV76" s="19"/>
      <c r="CW76" s="17" t="e">
        <f>CV76/CU76*100</f>
        <v>#DIV/0!</v>
      </c>
      <c r="CX76" s="19">
        <v>1705.4288100000001</v>
      </c>
      <c r="CY76" s="19"/>
      <c r="CZ76" s="17">
        <f>CY76/CX76*100</f>
        <v>0</v>
      </c>
    </row>
    <row r="77" spans="1:104" s="6" customFormat="1" ht="15.95" customHeight="1">
      <c r="A77" s="2" t="s">
        <v>160</v>
      </c>
      <c r="B77" s="20">
        <f>SUM(B78:B94)</f>
        <v>3976.1999999999989</v>
      </c>
      <c r="C77" s="20">
        <f>SUM(C78:C94)</f>
        <v>1875.1273999999996</v>
      </c>
      <c r="D77" s="20">
        <f t="shared" si="60"/>
        <v>47.158779739449727</v>
      </c>
      <c r="E77" s="20">
        <f>SUM(E78:E94)</f>
        <v>0</v>
      </c>
      <c r="F77" s="20">
        <f>SUM(F78:F94)</f>
        <v>0</v>
      </c>
      <c r="G77" s="23"/>
      <c r="H77" s="20">
        <f t="shared" ref="H77:CA77" si="62">SUM(H78:H94)</f>
        <v>0</v>
      </c>
      <c r="I77" s="20">
        <f t="shared" si="62"/>
        <v>0</v>
      </c>
      <c r="J77" s="23"/>
      <c r="K77" s="20">
        <f t="shared" si="62"/>
        <v>0</v>
      </c>
      <c r="L77" s="20">
        <f t="shared" si="62"/>
        <v>0</v>
      </c>
      <c r="M77" s="23"/>
      <c r="N77" s="20">
        <f t="shared" si="62"/>
        <v>3976.1999999999989</v>
      </c>
      <c r="O77" s="20">
        <f t="shared" si="62"/>
        <v>1875.1273999999996</v>
      </c>
      <c r="P77" s="23">
        <f t="shared" ref="P77:P94" si="63">O77/N77*100</f>
        <v>47.158779739449727</v>
      </c>
      <c r="Q77" s="20">
        <f>SUM(Q78:Q94)</f>
        <v>0</v>
      </c>
      <c r="R77" s="20">
        <f>SUM(R78:R94)</f>
        <v>0</v>
      </c>
      <c r="S77" s="23"/>
      <c r="T77" s="20">
        <f>SUM(T78:T94)</f>
        <v>0</v>
      </c>
      <c r="U77" s="20">
        <f>SUM(U78:U94)</f>
        <v>0</v>
      </c>
      <c r="V77" s="20">
        <f>SUM(V78:V94)</f>
        <v>0</v>
      </c>
      <c r="W77" s="23"/>
      <c r="X77" s="20">
        <f>SUM(X78:X94)</f>
        <v>0</v>
      </c>
      <c r="Y77" s="20">
        <f>SUM(Y78:Y94)</f>
        <v>0</v>
      </c>
      <c r="Z77" s="23"/>
      <c r="AA77" s="20">
        <f>SUM(AA78:AA94)</f>
        <v>0</v>
      </c>
      <c r="AB77" s="20">
        <f>SUM(AB78:AB94)</f>
        <v>0</v>
      </c>
      <c r="AC77" s="23"/>
      <c r="AD77" s="20">
        <f>SUM(AD78:AD94)</f>
        <v>0</v>
      </c>
      <c r="AE77" s="20">
        <f>SUM(AE78:AE94)</f>
        <v>0</v>
      </c>
      <c r="AF77" s="23"/>
      <c r="AG77" s="20">
        <f t="shared" si="62"/>
        <v>0</v>
      </c>
      <c r="AH77" s="20">
        <f t="shared" si="62"/>
        <v>0</v>
      </c>
      <c r="AI77" s="23"/>
      <c r="AJ77" s="20">
        <f t="shared" si="62"/>
        <v>0</v>
      </c>
      <c r="AK77" s="20">
        <f t="shared" si="62"/>
        <v>0</v>
      </c>
      <c r="AL77" s="23"/>
      <c r="AM77" s="20">
        <f t="shared" si="62"/>
        <v>0</v>
      </c>
      <c r="AN77" s="20">
        <f t="shared" si="62"/>
        <v>0</v>
      </c>
      <c r="AO77" s="23"/>
      <c r="AP77" s="20">
        <f t="shared" si="62"/>
        <v>0</v>
      </c>
      <c r="AQ77" s="20">
        <f t="shared" si="62"/>
        <v>0</v>
      </c>
      <c r="AR77" s="20"/>
      <c r="AS77" s="20">
        <f t="shared" si="62"/>
        <v>0</v>
      </c>
      <c r="AT77" s="20">
        <f t="shared" si="62"/>
        <v>0</v>
      </c>
      <c r="AU77" s="20"/>
      <c r="AV77" s="20">
        <f t="shared" si="62"/>
        <v>0</v>
      </c>
      <c r="AW77" s="20">
        <f t="shared" si="62"/>
        <v>0</v>
      </c>
      <c r="AX77" s="20"/>
      <c r="AY77" s="20">
        <f t="shared" si="62"/>
        <v>0</v>
      </c>
      <c r="AZ77" s="20">
        <f t="shared" si="62"/>
        <v>0</v>
      </c>
      <c r="BA77" s="23"/>
      <c r="BB77" s="20">
        <f t="shared" si="62"/>
        <v>0</v>
      </c>
      <c r="BC77" s="20">
        <f t="shared" si="62"/>
        <v>0</v>
      </c>
      <c r="BD77" s="23"/>
      <c r="BE77" s="20">
        <f t="shared" si="62"/>
        <v>0</v>
      </c>
      <c r="BF77" s="20">
        <f t="shared" si="62"/>
        <v>0</v>
      </c>
      <c r="BG77" s="23"/>
      <c r="BH77" s="20">
        <f t="shared" si="62"/>
        <v>0</v>
      </c>
      <c r="BI77" s="20">
        <f t="shared" si="62"/>
        <v>0</v>
      </c>
      <c r="BJ77" s="23"/>
      <c r="BK77" s="20">
        <f t="shared" si="62"/>
        <v>0</v>
      </c>
      <c r="BL77" s="20">
        <f t="shared" si="62"/>
        <v>0</v>
      </c>
      <c r="BM77" s="23"/>
      <c r="BN77" s="20">
        <f t="shared" si="62"/>
        <v>0</v>
      </c>
      <c r="BO77" s="20">
        <f t="shared" si="62"/>
        <v>0</v>
      </c>
      <c r="BP77" s="23"/>
      <c r="BQ77" s="20">
        <f t="shared" si="62"/>
        <v>0</v>
      </c>
      <c r="BR77" s="20">
        <f t="shared" si="62"/>
        <v>0</v>
      </c>
      <c r="BS77" s="23"/>
      <c r="BT77" s="20">
        <f t="shared" si="62"/>
        <v>0</v>
      </c>
      <c r="BU77" s="20">
        <f t="shared" si="62"/>
        <v>0</v>
      </c>
      <c r="BV77" s="23"/>
      <c r="BW77" s="20">
        <f t="shared" si="62"/>
        <v>0</v>
      </c>
      <c r="BX77" s="20">
        <f t="shared" si="62"/>
        <v>0</v>
      </c>
      <c r="BY77" s="23"/>
      <c r="BZ77" s="20">
        <f t="shared" si="62"/>
        <v>0</v>
      </c>
      <c r="CA77" s="20">
        <f t="shared" si="62"/>
        <v>0</v>
      </c>
      <c r="CB77" s="23"/>
      <c r="CC77" s="20">
        <f t="shared" ref="CC77:CJ77" si="64">SUM(CC78:CC94)</f>
        <v>0</v>
      </c>
      <c r="CD77" s="20">
        <f t="shared" si="64"/>
        <v>0</v>
      </c>
      <c r="CE77" s="23"/>
      <c r="CF77" s="20">
        <f t="shared" si="64"/>
        <v>0</v>
      </c>
      <c r="CG77" s="20">
        <f t="shared" si="64"/>
        <v>0</v>
      </c>
      <c r="CH77" s="23"/>
      <c r="CI77" s="20">
        <f t="shared" si="64"/>
        <v>0</v>
      </c>
      <c r="CJ77" s="20">
        <f t="shared" si="64"/>
        <v>0</v>
      </c>
      <c r="CK77" s="23"/>
      <c r="CL77" s="20">
        <f>SUM(CL78:CL94)</f>
        <v>0</v>
      </c>
      <c r="CM77" s="20">
        <f>SUM(CM78:CM94)</f>
        <v>0</v>
      </c>
      <c r="CN77" s="23"/>
      <c r="CO77" s="20">
        <f>SUM(CO78:CO94)</f>
        <v>0</v>
      </c>
      <c r="CP77" s="20">
        <f>SUM(CP78:CP94)</f>
        <v>0</v>
      </c>
      <c r="CQ77" s="23"/>
      <c r="CR77" s="20">
        <f>SUM(CR78:CR94)</f>
        <v>0</v>
      </c>
      <c r="CS77" s="20">
        <f>SUM(CS78:CS94)</f>
        <v>0</v>
      </c>
      <c r="CT77" s="23"/>
      <c r="CU77" s="20">
        <f>SUM(CU78:CU94)</f>
        <v>0</v>
      </c>
      <c r="CV77" s="20">
        <f>SUM(CV78:CV94)</f>
        <v>0</v>
      </c>
      <c r="CW77" s="23"/>
      <c r="CX77" s="20">
        <f>SUM(CX78:CX94)</f>
        <v>0</v>
      </c>
      <c r="CY77" s="20">
        <f>SUM(CY78:CY94)</f>
        <v>0</v>
      </c>
      <c r="CZ77" s="23"/>
    </row>
    <row r="78" spans="1:104" ht="15.95" customHeight="1">
      <c r="A78" s="1" t="s">
        <v>15</v>
      </c>
      <c r="B78" s="19">
        <f t="shared" ref="B78:B94" si="65">H78+K78+N78+AG78+AJ78+AM78+AP78+AS78+AV78+AY78+BB78+BE78+BH78+BK78+E78+BN78+BQ78+BT78+BW78+BZ78+CC78+CF78+CI78+Q78+T78+CL78+AD78+CO78+CR78+CU78+CX78</f>
        <v>273.60000000000002</v>
      </c>
      <c r="C78" s="19">
        <f t="shared" ref="C78:C94" si="66">I78+L78+O78+AH78+AK78+AN78+AQ78+AT78+AW78+AZ78+BC78+BF78+BI78+BL78+F78+BO78+BR78+BU78+BX78+CA78+CD78+CG78+CJ78+R78+V78+CM78+AE78+CP78+CS78+CV78+CY78</f>
        <v>152.42236</v>
      </c>
      <c r="D78" s="19">
        <f t="shared" si="60"/>
        <v>55.709926900584797</v>
      </c>
      <c r="E78" s="19"/>
      <c r="F78" s="19"/>
      <c r="G78" s="17"/>
      <c r="H78" s="19"/>
      <c r="I78" s="19"/>
      <c r="J78" s="17"/>
      <c r="K78" s="19"/>
      <c r="L78" s="19"/>
      <c r="M78" s="17"/>
      <c r="N78" s="19">
        <v>273.60000000000002</v>
      </c>
      <c r="O78" s="84">
        <v>152.42236</v>
      </c>
      <c r="P78" s="17">
        <f t="shared" si="63"/>
        <v>55.709926900584797</v>
      </c>
      <c r="Q78" s="19"/>
      <c r="R78" s="19"/>
      <c r="S78" s="17"/>
      <c r="T78" s="19"/>
      <c r="U78" s="19">
        <f t="shared" ref="U78:V94" si="67">X78+AA78</f>
        <v>0</v>
      </c>
      <c r="V78" s="19">
        <f t="shared" si="67"/>
        <v>0</v>
      </c>
      <c r="W78" s="17"/>
      <c r="X78" s="19"/>
      <c r="Y78" s="19"/>
      <c r="Z78" s="17"/>
      <c r="AA78" s="19"/>
      <c r="AB78" s="19"/>
      <c r="AC78" s="17"/>
      <c r="AD78" s="19"/>
      <c r="AE78" s="19"/>
      <c r="AF78" s="17"/>
      <c r="AG78" s="19"/>
      <c r="AH78" s="19"/>
      <c r="AI78" s="17"/>
      <c r="AJ78" s="19"/>
      <c r="AK78" s="19"/>
      <c r="AL78" s="17"/>
      <c r="AM78" s="19"/>
      <c r="AN78" s="19"/>
      <c r="AO78" s="17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7"/>
      <c r="BB78" s="19"/>
      <c r="BC78" s="19"/>
      <c r="BD78" s="17"/>
      <c r="BE78" s="19"/>
      <c r="BF78" s="19"/>
      <c r="BG78" s="17"/>
      <c r="BH78" s="19"/>
      <c r="BI78" s="19"/>
      <c r="BJ78" s="17"/>
      <c r="BK78" s="19"/>
      <c r="BL78" s="19"/>
      <c r="BM78" s="17"/>
      <c r="BN78" s="19"/>
      <c r="BO78" s="19"/>
      <c r="BP78" s="17"/>
      <c r="BQ78" s="19"/>
      <c r="BR78" s="19"/>
      <c r="BS78" s="17"/>
      <c r="BT78" s="19"/>
      <c r="BU78" s="19"/>
      <c r="BV78" s="17"/>
      <c r="BW78" s="19"/>
      <c r="BX78" s="19"/>
      <c r="BY78" s="17"/>
      <c r="BZ78" s="19"/>
      <c r="CA78" s="19"/>
      <c r="CB78" s="17"/>
      <c r="CC78" s="19"/>
      <c r="CD78" s="19"/>
      <c r="CE78" s="17"/>
      <c r="CF78" s="19"/>
      <c r="CG78" s="19"/>
      <c r="CH78" s="17"/>
      <c r="CI78" s="19"/>
      <c r="CJ78" s="19"/>
      <c r="CK78" s="17"/>
      <c r="CL78" s="19"/>
      <c r="CM78" s="19"/>
      <c r="CN78" s="17"/>
      <c r="CO78" s="19"/>
      <c r="CP78" s="19"/>
      <c r="CQ78" s="17"/>
      <c r="CR78" s="19"/>
      <c r="CS78" s="19"/>
      <c r="CT78" s="17"/>
      <c r="CU78" s="19"/>
      <c r="CV78" s="19"/>
      <c r="CW78" s="17"/>
      <c r="CX78" s="19"/>
      <c r="CY78" s="19"/>
      <c r="CZ78" s="17"/>
    </row>
    <row r="79" spans="1:104" ht="16.5" customHeight="1">
      <c r="A79" s="1" t="s">
        <v>74</v>
      </c>
      <c r="B79" s="19">
        <f t="shared" si="65"/>
        <v>138.6</v>
      </c>
      <c r="C79" s="19">
        <f t="shared" si="66"/>
        <v>57.828110000000002</v>
      </c>
      <c r="D79" s="19">
        <f t="shared" si="60"/>
        <v>41.723023088023091</v>
      </c>
      <c r="E79" s="19"/>
      <c r="F79" s="19"/>
      <c r="G79" s="17"/>
      <c r="H79" s="19"/>
      <c r="I79" s="19"/>
      <c r="J79" s="17"/>
      <c r="K79" s="19"/>
      <c r="L79" s="19"/>
      <c r="M79" s="17"/>
      <c r="N79" s="19">
        <v>138.6</v>
      </c>
      <c r="O79" s="84">
        <v>57.828110000000002</v>
      </c>
      <c r="P79" s="17">
        <f t="shared" si="63"/>
        <v>41.723023088023091</v>
      </c>
      <c r="Q79" s="19"/>
      <c r="R79" s="19"/>
      <c r="S79" s="17"/>
      <c r="T79" s="19"/>
      <c r="U79" s="19">
        <f t="shared" si="67"/>
        <v>0</v>
      </c>
      <c r="V79" s="19">
        <f t="shared" si="67"/>
        <v>0</v>
      </c>
      <c r="W79" s="17"/>
      <c r="X79" s="19"/>
      <c r="Y79" s="19"/>
      <c r="Z79" s="17"/>
      <c r="AA79" s="19"/>
      <c r="AB79" s="19"/>
      <c r="AC79" s="17"/>
      <c r="AD79" s="19"/>
      <c r="AE79" s="19"/>
      <c r="AF79" s="17"/>
      <c r="AG79" s="19"/>
      <c r="AH79" s="19"/>
      <c r="AI79" s="17"/>
      <c r="AJ79" s="19"/>
      <c r="AK79" s="19"/>
      <c r="AL79" s="17"/>
      <c r="AM79" s="19"/>
      <c r="AN79" s="19"/>
      <c r="AO79" s="17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7"/>
      <c r="BB79" s="19"/>
      <c r="BC79" s="19"/>
      <c r="BD79" s="17"/>
      <c r="BE79" s="19"/>
      <c r="BF79" s="19"/>
      <c r="BG79" s="17"/>
      <c r="BH79" s="19"/>
      <c r="BI79" s="19"/>
      <c r="BJ79" s="17"/>
      <c r="BK79" s="19"/>
      <c r="BL79" s="19"/>
      <c r="BM79" s="17"/>
      <c r="BN79" s="19"/>
      <c r="BO79" s="19"/>
      <c r="BP79" s="17"/>
      <c r="BQ79" s="19"/>
      <c r="BR79" s="19"/>
      <c r="BS79" s="17"/>
      <c r="BT79" s="19"/>
      <c r="BU79" s="19"/>
      <c r="BV79" s="17"/>
      <c r="BW79" s="19"/>
      <c r="BX79" s="19"/>
      <c r="BY79" s="17"/>
      <c r="BZ79" s="19"/>
      <c r="CA79" s="19"/>
      <c r="CB79" s="17"/>
      <c r="CC79" s="19"/>
      <c r="CD79" s="19"/>
      <c r="CE79" s="17"/>
      <c r="CF79" s="19"/>
      <c r="CG79" s="19"/>
      <c r="CH79" s="17"/>
      <c r="CI79" s="19"/>
      <c r="CJ79" s="19"/>
      <c r="CK79" s="17"/>
      <c r="CL79" s="19"/>
      <c r="CM79" s="19"/>
      <c r="CN79" s="17"/>
      <c r="CO79" s="19"/>
      <c r="CP79" s="19"/>
      <c r="CQ79" s="17"/>
      <c r="CR79" s="19"/>
      <c r="CS79" s="19"/>
      <c r="CT79" s="17"/>
      <c r="CU79" s="19"/>
      <c r="CV79" s="19"/>
      <c r="CW79" s="17"/>
      <c r="CX79" s="19"/>
      <c r="CY79" s="19"/>
      <c r="CZ79" s="17"/>
    </row>
    <row r="80" spans="1:104" ht="14.25" customHeight="1">
      <c r="A80" s="1" t="s">
        <v>22</v>
      </c>
      <c r="B80" s="19">
        <f t="shared" si="65"/>
        <v>138.6</v>
      </c>
      <c r="C80" s="19">
        <f t="shared" si="66"/>
        <v>63.441240000000001</v>
      </c>
      <c r="D80" s="19">
        <f t="shared" si="60"/>
        <v>45.772900432900435</v>
      </c>
      <c r="E80" s="19"/>
      <c r="F80" s="19"/>
      <c r="G80" s="17"/>
      <c r="H80" s="19"/>
      <c r="I80" s="19"/>
      <c r="J80" s="17"/>
      <c r="K80" s="19"/>
      <c r="L80" s="19"/>
      <c r="M80" s="17"/>
      <c r="N80" s="19">
        <v>138.6</v>
      </c>
      <c r="O80" s="85">
        <v>63.441240000000001</v>
      </c>
      <c r="P80" s="17">
        <f t="shared" si="63"/>
        <v>45.772900432900435</v>
      </c>
      <c r="Q80" s="19"/>
      <c r="R80" s="19"/>
      <c r="S80" s="17"/>
      <c r="T80" s="19"/>
      <c r="U80" s="19">
        <f t="shared" si="67"/>
        <v>0</v>
      </c>
      <c r="V80" s="19">
        <f t="shared" si="67"/>
        <v>0</v>
      </c>
      <c r="W80" s="17"/>
      <c r="X80" s="19"/>
      <c r="Y80" s="19"/>
      <c r="Z80" s="17"/>
      <c r="AA80" s="19"/>
      <c r="AB80" s="19"/>
      <c r="AC80" s="17"/>
      <c r="AD80" s="19"/>
      <c r="AE80" s="19"/>
      <c r="AF80" s="17"/>
      <c r="AG80" s="19"/>
      <c r="AH80" s="19"/>
      <c r="AI80" s="17"/>
      <c r="AJ80" s="19"/>
      <c r="AK80" s="19"/>
      <c r="AL80" s="17"/>
      <c r="AM80" s="19"/>
      <c r="AN80" s="19"/>
      <c r="AO80" s="17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7"/>
      <c r="BB80" s="19"/>
      <c r="BC80" s="19"/>
      <c r="BD80" s="17"/>
      <c r="BE80" s="19"/>
      <c r="BF80" s="19"/>
      <c r="BG80" s="17"/>
      <c r="BH80" s="19"/>
      <c r="BI80" s="19"/>
      <c r="BJ80" s="17"/>
      <c r="BK80" s="19"/>
      <c r="BL80" s="19"/>
      <c r="BM80" s="17"/>
      <c r="BN80" s="19"/>
      <c r="BO80" s="19"/>
      <c r="BP80" s="17"/>
      <c r="BQ80" s="19"/>
      <c r="BR80" s="19"/>
      <c r="BS80" s="17"/>
      <c r="BT80" s="19"/>
      <c r="BU80" s="19"/>
      <c r="BV80" s="17"/>
      <c r="BW80" s="19"/>
      <c r="BX80" s="19"/>
      <c r="BY80" s="17"/>
      <c r="BZ80" s="19"/>
      <c r="CA80" s="19"/>
      <c r="CB80" s="17"/>
      <c r="CC80" s="19"/>
      <c r="CD80" s="19"/>
      <c r="CE80" s="17"/>
      <c r="CF80" s="19"/>
      <c r="CG80" s="19"/>
      <c r="CH80" s="17"/>
      <c r="CI80" s="19"/>
      <c r="CJ80" s="19"/>
      <c r="CK80" s="17"/>
      <c r="CL80" s="19"/>
      <c r="CM80" s="19"/>
      <c r="CN80" s="17"/>
      <c r="CO80" s="19"/>
      <c r="CP80" s="19"/>
      <c r="CQ80" s="17"/>
      <c r="CR80" s="19"/>
      <c r="CS80" s="19"/>
      <c r="CT80" s="17"/>
      <c r="CU80" s="19"/>
      <c r="CV80" s="19"/>
      <c r="CW80" s="17"/>
      <c r="CX80" s="19"/>
      <c r="CY80" s="19"/>
      <c r="CZ80" s="17"/>
    </row>
    <row r="81" spans="1:104" ht="15.95" customHeight="1">
      <c r="A81" s="1" t="s">
        <v>23</v>
      </c>
      <c r="B81" s="19">
        <f t="shared" si="65"/>
        <v>273.60000000000002</v>
      </c>
      <c r="C81" s="19">
        <f t="shared" si="66"/>
        <v>133.66532000000001</v>
      </c>
      <c r="D81" s="19">
        <f t="shared" si="60"/>
        <v>48.854283625730993</v>
      </c>
      <c r="E81" s="19"/>
      <c r="F81" s="19"/>
      <c r="G81" s="17"/>
      <c r="H81" s="19"/>
      <c r="I81" s="19"/>
      <c r="J81" s="17"/>
      <c r="K81" s="19"/>
      <c r="L81" s="19"/>
      <c r="M81" s="17"/>
      <c r="N81" s="19">
        <v>273.60000000000002</v>
      </c>
      <c r="O81" s="84">
        <v>133.66532000000001</v>
      </c>
      <c r="P81" s="17">
        <f t="shared" si="63"/>
        <v>48.854283625730993</v>
      </c>
      <c r="Q81" s="19"/>
      <c r="R81" s="19"/>
      <c r="S81" s="17"/>
      <c r="T81" s="19"/>
      <c r="U81" s="19">
        <f t="shared" si="67"/>
        <v>0</v>
      </c>
      <c r="V81" s="19">
        <f t="shared" si="67"/>
        <v>0</v>
      </c>
      <c r="W81" s="17"/>
      <c r="X81" s="19"/>
      <c r="Y81" s="19"/>
      <c r="Z81" s="17"/>
      <c r="AA81" s="19"/>
      <c r="AB81" s="19"/>
      <c r="AC81" s="17"/>
      <c r="AD81" s="19"/>
      <c r="AE81" s="19"/>
      <c r="AF81" s="17"/>
      <c r="AG81" s="19"/>
      <c r="AH81" s="19"/>
      <c r="AI81" s="17"/>
      <c r="AJ81" s="19"/>
      <c r="AK81" s="19"/>
      <c r="AL81" s="17"/>
      <c r="AM81" s="19"/>
      <c r="AN81" s="19"/>
      <c r="AO81" s="17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7"/>
      <c r="BB81" s="19"/>
      <c r="BC81" s="19"/>
      <c r="BD81" s="17"/>
      <c r="BE81" s="19"/>
      <c r="BF81" s="19"/>
      <c r="BG81" s="17"/>
      <c r="BH81" s="19"/>
      <c r="BI81" s="19"/>
      <c r="BJ81" s="17"/>
      <c r="BK81" s="19"/>
      <c r="BL81" s="19"/>
      <c r="BM81" s="17"/>
      <c r="BN81" s="19"/>
      <c r="BO81" s="19"/>
      <c r="BP81" s="17"/>
      <c r="BQ81" s="19"/>
      <c r="BR81" s="19"/>
      <c r="BS81" s="17"/>
      <c r="BT81" s="19"/>
      <c r="BU81" s="19"/>
      <c r="BV81" s="17"/>
      <c r="BW81" s="19"/>
      <c r="BX81" s="19"/>
      <c r="BY81" s="17"/>
      <c r="BZ81" s="19"/>
      <c r="CA81" s="19"/>
      <c r="CB81" s="17"/>
      <c r="CC81" s="19"/>
      <c r="CD81" s="19"/>
      <c r="CE81" s="17"/>
      <c r="CF81" s="19"/>
      <c r="CG81" s="19"/>
      <c r="CH81" s="17"/>
      <c r="CI81" s="19"/>
      <c r="CJ81" s="19"/>
      <c r="CK81" s="17"/>
      <c r="CL81" s="19"/>
      <c r="CM81" s="19"/>
      <c r="CN81" s="17"/>
      <c r="CO81" s="19"/>
      <c r="CP81" s="19"/>
      <c r="CQ81" s="17"/>
      <c r="CR81" s="19"/>
      <c r="CS81" s="19"/>
      <c r="CT81" s="17"/>
      <c r="CU81" s="19"/>
      <c r="CV81" s="19"/>
      <c r="CW81" s="17"/>
      <c r="CX81" s="19"/>
      <c r="CY81" s="19"/>
      <c r="CZ81" s="17"/>
    </row>
    <row r="82" spans="1:104" ht="15.95" customHeight="1">
      <c r="A82" s="1" t="s">
        <v>25</v>
      </c>
      <c r="B82" s="19">
        <f t="shared" si="65"/>
        <v>273.60000000000002</v>
      </c>
      <c r="C82" s="19">
        <f t="shared" si="66"/>
        <v>162.00445999999999</v>
      </c>
      <c r="D82" s="19">
        <f t="shared" si="60"/>
        <v>59.212156432748529</v>
      </c>
      <c r="E82" s="19"/>
      <c r="F82" s="19"/>
      <c r="G82" s="17"/>
      <c r="H82" s="19"/>
      <c r="I82" s="19"/>
      <c r="J82" s="17"/>
      <c r="K82" s="19"/>
      <c r="L82" s="19"/>
      <c r="M82" s="17"/>
      <c r="N82" s="19">
        <v>273.60000000000002</v>
      </c>
      <c r="O82" s="84">
        <v>162.00445999999999</v>
      </c>
      <c r="P82" s="17">
        <f t="shared" si="63"/>
        <v>59.212156432748529</v>
      </c>
      <c r="Q82" s="19"/>
      <c r="R82" s="19"/>
      <c r="S82" s="17"/>
      <c r="T82" s="19"/>
      <c r="U82" s="19">
        <f t="shared" si="67"/>
        <v>0</v>
      </c>
      <c r="V82" s="19">
        <f t="shared" si="67"/>
        <v>0</v>
      </c>
      <c r="W82" s="17"/>
      <c r="X82" s="19"/>
      <c r="Y82" s="19"/>
      <c r="Z82" s="17"/>
      <c r="AA82" s="19"/>
      <c r="AB82" s="19"/>
      <c r="AC82" s="17"/>
      <c r="AD82" s="19"/>
      <c r="AE82" s="19"/>
      <c r="AF82" s="17"/>
      <c r="AG82" s="19"/>
      <c r="AH82" s="19"/>
      <c r="AI82" s="17"/>
      <c r="AJ82" s="19"/>
      <c r="AK82" s="19"/>
      <c r="AL82" s="17"/>
      <c r="AM82" s="19"/>
      <c r="AN82" s="19"/>
      <c r="AO82" s="17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7"/>
      <c r="BB82" s="19"/>
      <c r="BC82" s="19"/>
      <c r="BD82" s="17"/>
      <c r="BE82" s="19"/>
      <c r="BF82" s="19"/>
      <c r="BG82" s="17"/>
      <c r="BH82" s="19"/>
      <c r="BI82" s="19"/>
      <c r="BJ82" s="17"/>
      <c r="BK82" s="19"/>
      <c r="BL82" s="19"/>
      <c r="BM82" s="17"/>
      <c r="BN82" s="19"/>
      <c r="BO82" s="19"/>
      <c r="BP82" s="17"/>
      <c r="BQ82" s="19"/>
      <c r="BR82" s="19"/>
      <c r="BS82" s="17"/>
      <c r="BT82" s="19"/>
      <c r="BU82" s="19"/>
      <c r="BV82" s="17"/>
      <c r="BW82" s="19"/>
      <c r="BX82" s="19"/>
      <c r="BY82" s="17"/>
      <c r="BZ82" s="19"/>
      <c r="CA82" s="19"/>
      <c r="CB82" s="17"/>
      <c r="CC82" s="19"/>
      <c r="CD82" s="19"/>
      <c r="CE82" s="17"/>
      <c r="CF82" s="19"/>
      <c r="CG82" s="19"/>
      <c r="CH82" s="17"/>
      <c r="CI82" s="19"/>
      <c r="CJ82" s="19"/>
      <c r="CK82" s="17"/>
      <c r="CL82" s="19"/>
      <c r="CM82" s="19"/>
      <c r="CN82" s="17"/>
      <c r="CO82" s="19"/>
      <c r="CP82" s="19"/>
      <c r="CQ82" s="17"/>
      <c r="CR82" s="19"/>
      <c r="CS82" s="19"/>
      <c r="CT82" s="17"/>
      <c r="CU82" s="19"/>
      <c r="CV82" s="19"/>
      <c r="CW82" s="17"/>
      <c r="CX82" s="19"/>
      <c r="CY82" s="19"/>
      <c r="CZ82" s="17"/>
    </row>
    <row r="83" spans="1:104" ht="15.95" customHeight="1">
      <c r="A83" s="1" t="s">
        <v>26</v>
      </c>
      <c r="B83" s="19">
        <f t="shared" si="65"/>
        <v>273.60000000000002</v>
      </c>
      <c r="C83" s="19">
        <f t="shared" si="66"/>
        <v>126.90954000000001</v>
      </c>
      <c r="D83" s="19">
        <f t="shared" si="60"/>
        <v>46.385065789473686</v>
      </c>
      <c r="E83" s="19"/>
      <c r="F83" s="19"/>
      <c r="G83" s="17"/>
      <c r="H83" s="19"/>
      <c r="I83" s="19"/>
      <c r="J83" s="17"/>
      <c r="K83" s="19"/>
      <c r="L83" s="19"/>
      <c r="M83" s="17"/>
      <c r="N83" s="19">
        <v>273.60000000000002</v>
      </c>
      <c r="O83" s="84">
        <v>126.90954000000001</v>
      </c>
      <c r="P83" s="17">
        <f t="shared" si="63"/>
        <v>46.385065789473686</v>
      </c>
      <c r="Q83" s="19"/>
      <c r="R83" s="19"/>
      <c r="S83" s="17"/>
      <c r="T83" s="19"/>
      <c r="U83" s="19">
        <f t="shared" si="67"/>
        <v>0</v>
      </c>
      <c r="V83" s="19">
        <f t="shared" si="67"/>
        <v>0</v>
      </c>
      <c r="W83" s="17"/>
      <c r="X83" s="19"/>
      <c r="Y83" s="19"/>
      <c r="Z83" s="17"/>
      <c r="AA83" s="19"/>
      <c r="AB83" s="19"/>
      <c r="AC83" s="17"/>
      <c r="AD83" s="19"/>
      <c r="AE83" s="19"/>
      <c r="AF83" s="17"/>
      <c r="AG83" s="19"/>
      <c r="AH83" s="19"/>
      <c r="AI83" s="17"/>
      <c r="AJ83" s="19"/>
      <c r="AK83" s="19"/>
      <c r="AL83" s="17"/>
      <c r="AM83" s="19"/>
      <c r="AN83" s="19"/>
      <c r="AO83" s="17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7"/>
      <c r="BB83" s="19"/>
      <c r="BC83" s="19"/>
      <c r="BD83" s="17"/>
      <c r="BE83" s="19"/>
      <c r="BF83" s="19"/>
      <c r="BG83" s="17"/>
      <c r="BH83" s="19"/>
      <c r="BI83" s="19"/>
      <c r="BJ83" s="17"/>
      <c r="BK83" s="19"/>
      <c r="BL83" s="19"/>
      <c r="BM83" s="17"/>
      <c r="BN83" s="19"/>
      <c r="BO83" s="19"/>
      <c r="BP83" s="17"/>
      <c r="BQ83" s="19"/>
      <c r="BR83" s="19"/>
      <c r="BS83" s="17"/>
      <c r="BT83" s="19"/>
      <c r="BU83" s="19"/>
      <c r="BV83" s="17"/>
      <c r="BW83" s="19"/>
      <c r="BX83" s="19"/>
      <c r="BY83" s="17"/>
      <c r="BZ83" s="19"/>
      <c r="CA83" s="19"/>
      <c r="CB83" s="17"/>
      <c r="CC83" s="19"/>
      <c r="CD83" s="19"/>
      <c r="CE83" s="17"/>
      <c r="CF83" s="19"/>
      <c r="CG83" s="19"/>
      <c r="CH83" s="17"/>
      <c r="CI83" s="19"/>
      <c r="CJ83" s="19"/>
      <c r="CK83" s="17"/>
      <c r="CL83" s="19"/>
      <c r="CM83" s="19"/>
      <c r="CN83" s="17"/>
      <c r="CO83" s="19"/>
      <c r="CP83" s="19"/>
      <c r="CQ83" s="17"/>
      <c r="CR83" s="19"/>
      <c r="CS83" s="19"/>
      <c r="CT83" s="17"/>
      <c r="CU83" s="19"/>
      <c r="CV83" s="19"/>
      <c r="CW83" s="17"/>
      <c r="CX83" s="19"/>
      <c r="CY83" s="19"/>
      <c r="CZ83" s="17"/>
    </row>
    <row r="84" spans="1:104" ht="15.95" customHeight="1">
      <c r="A84" s="1" t="s">
        <v>27</v>
      </c>
      <c r="B84" s="19">
        <f t="shared" si="65"/>
        <v>273.60000000000002</v>
      </c>
      <c r="C84" s="19">
        <f t="shared" si="66"/>
        <v>154.95972</v>
      </c>
      <c r="D84" s="19">
        <f t="shared" si="60"/>
        <v>56.637324561403503</v>
      </c>
      <c r="E84" s="19"/>
      <c r="F84" s="19"/>
      <c r="G84" s="17"/>
      <c r="H84" s="19"/>
      <c r="I84" s="19"/>
      <c r="J84" s="17"/>
      <c r="K84" s="19"/>
      <c r="L84" s="19"/>
      <c r="M84" s="17"/>
      <c r="N84" s="19">
        <v>273.60000000000002</v>
      </c>
      <c r="O84" s="84">
        <v>154.95972</v>
      </c>
      <c r="P84" s="17">
        <f t="shared" si="63"/>
        <v>56.637324561403503</v>
      </c>
      <c r="Q84" s="19"/>
      <c r="R84" s="19"/>
      <c r="S84" s="17"/>
      <c r="T84" s="19"/>
      <c r="U84" s="19">
        <f t="shared" si="67"/>
        <v>0</v>
      </c>
      <c r="V84" s="19">
        <f t="shared" si="67"/>
        <v>0</v>
      </c>
      <c r="W84" s="17"/>
      <c r="X84" s="19"/>
      <c r="Y84" s="19"/>
      <c r="Z84" s="17"/>
      <c r="AA84" s="19"/>
      <c r="AB84" s="19"/>
      <c r="AC84" s="17"/>
      <c r="AD84" s="19"/>
      <c r="AE84" s="19"/>
      <c r="AF84" s="17"/>
      <c r="AG84" s="19"/>
      <c r="AH84" s="19"/>
      <c r="AI84" s="17"/>
      <c r="AJ84" s="19"/>
      <c r="AK84" s="19"/>
      <c r="AL84" s="17"/>
      <c r="AM84" s="19"/>
      <c r="AN84" s="19"/>
      <c r="AO84" s="17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7"/>
      <c r="BB84" s="19"/>
      <c r="BC84" s="19"/>
      <c r="BD84" s="17"/>
      <c r="BE84" s="19"/>
      <c r="BF84" s="19"/>
      <c r="BG84" s="17"/>
      <c r="BH84" s="19"/>
      <c r="BI84" s="19"/>
      <c r="BJ84" s="17"/>
      <c r="BK84" s="19"/>
      <c r="BL84" s="19"/>
      <c r="BM84" s="17"/>
      <c r="BN84" s="19"/>
      <c r="BO84" s="19"/>
      <c r="BP84" s="17"/>
      <c r="BQ84" s="19"/>
      <c r="BR84" s="19"/>
      <c r="BS84" s="17"/>
      <c r="BT84" s="19"/>
      <c r="BU84" s="19"/>
      <c r="BV84" s="17"/>
      <c r="BW84" s="19"/>
      <c r="BX84" s="19"/>
      <c r="BY84" s="17"/>
      <c r="BZ84" s="19"/>
      <c r="CA84" s="19"/>
      <c r="CB84" s="17"/>
      <c r="CC84" s="19"/>
      <c r="CD84" s="19"/>
      <c r="CE84" s="17"/>
      <c r="CF84" s="19"/>
      <c r="CG84" s="19"/>
      <c r="CH84" s="17"/>
      <c r="CI84" s="19"/>
      <c r="CJ84" s="19"/>
      <c r="CK84" s="17"/>
      <c r="CL84" s="19"/>
      <c r="CM84" s="19"/>
      <c r="CN84" s="17"/>
      <c r="CO84" s="19"/>
      <c r="CP84" s="19"/>
      <c r="CQ84" s="17"/>
      <c r="CR84" s="19"/>
      <c r="CS84" s="19"/>
      <c r="CT84" s="17"/>
      <c r="CU84" s="19"/>
      <c r="CV84" s="19"/>
      <c r="CW84" s="17"/>
      <c r="CX84" s="19"/>
      <c r="CY84" s="19"/>
      <c r="CZ84" s="17"/>
    </row>
    <row r="85" spans="1:104" ht="15.95" customHeight="1">
      <c r="A85" s="1" t="s">
        <v>28</v>
      </c>
      <c r="B85" s="19">
        <f t="shared" si="65"/>
        <v>273.60000000000002</v>
      </c>
      <c r="C85" s="19">
        <f t="shared" si="66"/>
        <v>126.88248</v>
      </c>
      <c r="D85" s="19">
        <f t="shared" si="60"/>
        <v>46.375175438596486</v>
      </c>
      <c r="E85" s="19"/>
      <c r="F85" s="19"/>
      <c r="G85" s="17"/>
      <c r="H85" s="19"/>
      <c r="I85" s="19"/>
      <c r="J85" s="17"/>
      <c r="K85" s="19"/>
      <c r="L85" s="19"/>
      <c r="M85" s="17"/>
      <c r="N85" s="19">
        <v>273.60000000000002</v>
      </c>
      <c r="O85" s="84">
        <v>126.88248</v>
      </c>
      <c r="P85" s="17">
        <f t="shared" si="63"/>
        <v>46.375175438596486</v>
      </c>
      <c r="Q85" s="19"/>
      <c r="R85" s="19"/>
      <c r="S85" s="17"/>
      <c r="T85" s="19"/>
      <c r="U85" s="19">
        <f t="shared" si="67"/>
        <v>0</v>
      </c>
      <c r="V85" s="19">
        <f t="shared" si="67"/>
        <v>0</v>
      </c>
      <c r="W85" s="17"/>
      <c r="X85" s="19"/>
      <c r="Y85" s="19"/>
      <c r="Z85" s="17"/>
      <c r="AA85" s="19"/>
      <c r="AB85" s="19"/>
      <c r="AC85" s="17"/>
      <c r="AD85" s="19"/>
      <c r="AE85" s="19"/>
      <c r="AF85" s="17"/>
      <c r="AG85" s="19"/>
      <c r="AH85" s="19"/>
      <c r="AI85" s="17"/>
      <c r="AJ85" s="19"/>
      <c r="AK85" s="19"/>
      <c r="AL85" s="17"/>
      <c r="AM85" s="19"/>
      <c r="AN85" s="19"/>
      <c r="AO85" s="17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7"/>
      <c r="BB85" s="19"/>
      <c r="BC85" s="19"/>
      <c r="BD85" s="17"/>
      <c r="BE85" s="19"/>
      <c r="BF85" s="19"/>
      <c r="BG85" s="17"/>
      <c r="BH85" s="19"/>
      <c r="BI85" s="19"/>
      <c r="BJ85" s="17"/>
      <c r="BK85" s="19"/>
      <c r="BL85" s="19"/>
      <c r="BM85" s="17"/>
      <c r="BN85" s="19"/>
      <c r="BO85" s="19"/>
      <c r="BP85" s="17"/>
      <c r="BQ85" s="19"/>
      <c r="BR85" s="19"/>
      <c r="BS85" s="17"/>
      <c r="BT85" s="19"/>
      <c r="BU85" s="19"/>
      <c r="BV85" s="17"/>
      <c r="BW85" s="19"/>
      <c r="BX85" s="19"/>
      <c r="BY85" s="17"/>
      <c r="BZ85" s="19"/>
      <c r="CA85" s="19"/>
      <c r="CB85" s="17"/>
      <c r="CC85" s="19"/>
      <c r="CD85" s="19"/>
      <c r="CE85" s="17"/>
      <c r="CF85" s="19"/>
      <c r="CG85" s="19"/>
      <c r="CH85" s="17"/>
      <c r="CI85" s="19"/>
      <c r="CJ85" s="19"/>
      <c r="CK85" s="17"/>
      <c r="CL85" s="19"/>
      <c r="CM85" s="19"/>
      <c r="CN85" s="17"/>
      <c r="CO85" s="19"/>
      <c r="CP85" s="19"/>
      <c r="CQ85" s="17"/>
      <c r="CR85" s="19"/>
      <c r="CS85" s="19"/>
      <c r="CT85" s="17"/>
      <c r="CU85" s="19"/>
      <c r="CV85" s="19"/>
      <c r="CW85" s="17"/>
      <c r="CX85" s="19"/>
      <c r="CY85" s="19"/>
      <c r="CZ85" s="17"/>
    </row>
    <row r="86" spans="1:104" ht="15" customHeight="1">
      <c r="A86" s="1" t="s">
        <v>29</v>
      </c>
      <c r="B86" s="19">
        <f t="shared" si="65"/>
        <v>273.60000000000002</v>
      </c>
      <c r="C86" s="19">
        <f t="shared" si="66"/>
        <v>126.88602</v>
      </c>
      <c r="D86" s="19">
        <f t="shared" si="60"/>
        <v>46.37646929824561</v>
      </c>
      <c r="E86" s="19"/>
      <c r="F86" s="19"/>
      <c r="G86" s="17"/>
      <c r="H86" s="19"/>
      <c r="I86" s="19"/>
      <c r="J86" s="17"/>
      <c r="K86" s="19"/>
      <c r="L86" s="19"/>
      <c r="M86" s="17"/>
      <c r="N86" s="19">
        <v>273.60000000000002</v>
      </c>
      <c r="O86" s="84">
        <v>126.88602</v>
      </c>
      <c r="P86" s="17">
        <f t="shared" si="63"/>
        <v>46.37646929824561</v>
      </c>
      <c r="Q86" s="19"/>
      <c r="R86" s="19"/>
      <c r="S86" s="17"/>
      <c r="T86" s="19"/>
      <c r="U86" s="19">
        <f t="shared" si="67"/>
        <v>0</v>
      </c>
      <c r="V86" s="19">
        <f t="shared" si="67"/>
        <v>0</v>
      </c>
      <c r="W86" s="17"/>
      <c r="X86" s="19"/>
      <c r="Y86" s="19"/>
      <c r="Z86" s="17"/>
      <c r="AA86" s="19"/>
      <c r="AB86" s="19"/>
      <c r="AC86" s="17"/>
      <c r="AD86" s="19"/>
      <c r="AE86" s="19"/>
      <c r="AF86" s="17"/>
      <c r="AG86" s="19"/>
      <c r="AH86" s="19"/>
      <c r="AI86" s="17"/>
      <c r="AJ86" s="19"/>
      <c r="AK86" s="19"/>
      <c r="AL86" s="17"/>
      <c r="AM86" s="19"/>
      <c r="AN86" s="19"/>
      <c r="AO86" s="17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7"/>
      <c r="BB86" s="19"/>
      <c r="BC86" s="19"/>
      <c r="BD86" s="17"/>
      <c r="BE86" s="19"/>
      <c r="BF86" s="19"/>
      <c r="BG86" s="17"/>
      <c r="BH86" s="19"/>
      <c r="BI86" s="19"/>
      <c r="BJ86" s="17"/>
      <c r="BK86" s="19"/>
      <c r="BL86" s="19"/>
      <c r="BM86" s="17"/>
      <c r="BN86" s="19"/>
      <c r="BO86" s="19"/>
      <c r="BP86" s="17"/>
      <c r="BQ86" s="19"/>
      <c r="BR86" s="19"/>
      <c r="BS86" s="17"/>
      <c r="BT86" s="19"/>
      <c r="BU86" s="19"/>
      <c r="BV86" s="17"/>
      <c r="BW86" s="19"/>
      <c r="BX86" s="19"/>
      <c r="BY86" s="17"/>
      <c r="BZ86" s="19"/>
      <c r="CA86" s="19"/>
      <c r="CB86" s="17"/>
      <c r="CC86" s="19"/>
      <c r="CD86" s="19"/>
      <c r="CE86" s="17"/>
      <c r="CF86" s="19"/>
      <c r="CG86" s="19"/>
      <c r="CH86" s="17"/>
      <c r="CI86" s="19"/>
      <c r="CJ86" s="19"/>
      <c r="CK86" s="17"/>
      <c r="CL86" s="19"/>
      <c r="CM86" s="19"/>
      <c r="CN86" s="17"/>
      <c r="CO86" s="19"/>
      <c r="CP86" s="19"/>
      <c r="CQ86" s="17"/>
      <c r="CR86" s="19"/>
      <c r="CS86" s="19"/>
      <c r="CT86" s="17"/>
      <c r="CU86" s="19"/>
      <c r="CV86" s="19"/>
      <c r="CW86" s="17"/>
      <c r="CX86" s="19"/>
      <c r="CY86" s="19"/>
      <c r="CZ86" s="17"/>
    </row>
    <row r="87" spans="1:104" ht="15.95" customHeight="1">
      <c r="A87" s="1" t="s">
        <v>30</v>
      </c>
      <c r="B87" s="19">
        <f t="shared" si="65"/>
        <v>273.60000000000002</v>
      </c>
      <c r="C87" s="19">
        <f t="shared" si="66"/>
        <v>116.84165</v>
      </c>
      <c r="D87" s="19">
        <f t="shared" si="60"/>
        <v>42.705281432748535</v>
      </c>
      <c r="E87" s="19"/>
      <c r="F87" s="19"/>
      <c r="G87" s="17"/>
      <c r="H87" s="19"/>
      <c r="I87" s="19"/>
      <c r="J87" s="17"/>
      <c r="K87" s="19"/>
      <c r="L87" s="19"/>
      <c r="M87" s="17"/>
      <c r="N87" s="19">
        <v>273.60000000000002</v>
      </c>
      <c r="O87" s="84">
        <v>116.84165</v>
      </c>
      <c r="P87" s="17">
        <f t="shared" si="63"/>
        <v>42.705281432748535</v>
      </c>
      <c r="Q87" s="19"/>
      <c r="R87" s="19"/>
      <c r="S87" s="17"/>
      <c r="T87" s="19"/>
      <c r="U87" s="19">
        <f t="shared" si="67"/>
        <v>0</v>
      </c>
      <c r="V87" s="19">
        <f t="shared" si="67"/>
        <v>0</v>
      </c>
      <c r="W87" s="17"/>
      <c r="X87" s="19"/>
      <c r="Y87" s="19"/>
      <c r="Z87" s="17"/>
      <c r="AA87" s="19"/>
      <c r="AB87" s="19"/>
      <c r="AC87" s="17"/>
      <c r="AD87" s="19"/>
      <c r="AE87" s="19"/>
      <c r="AF87" s="17"/>
      <c r="AG87" s="19"/>
      <c r="AH87" s="19"/>
      <c r="AI87" s="17"/>
      <c r="AJ87" s="19"/>
      <c r="AK87" s="19"/>
      <c r="AL87" s="17"/>
      <c r="AM87" s="19"/>
      <c r="AN87" s="19"/>
      <c r="AO87" s="17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7"/>
      <c r="BB87" s="19"/>
      <c r="BC87" s="19"/>
      <c r="BD87" s="17"/>
      <c r="BE87" s="19"/>
      <c r="BF87" s="19"/>
      <c r="BG87" s="17"/>
      <c r="BH87" s="19"/>
      <c r="BI87" s="19"/>
      <c r="BJ87" s="17"/>
      <c r="BK87" s="19"/>
      <c r="BL87" s="19"/>
      <c r="BM87" s="17"/>
      <c r="BN87" s="19"/>
      <c r="BO87" s="19"/>
      <c r="BP87" s="17"/>
      <c r="BQ87" s="19"/>
      <c r="BR87" s="19"/>
      <c r="BS87" s="17"/>
      <c r="BT87" s="19"/>
      <c r="BU87" s="19"/>
      <c r="BV87" s="17"/>
      <c r="BW87" s="19"/>
      <c r="BX87" s="19"/>
      <c r="BY87" s="17"/>
      <c r="BZ87" s="19"/>
      <c r="CA87" s="19"/>
      <c r="CB87" s="17"/>
      <c r="CC87" s="19"/>
      <c r="CD87" s="19"/>
      <c r="CE87" s="17"/>
      <c r="CF87" s="19"/>
      <c r="CG87" s="19"/>
      <c r="CH87" s="17"/>
      <c r="CI87" s="19"/>
      <c r="CJ87" s="19"/>
      <c r="CK87" s="17"/>
      <c r="CL87" s="19"/>
      <c r="CM87" s="19"/>
      <c r="CN87" s="17"/>
      <c r="CO87" s="19"/>
      <c r="CP87" s="19"/>
      <c r="CQ87" s="17"/>
      <c r="CR87" s="19"/>
      <c r="CS87" s="19"/>
      <c r="CT87" s="17"/>
      <c r="CU87" s="19"/>
      <c r="CV87" s="19"/>
      <c r="CW87" s="17"/>
      <c r="CX87" s="19"/>
      <c r="CY87" s="19"/>
      <c r="CZ87" s="17"/>
    </row>
    <row r="88" spans="1:104" ht="15.95" customHeight="1">
      <c r="A88" s="1" t="s">
        <v>84</v>
      </c>
      <c r="B88" s="19">
        <f t="shared" si="65"/>
        <v>138.6</v>
      </c>
      <c r="C88" s="19">
        <f t="shared" si="66"/>
        <v>59.088470000000001</v>
      </c>
      <c r="D88" s="19">
        <f t="shared" si="60"/>
        <v>42.63237373737374</v>
      </c>
      <c r="E88" s="19"/>
      <c r="F88" s="19"/>
      <c r="G88" s="17"/>
      <c r="H88" s="19"/>
      <c r="I88" s="19"/>
      <c r="J88" s="17"/>
      <c r="K88" s="19"/>
      <c r="L88" s="19"/>
      <c r="M88" s="17"/>
      <c r="N88" s="19">
        <v>138.6</v>
      </c>
      <c r="O88" s="84">
        <v>59.088470000000001</v>
      </c>
      <c r="P88" s="17">
        <f t="shared" si="63"/>
        <v>42.63237373737374</v>
      </c>
      <c r="Q88" s="19"/>
      <c r="R88" s="19"/>
      <c r="S88" s="17"/>
      <c r="T88" s="19"/>
      <c r="U88" s="19">
        <f t="shared" si="67"/>
        <v>0</v>
      </c>
      <c r="V88" s="19">
        <f t="shared" si="67"/>
        <v>0</v>
      </c>
      <c r="W88" s="17"/>
      <c r="X88" s="19"/>
      <c r="Y88" s="19"/>
      <c r="Z88" s="17"/>
      <c r="AA88" s="19"/>
      <c r="AB88" s="19"/>
      <c r="AC88" s="17"/>
      <c r="AD88" s="19"/>
      <c r="AE88" s="19"/>
      <c r="AF88" s="17"/>
      <c r="AG88" s="19"/>
      <c r="AH88" s="19"/>
      <c r="AI88" s="17"/>
      <c r="AJ88" s="19"/>
      <c r="AK88" s="19"/>
      <c r="AL88" s="17"/>
      <c r="AM88" s="19"/>
      <c r="AN88" s="19"/>
      <c r="AO88" s="17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7"/>
      <c r="BB88" s="19"/>
      <c r="BC88" s="19"/>
      <c r="BD88" s="17"/>
      <c r="BE88" s="19"/>
      <c r="BF88" s="19"/>
      <c r="BG88" s="17"/>
      <c r="BH88" s="19"/>
      <c r="BI88" s="19"/>
      <c r="BJ88" s="17"/>
      <c r="BK88" s="19"/>
      <c r="BL88" s="19"/>
      <c r="BM88" s="17"/>
      <c r="BN88" s="19"/>
      <c r="BO88" s="19"/>
      <c r="BP88" s="17"/>
      <c r="BQ88" s="19"/>
      <c r="BR88" s="19"/>
      <c r="BS88" s="17"/>
      <c r="BT88" s="19"/>
      <c r="BU88" s="19"/>
      <c r="BV88" s="17"/>
      <c r="BW88" s="19"/>
      <c r="BX88" s="19"/>
      <c r="BY88" s="17"/>
      <c r="BZ88" s="19"/>
      <c r="CA88" s="19"/>
      <c r="CB88" s="17"/>
      <c r="CC88" s="19"/>
      <c r="CD88" s="19"/>
      <c r="CE88" s="17"/>
      <c r="CF88" s="19"/>
      <c r="CG88" s="19"/>
      <c r="CH88" s="17"/>
      <c r="CI88" s="19"/>
      <c r="CJ88" s="19"/>
      <c r="CK88" s="17"/>
      <c r="CL88" s="19"/>
      <c r="CM88" s="19"/>
      <c r="CN88" s="17"/>
      <c r="CO88" s="19"/>
      <c r="CP88" s="19"/>
      <c r="CQ88" s="17"/>
      <c r="CR88" s="19"/>
      <c r="CS88" s="19"/>
      <c r="CT88" s="17"/>
      <c r="CU88" s="19"/>
      <c r="CV88" s="19"/>
      <c r="CW88" s="17"/>
      <c r="CX88" s="19"/>
      <c r="CY88" s="19"/>
      <c r="CZ88" s="17"/>
    </row>
    <row r="89" spans="1:104" ht="15.95" customHeight="1">
      <c r="A89" s="1" t="s">
        <v>31</v>
      </c>
      <c r="B89" s="19">
        <f t="shared" si="65"/>
        <v>273.60000000000002</v>
      </c>
      <c r="C89" s="19">
        <f t="shared" si="66"/>
        <v>160.68033</v>
      </c>
      <c r="D89" s="19">
        <f t="shared" si="60"/>
        <v>58.728190789473679</v>
      </c>
      <c r="E89" s="19"/>
      <c r="F89" s="19"/>
      <c r="G89" s="17"/>
      <c r="H89" s="19"/>
      <c r="I89" s="19"/>
      <c r="J89" s="17"/>
      <c r="K89" s="19"/>
      <c r="L89" s="19"/>
      <c r="M89" s="17"/>
      <c r="N89" s="19">
        <v>273.60000000000002</v>
      </c>
      <c r="O89" s="84">
        <v>160.68033</v>
      </c>
      <c r="P89" s="17">
        <f t="shared" si="63"/>
        <v>58.728190789473679</v>
      </c>
      <c r="Q89" s="19"/>
      <c r="R89" s="19"/>
      <c r="S89" s="17"/>
      <c r="T89" s="19"/>
      <c r="U89" s="19">
        <f t="shared" si="67"/>
        <v>0</v>
      </c>
      <c r="V89" s="19">
        <f t="shared" si="67"/>
        <v>0</v>
      </c>
      <c r="W89" s="17"/>
      <c r="X89" s="19"/>
      <c r="Y89" s="19"/>
      <c r="Z89" s="17"/>
      <c r="AA89" s="19"/>
      <c r="AB89" s="19"/>
      <c r="AC89" s="17"/>
      <c r="AD89" s="19"/>
      <c r="AE89" s="19"/>
      <c r="AF89" s="17"/>
      <c r="AG89" s="19"/>
      <c r="AH89" s="19"/>
      <c r="AI89" s="17"/>
      <c r="AJ89" s="19"/>
      <c r="AK89" s="19"/>
      <c r="AL89" s="17"/>
      <c r="AM89" s="19"/>
      <c r="AN89" s="19"/>
      <c r="AO89" s="17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7"/>
      <c r="BB89" s="19"/>
      <c r="BC89" s="19"/>
      <c r="BD89" s="17"/>
      <c r="BE89" s="19"/>
      <c r="BF89" s="19"/>
      <c r="BG89" s="17"/>
      <c r="BH89" s="19"/>
      <c r="BI89" s="19"/>
      <c r="BJ89" s="17"/>
      <c r="BK89" s="19"/>
      <c r="BL89" s="19"/>
      <c r="BM89" s="17"/>
      <c r="BN89" s="19"/>
      <c r="BO89" s="19"/>
      <c r="BP89" s="17"/>
      <c r="BQ89" s="19"/>
      <c r="BR89" s="19"/>
      <c r="BS89" s="17"/>
      <c r="BT89" s="19"/>
      <c r="BU89" s="19"/>
      <c r="BV89" s="17"/>
      <c r="BW89" s="19"/>
      <c r="BX89" s="19"/>
      <c r="BY89" s="17"/>
      <c r="BZ89" s="19"/>
      <c r="CA89" s="19"/>
      <c r="CB89" s="17"/>
      <c r="CC89" s="19"/>
      <c r="CD89" s="19"/>
      <c r="CE89" s="17"/>
      <c r="CF89" s="19"/>
      <c r="CG89" s="19"/>
      <c r="CH89" s="17"/>
      <c r="CI89" s="19"/>
      <c r="CJ89" s="19"/>
      <c r="CK89" s="17"/>
      <c r="CL89" s="19"/>
      <c r="CM89" s="19"/>
      <c r="CN89" s="17"/>
      <c r="CO89" s="19"/>
      <c r="CP89" s="19"/>
      <c r="CQ89" s="17"/>
      <c r="CR89" s="19"/>
      <c r="CS89" s="19"/>
      <c r="CT89" s="17"/>
      <c r="CU89" s="19"/>
      <c r="CV89" s="19"/>
      <c r="CW89" s="17"/>
      <c r="CX89" s="19"/>
      <c r="CY89" s="19"/>
      <c r="CZ89" s="17"/>
    </row>
    <row r="90" spans="1:104" ht="15.95" customHeight="1">
      <c r="A90" s="1" t="s">
        <v>86</v>
      </c>
      <c r="B90" s="19">
        <f t="shared" si="65"/>
        <v>138.6</v>
      </c>
      <c r="C90" s="19">
        <f t="shared" si="66"/>
        <v>63.454740000000001</v>
      </c>
      <c r="D90" s="19">
        <f t="shared" si="60"/>
        <v>45.782640692640697</v>
      </c>
      <c r="E90" s="19"/>
      <c r="F90" s="19"/>
      <c r="G90" s="17"/>
      <c r="H90" s="19"/>
      <c r="I90" s="19"/>
      <c r="J90" s="17"/>
      <c r="K90" s="19"/>
      <c r="L90" s="19"/>
      <c r="M90" s="17"/>
      <c r="N90" s="19">
        <v>138.6</v>
      </c>
      <c r="O90" s="84">
        <v>63.454740000000001</v>
      </c>
      <c r="P90" s="17">
        <f t="shared" si="63"/>
        <v>45.782640692640697</v>
      </c>
      <c r="Q90" s="19"/>
      <c r="R90" s="19"/>
      <c r="S90" s="17"/>
      <c r="T90" s="19"/>
      <c r="U90" s="19">
        <f t="shared" si="67"/>
        <v>0</v>
      </c>
      <c r="V90" s="19">
        <f t="shared" si="67"/>
        <v>0</v>
      </c>
      <c r="W90" s="17"/>
      <c r="X90" s="19"/>
      <c r="Y90" s="19"/>
      <c r="Z90" s="17"/>
      <c r="AA90" s="19"/>
      <c r="AB90" s="19"/>
      <c r="AC90" s="17"/>
      <c r="AD90" s="19"/>
      <c r="AE90" s="19"/>
      <c r="AF90" s="17"/>
      <c r="AG90" s="19"/>
      <c r="AH90" s="19"/>
      <c r="AI90" s="17"/>
      <c r="AJ90" s="19"/>
      <c r="AK90" s="19"/>
      <c r="AL90" s="17"/>
      <c r="AM90" s="19"/>
      <c r="AN90" s="19"/>
      <c r="AO90" s="17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7"/>
      <c r="BB90" s="19"/>
      <c r="BC90" s="19"/>
      <c r="BD90" s="17"/>
      <c r="BE90" s="19"/>
      <c r="BF90" s="19"/>
      <c r="BG90" s="17"/>
      <c r="BH90" s="19"/>
      <c r="BI90" s="19"/>
      <c r="BJ90" s="17"/>
      <c r="BK90" s="19"/>
      <c r="BL90" s="19"/>
      <c r="BM90" s="17"/>
      <c r="BN90" s="19"/>
      <c r="BO90" s="19"/>
      <c r="BP90" s="17"/>
      <c r="BQ90" s="19"/>
      <c r="BR90" s="19"/>
      <c r="BS90" s="17"/>
      <c r="BT90" s="19"/>
      <c r="BU90" s="19"/>
      <c r="BV90" s="17"/>
      <c r="BW90" s="19"/>
      <c r="BX90" s="19"/>
      <c r="BY90" s="17"/>
      <c r="BZ90" s="19"/>
      <c r="CA90" s="19"/>
      <c r="CB90" s="17"/>
      <c r="CC90" s="19"/>
      <c r="CD90" s="19"/>
      <c r="CE90" s="17"/>
      <c r="CF90" s="19"/>
      <c r="CG90" s="19"/>
      <c r="CH90" s="17"/>
      <c r="CI90" s="19"/>
      <c r="CJ90" s="19"/>
      <c r="CK90" s="17"/>
      <c r="CL90" s="19"/>
      <c r="CM90" s="19"/>
      <c r="CN90" s="17"/>
      <c r="CO90" s="19"/>
      <c r="CP90" s="19"/>
      <c r="CQ90" s="17"/>
      <c r="CR90" s="19"/>
      <c r="CS90" s="19"/>
      <c r="CT90" s="17"/>
      <c r="CU90" s="19"/>
      <c r="CV90" s="19"/>
      <c r="CW90" s="17"/>
      <c r="CX90" s="19"/>
      <c r="CY90" s="19"/>
      <c r="CZ90" s="17"/>
    </row>
    <row r="91" spans="1:104" ht="15.95" customHeight="1">
      <c r="A91" s="1" t="s">
        <v>87</v>
      </c>
      <c r="B91" s="19">
        <f t="shared" si="65"/>
        <v>273.60000000000002</v>
      </c>
      <c r="C91" s="19">
        <f t="shared" si="66"/>
        <v>94.444810000000004</v>
      </c>
      <c r="D91" s="19">
        <f t="shared" si="60"/>
        <v>34.519301900584793</v>
      </c>
      <c r="E91" s="19"/>
      <c r="F91" s="19"/>
      <c r="G91" s="17"/>
      <c r="H91" s="19"/>
      <c r="I91" s="19"/>
      <c r="J91" s="17"/>
      <c r="K91" s="19"/>
      <c r="L91" s="19"/>
      <c r="M91" s="17"/>
      <c r="N91" s="19">
        <v>273.60000000000002</v>
      </c>
      <c r="O91" s="84">
        <v>94.444810000000004</v>
      </c>
      <c r="P91" s="17">
        <f t="shared" si="63"/>
        <v>34.519301900584793</v>
      </c>
      <c r="Q91" s="19"/>
      <c r="R91" s="19"/>
      <c r="S91" s="17"/>
      <c r="T91" s="19"/>
      <c r="U91" s="19">
        <f t="shared" si="67"/>
        <v>0</v>
      </c>
      <c r="V91" s="19">
        <f t="shared" si="67"/>
        <v>0</v>
      </c>
      <c r="W91" s="17"/>
      <c r="X91" s="19"/>
      <c r="Y91" s="19"/>
      <c r="Z91" s="17"/>
      <c r="AA91" s="19"/>
      <c r="AB91" s="19"/>
      <c r="AC91" s="17"/>
      <c r="AD91" s="19"/>
      <c r="AE91" s="19"/>
      <c r="AF91" s="17"/>
      <c r="AG91" s="19"/>
      <c r="AH91" s="19"/>
      <c r="AI91" s="17"/>
      <c r="AJ91" s="19"/>
      <c r="AK91" s="19"/>
      <c r="AL91" s="17"/>
      <c r="AM91" s="19"/>
      <c r="AN91" s="19"/>
      <c r="AO91" s="17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7"/>
      <c r="BB91" s="19"/>
      <c r="BC91" s="19"/>
      <c r="BD91" s="17"/>
      <c r="BE91" s="19"/>
      <c r="BF91" s="19"/>
      <c r="BG91" s="17"/>
      <c r="BH91" s="19"/>
      <c r="BI91" s="19"/>
      <c r="BJ91" s="17"/>
      <c r="BK91" s="19"/>
      <c r="BL91" s="19"/>
      <c r="BM91" s="17"/>
      <c r="BN91" s="19"/>
      <c r="BO91" s="19"/>
      <c r="BP91" s="17"/>
      <c r="BQ91" s="19"/>
      <c r="BR91" s="19"/>
      <c r="BS91" s="17"/>
      <c r="BT91" s="19"/>
      <c r="BU91" s="19"/>
      <c r="BV91" s="17"/>
      <c r="BW91" s="19"/>
      <c r="BX91" s="19"/>
      <c r="BY91" s="17"/>
      <c r="BZ91" s="19"/>
      <c r="CA91" s="19"/>
      <c r="CB91" s="17"/>
      <c r="CC91" s="19"/>
      <c r="CD91" s="19"/>
      <c r="CE91" s="17"/>
      <c r="CF91" s="19"/>
      <c r="CG91" s="19"/>
      <c r="CH91" s="17"/>
      <c r="CI91" s="19"/>
      <c r="CJ91" s="19"/>
      <c r="CK91" s="17"/>
      <c r="CL91" s="19"/>
      <c r="CM91" s="19"/>
      <c r="CN91" s="17"/>
      <c r="CO91" s="19"/>
      <c r="CP91" s="19"/>
      <c r="CQ91" s="17"/>
      <c r="CR91" s="19"/>
      <c r="CS91" s="19"/>
      <c r="CT91" s="17"/>
      <c r="CU91" s="19"/>
      <c r="CV91" s="19"/>
      <c r="CW91" s="17"/>
      <c r="CX91" s="19"/>
      <c r="CY91" s="19"/>
      <c r="CZ91" s="17"/>
    </row>
    <row r="92" spans="1:104" ht="15.95" customHeight="1">
      <c r="A92" s="1" t="s">
        <v>91</v>
      </c>
      <c r="B92" s="19">
        <f t="shared" si="65"/>
        <v>273.60000000000002</v>
      </c>
      <c r="C92" s="19">
        <f t="shared" si="66"/>
        <v>158.06808000000001</v>
      </c>
      <c r="D92" s="19">
        <f t="shared" si="60"/>
        <v>57.773421052631576</v>
      </c>
      <c r="E92" s="19"/>
      <c r="F92" s="19"/>
      <c r="G92" s="17"/>
      <c r="H92" s="19"/>
      <c r="I92" s="19"/>
      <c r="J92" s="17"/>
      <c r="K92" s="19"/>
      <c r="L92" s="19"/>
      <c r="M92" s="17"/>
      <c r="N92" s="19">
        <v>273.60000000000002</v>
      </c>
      <c r="O92" s="84">
        <v>158.06808000000001</v>
      </c>
      <c r="P92" s="17">
        <f t="shared" si="63"/>
        <v>57.773421052631576</v>
      </c>
      <c r="Q92" s="19"/>
      <c r="R92" s="19"/>
      <c r="S92" s="17"/>
      <c r="T92" s="19"/>
      <c r="U92" s="19">
        <f t="shared" si="67"/>
        <v>0</v>
      </c>
      <c r="V92" s="19">
        <f t="shared" si="67"/>
        <v>0</v>
      </c>
      <c r="W92" s="17"/>
      <c r="X92" s="19"/>
      <c r="Y92" s="19"/>
      <c r="Z92" s="17"/>
      <c r="AA92" s="19"/>
      <c r="AB92" s="19"/>
      <c r="AC92" s="17"/>
      <c r="AD92" s="19"/>
      <c r="AE92" s="19"/>
      <c r="AF92" s="17"/>
      <c r="AG92" s="19"/>
      <c r="AH92" s="19"/>
      <c r="AI92" s="17"/>
      <c r="AJ92" s="19"/>
      <c r="AK92" s="19"/>
      <c r="AL92" s="17"/>
      <c r="AM92" s="19"/>
      <c r="AN92" s="19"/>
      <c r="AO92" s="17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7"/>
      <c r="BB92" s="19"/>
      <c r="BC92" s="19"/>
      <c r="BD92" s="17"/>
      <c r="BE92" s="19"/>
      <c r="BF92" s="19"/>
      <c r="BG92" s="17"/>
      <c r="BH92" s="19"/>
      <c r="BI92" s="19"/>
      <c r="BJ92" s="17"/>
      <c r="BK92" s="19"/>
      <c r="BL92" s="19"/>
      <c r="BM92" s="17"/>
      <c r="BN92" s="19"/>
      <c r="BO92" s="19"/>
      <c r="BP92" s="17"/>
      <c r="BQ92" s="19"/>
      <c r="BR92" s="19"/>
      <c r="BS92" s="17"/>
      <c r="BT92" s="19"/>
      <c r="BU92" s="19"/>
      <c r="BV92" s="17"/>
      <c r="BW92" s="19"/>
      <c r="BX92" s="19"/>
      <c r="BY92" s="17"/>
      <c r="BZ92" s="19"/>
      <c r="CA92" s="19"/>
      <c r="CB92" s="17"/>
      <c r="CC92" s="19"/>
      <c r="CD92" s="19"/>
      <c r="CE92" s="17"/>
      <c r="CF92" s="19"/>
      <c r="CG92" s="19"/>
      <c r="CH92" s="17"/>
      <c r="CI92" s="19"/>
      <c r="CJ92" s="19"/>
      <c r="CK92" s="17"/>
      <c r="CL92" s="19"/>
      <c r="CM92" s="19"/>
      <c r="CN92" s="17"/>
      <c r="CO92" s="19"/>
      <c r="CP92" s="19"/>
      <c r="CQ92" s="17"/>
      <c r="CR92" s="19"/>
      <c r="CS92" s="19"/>
      <c r="CT92" s="17"/>
      <c r="CU92" s="19"/>
      <c r="CV92" s="19"/>
      <c r="CW92" s="17"/>
      <c r="CX92" s="19"/>
      <c r="CY92" s="19"/>
      <c r="CZ92" s="17"/>
    </row>
    <row r="93" spans="1:104" ht="15.95" customHeight="1">
      <c r="A93" s="1" t="s">
        <v>33</v>
      </c>
      <c r="B93" s="19">
        <f t="shared" si="65"/>
        <v>138.6</v>
      </c>
      <c r="C93" s="19">
        <f t="shared" si="66"/>
        <v>55.938299999999998</v>
      </c>
      <c r="D93" s="19">
        <f t="shared" si="60"/>
        <v>40.359523809523814</v>
      </c>
      <c r="E93" s="19"/>
      <c r="F93" s="19"/>
      <c r="G93" s="17"/>
      <c r="H93" s="19"/>
      <c r="I93" s="19"/>
      <c r="J93" s="17"/>
      <c r="K93" s="19"/>
      <c r="L93" s="19"/>
      <c r="M93" s="17"/>
      <c r="N93" s="19">
        <v>138.6</v>
      </c>
      <c r="O93" s="84">
        <v>55.938299999999998</v>
      </c>
      <c r="P93" s="17">
        <f t="shared" si="63"/>
        <v>40.359523809523814</v>
      </c>
      <c r="Q93" s="19"/>
      <c r="R93" s="19"/>
      <c r="S93" s="17"/>
      <c r="T93" s="19"/>
      <c r="U93" s="19">
        <f t="shared" si="67"/>
        <v>0</v>
      </c>
      <c r="V93" s="19">
        <f t="shared" si="67"/>
        <v>0</v>
      </c>
      <c r="W93" s="17"/>
      <c r="X93" s="19"/>
      <c r="Y93" s="19"/>
      <c r="Z93" s="17"/>
      <c r="AA93" s="19"/>
      <c r="AB93" s="19"/>
      <c r="AC93" s="17"/>
      <c r="AD93" s="19"/>
      <c r="AE93" s="19"/>
      <c r="AF93" s="17"/>
      <c r="AG93" s="19"/>
      <c r="AH93" s="19"/>
      <c r="AI93" s="17"/>
      <c r="AJ93" s="19"/>
      <c r="AK93" s="19"/>
      <c r="AL93" s="17"/>
      <c r="AM93" s="19"/>
      <c r="AN93" s="19"/>
      <c r="AO93" s="17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7"/>
      <c r="BB93" s="19"/>
      <c r="BC93" s="19"/>
      <c r="BD93" s="17"/>
      <c r="BE93" s="19"/>
      <c r="BF93" s="19"/>
      <c r="BG93" s="17"/>
      <c r="BH93" s="19"/>
      <c r="BI93" s="19"/>
      <c r="BJ93" s="17"/>
      <c r="BK93" s="19"/>
      <c r="BL93" s="19"/>
      <c r="BM93" s="17"/>
      <c r="BN93" s="19"/>
      <c r="BO93" s="19"/>
      <c r="BP93" s="17"/>
      <c r="BQ93" s="19"/>
      <c r="BR93" s="19"/>
      <c r="BS93" s="17"/>
      <c r="BT93" s="19"/>
      <c r="BU93" s="19"/>
      <c r="BV93" s="17"/>
      <c r="BW93" s="19"/>
      <c r="BX93" s="19"/>
      <c r="BY93" s="17"/>
      <c r="BZ93" s="19"/>
      <c r="CA93" s="19"/>
      <c r="CB93" s="17"/>
      <c r="CC93" s="19"/>
      <c r="CD93" s="19"/>
      <c r="CE93" s="17"/>
      <c r="CF93" s="19"/>
      <c r="CG93" s="19"/>
      <c r="CH93" s="17"/>
      <c r="CI93" s="19"/>
      <c r="CJ93" s="19"/>
      <c r="CK93" s="17"/>
      <c r="CL93" s="19"/>
      <c r="CM93" s="19"/>
      <c r="CN93" s="17"/>
      <c r="CO93" s="19"/>
      <c r="CP93" s="19"/>
      <c r="CQ93" s="17"/>
      <c r="CR93" s="19"/>
      <c r="CS93" s="19"/>
      <c r="CT93" s="17"/>
      <c r="CU93" s="19"/>
      <c r="CV93" s="19"/>
      <c r="CW93" s="17"/>
      <c r="CX93" s="19"/>
      <c r="CY93" s="19"/>
      <c r="CZ93" s="17"/>
    </row>
    <row r="94" spans="1:104" ht="15.95" customHeight="1">
      <c r="A94" s="1" t="s">
        <v>118</v>
      </c>
      <c r="B94" s="19">
        <f t="shared" si="65"/>
        <v>273.60000000000002</v>
      </c>
      <c r="C94" s="19">
        <f t="shared" si="66"/>
        <v>61.61177</v>
      </c>
      <c r="D94" s="19">
        <f t="shared" si="60"/>
        <v>22.518921783625728</v>
      </c>
      <c r="E94" s="19"/>
      <c r="F94" s="19"/>
      <c r="G94" s="17"/>
      <c r="H94" s="19"/>
      <c r="I94" s="19"/>
      <c r="J94" s="17"/>
      <c r="K94" s="19"/>
      <c r="L94" s="19"/>
      <c r="M94" s="17"/>
      <c r="N94" s="19">
        <v>273.60000000000002</v>
      </c>
      <c r="O94" s="84">
        <v>61.61177</v>
      </c>
      <c r="P94" s="17">
        <f t="shared" si="63"/>
        <v>22.518921783625728</v>
      </c>
      <c r="Q94" s="19"/>
      <c r="R94" s="19"/>
      <c r="S94" s="17"/>
      <c r="T94" s="19"/>
      <c r="U94" s="19">
        <f t="shared" si="67"/>
        <v>0</v>
      </c>
      <c r="V94" s="19">
        <f t="shared" si="67"/>
        <v>0</v>
      </c>
      <c r="W94" s="17"/>
      <c r="X94" s="19"/>
      <c r="Y94" s="19"/>
      <c r="Z94" s="17"/>
      <c r="AA94" s="19"/>
      <c r="AB94" s="19"/>
      <c r="AC94" s="17"/>
      <c r="AD94" s="19"/>
      <c r="AE94" s="19"/>
      <c r="AF94" s="17"/>
      <c r="AG94" s="19"/>
      <c r="AH94" s="19"/>
      <c r="AI94" s="17"/>
      <c r="AJ94" s="19"/>
      <c r="AK94" s="19"/>
      <c r="AL94" s="17"/>
      <c r="AM94" s="19"/>
      <c r="AN94" s="19"/>
      <c r="AO94" s="17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7"/>
      <c r="BB94" s="19"/>
      <c r="BC94" s="19"/>
      <c r="BD94" s="17"/>
      <c r="BE94" s="19"/>
      <c r="BF94" s="19"/>
      <c r="BG94" s="17"/>
      <c r="BH94" s="19"/>
      <c r="BI94" s="19"/>
      <c r="BJ94" s="17"/>
      <c r="BK94" s="19"/>
      <c r="BL94" s="19"/>
      <c r="BM94" s="17"/>
      <c r="BN94" s="19"/>
      <c r="BO94" s="19"/>
      <c r="BP94" s="17"/>
      <c r="BQ94" s="19"/>
      <c r="BR94" s="19"/>
      <c r="BS94" s="17"/>
      <c r="BT94" s="19"/>
      <c r="BU94" s="19"/>
      <c r="BV94" s="17"/>
      <c r="BW94" s="19"/>
      <c r="BX94" s="19"/>
      <c r="BY94" s="17"/>
      <c r="BZ94" s="19"/>
      <c r="CA94" s="19"/>
      <c r="CB94" s="17"/>
      <c r="CC94" s="19"/>
      <c r="CD94" s="19"/>
      <c r="CE94" s="17"/>
      <c r="CF94" s="19"/>
      <c r="CG94" s="19"/>
      <c r="CH94" s="17"/>
      <c r="CI94" s="19"/>
      <c r="CJ94" s="19"/>
      <c r="CK94" s="17"/>
      <c r="CL94" s="19"/>
      <c r="CM94" s="19"/>
      <c r="CN94" s="17"/>
      <c r="CO94" s="19"/>
      <c r="CP94" s="19"/>
      <c r="CQ94" s="17"/>
      <c r="CR94" s="19"/>
      <c r="CS94" s="19"/>
      <c r="CT94" s="17"/>
      <c r="CU94" s="19"/>
      <c r="CV94" s="19"/>
      <c r="CW94" s="17"/>
      <c r="CX94" s="19"/>
      <c r="CY94" s="19"/>
      <c r="CZ94" s="17"/>
    </row>
    <row r="95" spans="1:104" s="6" customFormat="1" ht="15.75" customHeight="1">
      <c r="A95" s="2" t="s">
        <v>149</v>
      </c>
      <c r="B95" s="20">
        <f>B96+B97</f>
        <v>374720.44458999997</v>
      </c>
      <c r="C95" s="20">
        <f t="shared" ref="C95:CA95" si="68">C96+C97</f>
        <v>240001.03367000006</v>
      </c>
      <c r="D95" s="20">
        <f t="shared" si="60"/>
        <v>64.048022234974923</v>
      </c>
      <c r="E95" s="20">
        <f>E96+E97</f>
        <v>533.70000000000005</v>
      </c>
      <c r="F95" s="20">
        <f>F96+F97</f>
        <v>0</v>
      </c>
      <c r="G95" s="23">
        <f>F95/E95*100</f>
        <v>0</v>
      </c>
      <c r="H95" s="20">
        <f t="shared" si="68"/>
        <v>1201.3</v>
      </c>
      <c r="I95" s="20">
        <f t="shared" si="68"/>
        <v>612.22366</v>
      </c>
      <c r="J95" s="23">
        <f>I95/H95*100</f>
        <v>50.963427953050868</v>
      </c>
      <c r="K95" s="20">
        <f t="shared" si="68"/>
        <v>0.8</v>
      </c>
      <c r="L95" s="20">
        <f t="shared" si="68"/>
        <v>0.8</v>
      </c>
      <c r="M95" s="23">
        <f>L95/K95*100</f>
        <v>100</v>
      </c>
      <c r="N95" s="20">
        <f t="shared" si="68"/>
        <v>1787.4</v>
      </c>
      <c r="O95" s="20">
        <f t="shared" si="68"/>
        <v>652.07529000000011</v>
      </c>
      <c r="P95" s="23">
        <f>O95/N95*100</f>
        <v>36.481777442094668</v>
      </c>
      <c r="Q95" s="20">
        <f>Q96+Q97</f>
        <v>1147.4528899999998</v>
      </c>
      <c r="R95" s="20">
        <f>R96+R97</f>
        <v>0</v>
      </c>
      <c r="S95" s="23"/>
      <c r="T95" s="20">
        <f>T96+T97</f>
        <v>1449.73</v>
      </c>
      <c r="U95" s="20">
        <f>U96+U97</f>
        <v>1449.73</v>
      </c>
      <c r="V95" s="20">
        <f>V96+V97</f>
        <v>1449.73</v>
      </c>
      <c r="W95" s="23">
        <f>V95/U95*100</f>
        <v>100</v>
      </c>
      <c r="X95" s="20">
        <f>X96+X97</f>
        <v>1435.2327</v>
      </c>
      <c r="Y95" s="20">
        <f>Y96+Y97</f>
        <v>1435.2327</v>
      </c>
      <c r="Z95" s="23">
        <f>Y95/X95*100</f>
        <v>100</v>
      </c>
      <c r="AA95" s="20">
        <f>AA96+AA97</f>
        <v>14.497299999999999</v>
      </c>
      <c r="AB95" s="20">
        <f>AB96+AB97</f>
        <v>14.497299999999999</v>
      </c>
      <c r="AC95" s="23">
        <f>AB95/AA95*100</f>
        <v>100</v>
      </c>
      <c r="AD95" s="20">
        <f>AD96+AD97</f>
        <v>17967.599999999999</v>
      </c>
      <c r="AE95" s="20">
        <f>AE96+AE97</f>
        <v>11729.25455</v>
      </c>
      <c r="AF95" s="23">
        <f>AE95/AD95*100</f>
        <v>65.280029330572802</v>
      </c>
      <c r="AG95" s="20">
        <f t="shared" si="68"/>
        <v>227115.2</v>
      </c>
      <c r="AH95" s="20">
        <f t="shared" si="68"/>
        <v>147497.4031</v>
      </c>
      <c r="AI95" s="23">
        <f>AH95/AG95*100</f>
        <v>64.943871260047757</v>
      </c>
      <c r="AJ95" s="20">
        <f t="shared" si="68"/>
        <v>34350.199999999997</v>
      </c>
      <c r="AK95" s="20">
        <f t="shared" si="68"/>
        <v>21570.077300000001</v>
      </c>
      <c r="AL95" s="23">
        <f>AK95/AJ95*100</f>
        <v>62.794619245302798</v>
      </c>
      <c r="AM95" s="20">
        <f t="shared" si="68"/>
        <v>0</v>
      </c>
      <c r="AN95" s="20">
        <f t="shared" si="68"/>
        <v>0</v>
      </c>
      <c r="AO95" s="23" t="e">
        <f>AN95/AM95*100</f>
        <v>#DIV/0!</v>
      </c>
      <c r="AP95" s="20">
        <f t="shared" si="68"/>
        <v>174.1</v>
      </c>
      <c r="AQ95" s="20">
        <f t="shared" si="68"/>
        <v>66.572339999999997</v>
      </c>
      <c r="AR95" s="20">
        <f>AQ95/AP95*100</f>
        <v>38.237989661114305</v>
      </c>
      <c r="AS95" s="20">
        <f t="shared" si="68"/>
        <v>28228</v>
      </c>
      <c r="AT95" s="20">
        <f t="shared" si="68"/>
        <v>19181.7</v>
      </c>
      <c r="AU95" s="20">
        <f>AT95/AS95*100</f>
        <v>67.952741958339232</v>
      </c>
      <c r="AV95" s="20">
        <f t="shared" si="68"/>
        <v>13573.8</v>
      </c>
      <c r="AW95" s="20">
        <f t="shared" si="68"/>
        <v>8386.4</v>
      </c>
      <c r="AX95" s="20">
        <f>AW95/AV95*100</f>
        <v>61.783730421842073</v>
      </c>
      <c r="AY95" s="20">
        <f t="shared" si="68"/>
        <v>17892.812699999999</v>
      </c>
      <c r="AZ95" s="20">
        <f t="shared" si="68"/>
        <v>11706.606159999999</v>
      </c>
      <c r="BA95" s="23">
        <f>AZ95/AY95*100</f>
        <v>65.426304719548085</v>
      </c>
      <c r="BB95" s="20">
        <f t="shared" si="68"/>
        <v>60.1</v>
      </c>
      <c r="BC95" s="20">
        <f t="shared" si="68"/>
        <v>46.2</v>
      </c>
      <c r="BD95" s="23">
        <f>BC95/BB95*100</f>
        <v>76.871880199667217</v>
      </c>
      <c r="BE95" s="20">
        <f t="shared" si="68"/>
        <v>13.8</v>
      </c>
      <c r="BF95" s="20">
        <f t="shared" si="68"/>
        <v>0</v>
      </c>
      <c r="BG95" s="23">
        <f>BF95/BE95*100</f>
        <v>0</v>
      </c>
      <c r="BH95" s="20">
        <f t="shared" si="68"/>
        <v>529</v>
      </c>
      <c r="BI95" s="20">
        <f t="shared" si="68"/>
        <v>308.5831</v>
      </c>
      <c r="BJ95" s="23">
        <f>BI95/BH95*100</f>
        <v>58.333289224952743</v>
      </c>
      <c r="BK95" s="20">
        <f t="shared" si="68"/>
        <v>3</v>
      </c>
      <c r="BL95" s="20">
        <f t="shared" si="68"/>
        <v>1.5</v>
      </c>
      <c r="BM95" s="23">
        <f>BL95/BK95*100</f>
        <v>50</v>
      </c>
      <c r="BN95" s="20">
        <f t="shared" si="68"/>
        <v>601</v>
      </c>
      <c r="BO95" s="20">
        <f t="shared" si="68"/>
        <v>417.33339999999998</v>
      </c>
      <c r="BP95" s="23">
        <f>BO95/BN95*100</f>
        <v>69.439833610648918</v>
      </c>
      <c r="BQ95" s="20">
        <f t="shared" si="68"/>
        <v>27</v>
      </c>
      <c r="BR95" s="20">
        <f t="shared" si="68"/>
        <v>13.6</v>
      </c>
      <c r="BS95" s="23">
        <f>BR95/BQ95*100</f>
        <v>50.370370370370367</v>
      </c>
      <c r="BT95" s="20">
        <f t="shared" si="68"/>
        <v>0</v>
      </c>
      <c r="BU95" s="20">
        <f t="shared" si="68"/>
        <v>0</v>
      </c>
      <c r="BV95" s="23"/>
      <c r="BW95" s="20">
        <f t="shared" si="68"/>
        <v>332.4</v>
      </c>
      <c r="BX95" s="20">
        <f t="shared" si="68"/>
        <v>332.4</v>
      </c>
      <c r="BY95" s="23">
        <f>BX95/BW95*100</f>
        <v>100</v>
      </c>
      <c r="BZ95" s="20">
        <f t="shared" si="68"/>
        <v>0</v>
      </c>
      <c r="CA95" s="20">
        <f t="shared" si="68"/>
        <v>0</v>
      </c>
      <c r="CB95" s="23"/>
      <c r="CC95" s="20">
        <f t="shared" ref="CC95:CJ95" si="69">CC96+CC97</f>
        <v>11138</v>
      </c>
      <c r="CD95" s="20">
        <f t="shared" si="69"/>
        <v>9453.0389400000004</v>
      </c>
      <c r="CE95" s="23">
        <f>CD95/CC95*100</f>
        <v>84.871960316035199</v>
      </c>
      <c r="CF95" s="20">
        <f t="shared" si="69"/>
        <v>152</v>
      </c>
      <c r="CG95" s="20">
        <f t="shared" si="69"/>
        <v>151.08750000000001</v>
      </c>
      <c r="CH95" s="23"/>
      <c r="CI95" s="20">
        <f t="shared" si="69"/>
        <v>0</v>
      </c>
      <c r="CJ95" s="20">
        <f t="shared" si="69"/>
        <v>0</v>
      </c>
      <c r="CK95" s="23"/>
      <c r="CL95" s="20">
        <f>CL96+CL97</f>
        <v>12.454000000000001</v>
      </c>
      <c r="CM95" s="20">
        <f>CM96+CM97</f>
        <v>0</v>
      </c>
      <c r="CN95" s="23">
        <f>CM95/CL95*100</f>
        <v>0</v>
      </c>
      <c r="CO95" s="20">
        <f>CO96+CO97</f>
        <v>12611.92873</v>
      </c>
      <c r="CP95" s="20">
        <f>CP96+CP97</f>
        <v>5939.4786000000004</v>
      </c>
      <c r="CQ95" s="23">
        <f>CP95/CO95*100</f>
        <v>47.09413387241684</v>
      </c>
      <c r="CR95" s="20">
        <f>CR96+CR97</f>
        <v>3249.19</v>
      </c>
      <c r="CS95" s="20">
        <f>CS96+CS97</f>
        <v>484.96973000000003</v>
      </c>
      <c r="CT95" s="23">
        <f>CS95/CR95*100</f>
        <v>14.925865523407372</v>
      </c>
      <c r="CU95" s="20">
        <f>CU96+CU97</f>
        <v>0</v>
      </c>
      <c r="CV95" s="20">
        <f>CV96+CV97</f>
        <v>0</v>
      </c>
      <c r="CW95" s="23" t="e">
        <f>CV95/CU95*100</f>
        <v>#DIV/0!</v>
      </c>
      <c r="CX95" s="20">
        <f>CX96+CX97</f>
        <v>568.47627</v>
      </c>
      <c r="CY95" s="20">
        <f>CY96+CY97</f>
        <v>0</v>
      </c>
      <c r="CZ95" s="23">
        <f>CY95/CX95*100</f>
        <v>0</v>
      </c>
    </row>
    <row r="96" spans="1:104" ht="15.75" customHeight="1">
      <c r="A96" s="1" t="s">
        <v>154</v>
      </c>
      <c r="B96" s="19">
        <f>H96+K96+N96+AG96+AJ96+AM96+AP96+AS96+AV96+AY96+BB96+BE96+BH96+BK96+E96+BN96+BQ96+BT96+BW96+BZ96+CC96+CF96+CI96+Q96+T96+CL96+AD96+CO96+CR96+CU96+CX96</f>
        <v>372933.04458999995</v>
      </c>
      <c r="C96" s="19">
        <f>I96+L96+O96+AH96+AK96+AN96+AQ96+AT96+AW96+AZ96+BC96+BF96+BI96+BL96+F96+BO96+BR96+BU96+BX96+CA96+CD96+CG96+CJ96+R96+V96+CM96+AE96+CP96+CS96+CV96+CY96</f>
        <v>239348.95838000005</v>
      </c>
      <c r="D96" s="19">
        <f t="shared" si="60"/>
        <v>64.180142213768875</v>
      </c>
      <c r="E96" s="19">
        <v>533.70000000000005</v>
      </c>
      <c r="F96" s="19"/>
      <c r="G96" s="17">
        <f>F96/E96*100</f>
        <v>0</v>
      </c>
      <c r="H96" s="19">
        <v>1201.3</v>
      </c>
      <c r="I96" s="19">
        <v>612.22366</v>
      </c>
      <c r="J96" s="17">
        <f>I96/H96*100</f>
        <v>50.963427953050868</v>
      </c>
      <c r="K96" s="19">
        <v>0.8</v>
      </c>
      <c r="L96" s="19">
        <v>0.8</v>
      </c>
      <c r="M96" s="17">
        <f>L96/K96*100</f>
        <v>100</v>
      </c>
      <c r="N96" s="19"/>
      <c r="O96" s="19"/>
      <c r="P96" s="17"/>
      <c r="Q96" s="19">
        <v>1147.4528899999998</v>
      </c>
      <c r="R96" s="19"/>
      <c r="S96" s="17"/>
      <c r="T96" s="19">
        <v>1449.73</v>
      </c>
      <c r="U96" s="19">
        <f>X96+AA96</f>
        <v>1449.73</v>
      </c>
      <c r="V96" s="19">
        <f>Y96+AB96</f>
        <v>1449.73</v>
      </c>
      <c r="W96" s="17">
        <f>V96/U96*100</f>
        <v>100</v>
      </c>
      <c r="X96" s="19">
        <v>1435.2327</v>
      </c>
      <c r="Y96" s="19">
        <v>1435.2327</v>
      </c>
      <c r="Z96" s="17">
        <f>Y96/X96*100</f>
        <v>100</v>
      </c>
      <c r="AA96" s="19">
        <v>14.497299999999999</v>
      </c>
      <c r="AB96" s="19">
        <v>14.497299999999999</v>
      </c>
      <c r="AC96" s="17">
        <f>AB96/AA96*100</f>
        <v>100</v>
      </c>
      <c r="AD96" s="19">
        <v>17967.599999999999</v>
      </c>
      <c r="AE96" s="19">
        <v>11729.25455</v>
      </c>
      <c r="AF96" s="17">
        <f>AE96/AD96*100</f>
        <v>65.280029330572802</v>
      </c>
      <c r="AG96" s="19">
        <v>227115.2</v>
      </c>
      <c r="AH96" s="19">
        <v>147497.4031</v>
      </c>
      <c r="AI96" s="17">
        <f>AH96/AG96*100</f>
        <v>64.943871260047757</v>
      </c>
      <c r="AJ96" s="19">
        <v>34350.199999999997</v>
      </c>
      <c r="AK96" s="19">
        <v>21570.077300000001</v>
      </c>
      <c r="AL96" s="17">
        <f>AK96/AJ96*100</f>
        <v>62.794619245302798</v>
      </c>
      <c r="AM96" s="19"/>
      <c r="AN96" s="19"/>
      <c r="AO96" s="17" t="e">
        <f>AN96/AM96*100</f>
        <v>#DIV/0!</v>
      </c>
      <c r="AP96" s="19">
        <v>174.1</v>
      </c>
      <c r="AQ96" s="19">
        <v>66.572339999999997</v>
      </c>
      <c r="AR96" s="17">
        <f>AQ96/AP96*100</f>
        <v>38.237989661114305</v>
      </c>
      <c r="AS96" s="19">
        <v>28228</v>
      </c>
      <c r="AT96" s="19">
        <v>19181.7</v>
      </c>
      <c r="AU96" s="17">
        <f>AT96/AS96*100</f>
        <v>67.952741958339232</v>
      </c>
      <c r="AV96" s="19">
        <v>13573.8</v>
      </c>
      <c r="AW96" s="19">
        <v>8386.4</v>
      </c>
      <c r="AX96" s="17">
        <f>AW96/AV96*100</f>
        <v>61.783730421842073</v>
      </c>
      <c r="AY96" s="19">
        <v>17892.812699999999</v>
      </c>
      <c r="AZ96" s="19">
        <v>11706.606159999999</v>
      </c>
      <c r="BA96" s="17">
        <f>AZ96/AY96*100</f>
        <v>65.426304719548085</v>
      </c>
      <c r="BB96" s="19">
        <v>60.1</v>
      </c>
      <c r="BC96" s="19">
        <v>46.2</v>
      </c>
      <c r="BD96" s="17">
        <f>BC96/BB96*100</f>
        <v>76.871880199667217</v>
      </c>
      <c r="BE96" s="19">
        <v>13.8</v>
      </c>
      <c r="BF96" s="19"/>
      <c r="BG96" s="17">
        <f>BF96/BE96*100</f>
        <v>0</v>
      </c>
      <c r="BH96" s="19">
        <v>529</v>
      </c>
      <c r="BI96" s="19">
        <v>308.5831</v>
      </c>
      <c r="BJ96" s="17">
        <f>BI96/BH96*100</f>
        <v>58.333289224952743</v>
      </c>
      <c r="BK96" s="19">
        <v>3</v>
      </c>
      <c r="BL96" s="19">
        <v>1.5</v>
      </c>
      <c r="BM96" s="17">
        <f>BL96/BK96*100</f>
        <v>50</v>
      </c>
      <c r="BN96" s="19">
        <v>601</v>
      </c>
      <c r="BO96" s="19">
        <v>417.33339999999998</v>
      </c>
      <c r="BP96" s="17">
        <f>BO96/BN96*100</f>
        <v>69.439833610648918</v>
      </c>
      <c r="BQ96" s="19">
        <v>27</v>
      </c>
      <c r="BR96" s="19">
        <v>13.6</v>
      </c>
      <c r="BS96" s="17">
        <f>BR96/BQ96*100</f>
        <v>50.370370370370367</v>
      </c>
      <c r="BT96" s="19">
        <v>0</v>
      </c>
      <c r="BU96" s="19"/>
      <c r="BV96" s="17"/>
      <c r="BW96" s="19">
        <v>332.4</v>
      </c>
      <c r="BX96" s="19">
        <v>332.4</v>
      </c>
      <c r="BY96" s="17">
        <f>BX96/BW96*100</f>
        <v>100</v>
      </c>
      <c r="BZ96" s="19"/>
      <c r="CA96" s="19"/>
      <c r="CB96" s="17"/>
      <c r="CC96" s="19">
        <v>11138</v>
      </c>
      <c r="CD96" s="19">
        <v>9453.0389400000004</v>
      </c>
      <c r="CE96" s="17">
        <f>CD96/CC96*100</f>
        <v>84.871960316035199</v>
      </c>
      <c r="CF96" s="19">
        <v>152</v>
      </c>
      <c r="CG96" s="19">
        <v>151.08750000000001</v>
      </c>
      <c r="CH96" s="17"/>
      <c r="CI96" s="19"/>
      <c r="CJ96" s="19"/>
      <c r="CK96" s="17"/>
      <c r="CL96" s="19">
        <v>12.454000000000001</v>
      </c>
      <c r="CM96" s="19"/>
      <c r="CN96" s="17">
        <f>CM96/CL96*100</f>
        <v>0</v>
      </c>
      <c r="CO96" s="19">
        <v>12611.92873</v>
      </c>
      <c r="CP96" s="19">
        <v>5939.4786000000004</v>
      </c>
      <c r="CQ96" s="17">
        <f>CP96/CO96*100</f>
        <v>47.09413387241684</v>
      </c>
      <c r="CR96" s="19">
        <v>3249.19</v>
      </c>
      <c r="CS96" s="19">
        <v>484.96973000000003</v>
      </c>
      <c r="CT96" s="17">
        <f>CS96/CR96*100</f>
        <v>14.925865523407372</v>
      </c>
      <c r="CU96" s="19"/>
      <c r="CV96" s="19"/>
      <c r="CW96" s="17" t="e">
        <f>CV96/CU96*100</f>
        <v>#DIV/0!</v>
      </c>
      <c r="CX96" s="19">
        <v>568.47627</v>
      </c>
      <c r="CY96" s="19"/>
      <c r="CZ96" s="17">
        <f>CY96/CX96*100</f>
        <v>0</v>
      </c>
    </row>
    <row r="97" spans="1:104" s="6" customFormat="1" ht="15.75" customHeight="1">
      <c r="A97" s="2" t="s">
        <v>160</v>
      </c>
      <c r="B97" s="20">
        <f>SUM(B98:B106)</f>
        <v>1787.4</v>
      </c>
      <c r="C97" s="20">
        <f>SUM(C98:C106)</f>
        <v>652.07529000000011</v>
      </c>
      <c r="D97" s="20">
        <f t="shared" si="60"/>
        <v>36.481777442094668</v>
      </c>
      <c r="E97" s="20">
        <f>SUM(E98:E106)</f>
        <v>0</v>
      </c>
      <c r="F97" s="20">
        <f>SUM(F98:F106)</f>
        <v>0</v>
      </c>
      <c r="G97" s="23"/>
      <c r="H97" s="20">
        <f t="shared" ref="H97:CA97" si="70">SUM(H98:H106)</f>
        <v>0</v>
      </c>
      <c r="I97" s="20">
        <f t="shared" si="70"/>
        <v>0</v>
      </c>
      <c r="J97" s="23"/>
      <c r="K97" s="20">
        <f t="shared" si="70"/>
        <v>0</v>
      </c>
      <c r="L97" s="20">
        <f t="shared" si="70"/>
        <v>0</v>
      </c>
      <c r="M97" s="23"/>
      <c r="N97" s="20">
        <f t="shared" si="70"/>
        <v>1787.4</v>
      </c>
      <c r="O97" s="20">
        <f t="shared" si="70"/>
        <v>652.07529000000011</v>
      </c>
      <c r="P97" s="23">
        <f t="shared" ref="P97:P106" si="71">O97/N97*100</f>
        <v>36.481777442094668</v>
      </c>
      <c r="Q97" s="20">
        <f>SUM(Q98:Q106)</f>
        <v>0</v>
      </c>
      <c r="R97" s="20">
        <f>SUM(R98:R106)</f>
        <v>0</v>
      </c>
      <c r="S97" s="23"/>
      <c r="T97" s="20">
        <f>SUM(T98:T106)</f>
        <v>0</v>
      </c>
      <c r="U97" s="20">
        <f>SUM(U98:U106)</f>
        <v>0</v>
      </c>
      <c r="V97" s="20">
        <f>SUM(V98:V106)</f>
        <v>0</v>
      </c>
      <c r="W97" s="23"/>
      <c r="X97" s="20">
        <f>SUM(X98:X106)</f>
        <v>0</v>
      </c>
      <c r="Y97" s="20">
        <f>SUM(Y98:Y106)</f>
        <v>0</v>
      </c>
      <c r="Z97" s="23"/>
      <c r="AA97" s="20">
        <f>SUM(AA98:AA106)</f>
        <v>0</v>
      </c>
      <c r="AB97" s="20">
        <f>SUM(AB98:AB106)</f>
        <v>0</v>
      </c>
      <c r="AC97" s="23"/>
      <c r="AD97" s="20">
        <f>SUM(AD98:AD106)</f>
        <v>0</v>
      </c>
      <c r="AE97" s="20">
        <f>SUM(AE98:AE106)</f>
        <v>0</v>
      </c>
      <c r="AF97" s="23"/>
      <c r="AG97" s="20">
        <f t="shared" si="70"/>
        <v>0</v>
      </c>
      <c r="AH97" s="20">
        <f t="shared" si="70"/>
        <v>0</v>
      </c>
      <c r="AI97" s="23"/>
      <c r="AJ97" s="20">
        <f t="shared" si="70"/>
        <v>0</v>
      </c>
      <c r="AK97" s="20">
        <f t="shared" si="70"/>
        <v>0</v>
      </c>
      <c r="AL97" s="23"/>
      <c r="AM97" s="20">
        <f t="shared" si="70"/>
        <v>0</v>
      </c>
      <c r="AN97" s="20">
        <f t="shared" si="70"/>
        <v>0</v>
      </c>
      <c r="AO97" s="23"/>
      <c r="AP97" s="20">
        <f t="shared" si="70"/>
        <v>0</v>
      </c>
      <c r="AQ97" s="20">
        <f t="shared" si="70"/>
        <v>0</v>
      </c>
      <c r="AR97" s="20"/>
      <c r="AS97" s="20">
        <f t="shared" si="70"/>
        <v>0</v>
      </c>
      <c r="AT97" s="20">
        <f t="shared" si="70"/>
        <v>0</v>
      </c>
      <c r="AU97" s="20"/>
      <c r="AV97" s="20">
        <f t="shared" si="70"/>
        <v>0</v>
      </c>
      <c r="AW97" s="20">
        <f t="shared" si="70"/>
        <v>0</v>
      </c>
      <c r="AX97" s="20"/>
      <c r="AY97" s="20">
        <f t="shared" si="70"/>
        <v>0</v>
      </c>
      <c r="AZ97" s="20">
        <f t="shared" si="70"/>
        <v>0</v>
      </c>
      <c r="BA97" s="23"/>
      <c r="BB97" s="20">
        <f t="shared" si="70"/>
        <v>0</v>
      </c>
      <c r="BC97" s="20">
        <f t="shared" si="70"/>
        <v>0</v>
      </c>
      <c r="BD97" s="23"/>
      <c r="BE97" s="20">
        <f t="shared" si="70"/>
        <v>0</v>
      </c>
      <c r="BF97" s="20">
        <f t="shared" si="70"/>
        <v>0</v>
      </c>
      <c r="BG97" s="23"/>
      <c r="BH97" s="20">
        <f t="shared" si="70"/>
        <v>0</v>
      </c>
      <c r="BI97" s="20">
        <f t="shared" si="70"/>
        <v>0</v>
      </c>
      <c r="BJ97" s="23"/>
      <c r="BK97" s="20">
        <f t="shared" si="70"/>
        <v>0</v>
      </c>
      <c r="BL97" s="20">
        <f t="shared" si="70"/>
        <v>0</v>
      </c>
      <c r="BM97" s="23"/>
      <c r="BN97" s="20">
        <f t="shared" si="70"/>
        <v>0</v>
      </c>
      <c r="BO97" s="20">
        <f t="shared" si="70"/>
        <v>0</v>
      </c>
      <c r="BP97" s="23"/>
      <c r="BQ97" s="20">
        <f t="shared" si="70"/>
        <v>0</v>
      </c>
      <c r="BR97" s="20">
        <f t="shared" si="70"/>
        <v>0</v>
      </c>
      <c r="BS97" s="23"/>
      <c r="BT97" s="20">
        <f t="shared" si="70"/>
        <v>0</v>
      </c>
      <c r="BU97" s="20">
        <f t="shared" si="70"/>
        <v>0</v>
      </c>
      <c r="BV97" s="23"/>
      <c r="BW97" s="20">
        <f t="shared" si="70"/>
        <v>0</v>
      </c>
      <c r="BX97" s="20">
        <f t="shared" si="70"/>
        <v>0</v>
      </c>
      <c r="BY97" s="23"/>
      <c r="BZ97" s="20">
        <f t="shared" si="70"/>
        <v>0</v>
      </c>
      <c r="CA97" s="20">
        <f t="shared" si="70"/>
        <v>0</v>
      </c>
      <c r="CB97" s="23"/>
      <c r="CC97" s="20">
        <f t="shared" ref="CC97:CJ97" si="72">SUM(CC98:CC106)</f>
        <v>0</v>
      </c>
      <c r="CD97" s="20">
        <f t="shared" si="72"/>
        <v>0</v>
      </c>
      <c r="CE97" s="23"/>
      <c r="CF97" s="20">
        <f t="shared" si="72"/>
        <v>0</v>
      </c>
      <c r="CG97" s="20">
        <f t="shared" si="72"/>
        <v>0</v>
      </c>
      <c r="CH97" s="23"/>
      <c r="CI97" s="20">
        <f t="shared" si="72"/>
        <v>0</v>
      </c>
      <c r="CJ97" s="20">
        <f t="shared" si="72"/>
        <v>0</v>
      </c>
      <c r="CK97" s="23"/>
      <c r="CL97" s="20">
        <f>SUM(CL98:CL106)</f>
        <v>0</v>
      </c>
      <c r="CM97" s="20">
        <f>SUM(CM98:CM106)</f>
        <v>0</v>
      </c>
      <c r="CN97" s="23"/>
      <c r="CO97" s="20">
        <f>SUM(CO98:CO106)</f>
        <v>0</v>
      </c>
      <c r="CP97" s="20">
        <f>SUM(CP98:CP106)</f>
        <v>0</v>
      </c>
      <c r="CQ97" s="23"/>
      <c r="CR97" s="20">
        <f>SUM(CR98:CR106)</f>
        <v>0</v>
      </c>
      <c r="CS97" s="20">
        <f>SUM(CS98:CS106)</f>
        <v>0</v>
      </c>
      <c r="CT97" s="23"/>
      <c r="CU97" s="20">
        <f>SUM(CU98:CU106)</f>
        <v>0</v>
      </c>
      <c r="CV97" s="20">
        <f>SUM(CV98:CV106)</f>
        <v>0</v>
      </c>
      <c r="CW97" s="23"/>
      <c r="CX97" s="20">
        <f>SUM(CX98:CX106)</f>
        <v>0</v>
      </c>
      <c r="CY97" s="20">
        <f>SUM(CY98:CY106)</f>
        <v>0</v>
      </c>
      <c r="CZ97" s="23"/>
    </row>
    <row r="98" spans="1:104" ht="15.75" customHeight="1">
      <c r="A98" s="1" t="s">
        <v>109</v>
      </c>
      <c r="B98" s="19">
        <f t="shared" ref="B98:B106" si="73">H98+K98+N98+AG98+AJ98+AM98+AP98+AS98+AV98+AY98+BB98+BE98+BH98+BK98+E98+BN98+BQ98+BT98+BW98+BZ98+CC98+CF98+CI98+Q98+T98+CL98+AD98+CO98+CR98+CU98+CX98</f>
        <v>138.6</v>
      </c>
      <c r="C98" s="19">
        <f t="shared" ref="C98:C106" si="74">I98+L98+O98+AH98+AK98+AN98+AQ98+AT98+AW98+AZ98+BC98+BF98+BI98+BL98+F98+BO98+BR98+BU98+BX98+CA98+CD98+CG98+CJ98+R98+V98+CM98+AE98+CP98+CS98+CV98+CY98</f>
        <v>63.376899999999999</v>
      </c>
      <c r="D98" s="19">
        <f t="shared" si="60"/>
        <v>45.726479076479073</v>
      </c>
      <c r="E98" s="19"/>
      <c r="F98" s="19"/>
      <c r="G98" s="17"/>
      <c r="H98" s="19"/>
      <c r="I98" s="19"/>
      <c r="J98" s="17"/>
      <c r="K98" s="19"/>
      <c r="L98" s="19"/>
      <c r="M98" s="17"/>
      <c r="N98" s="19">
        <v>138.6</v>
      </c>
      <c r="O98" s="19">
        <v>63.376899999999999</v>
      </c>
      <c r="P98" s="17">
        <f t="shared" si="71"/>
        <v>45.726479076479073</v>
      </c>
      <c r="Q98" s="19"/>
      <c r="R98" s="19"/>
      <c r="S98" s="17"/>
      <c r="T98" s="19"/>
      <c r="U98" s="19">
        <f t="shared" ref="U98:V106" si="75">X98+AA98</f>
        <v>0</v>
      </c>
      <c r="V98" s="19">
        <f t="shared" si="75"/>
        <v>0</v>
      </c>
      <c r="W98" s="17"/>
      <c r="X98" s="19"/>
      <c r="Y98" s="19"/>
      <c r="Z98" s="17"/>
      <c r="AA98" s="19"/>
      <c r="AB98" s="19"/>
      <c r="AC98" s="17"/>
      <c r="AD98" s="19"/>
      <c r="AE98" s="19"/>
      <c r="AF98" s="17"/>
      <c r="AG98" s="19"/>
      <c r="AH98" s="19"/>
      <c r="AI98" s="17"/>
      <c r="AJ98" s="19"/>
      <c r="AK98" s="19"/>
      <c r="AL98" s="17"/>
      <c r="AM98" s="19"/>
      <c r="AN98" s="19"/>
      <c r="AO98" s="17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7"/>
      <c r="BB98" s="19"/>
      <c r="BC98" s="19"/>
      <c r="BD98" s="17"/>
      <c r="BE98" s="19"/>
      <c r="BF98" s="19"/>
      <c r="BG98" s="17"/>
      <c r="BH98" s="19"/>
      <c r="BI98" s="19"/>
      <c r="BJ98" s="17"/>
      <c r="BK98" s="19"/>
      <c r="BL98" s="19"/>
      <c r="BM98" s="17"/>
      <c r="BN98" s="19"/>
      <c r="BO98" s="19"/>
      <c r="BP98" s="17"/>
      <c r="BQ98" s="19"/>
      <c r="BR98" s="19"/>
      <c r="BS98" s="17"/>
      <c r="BT98" s="19"/>
      <c r="BU98" s="19"/>
      <c r="BV98" s="17"/>
      <c r="BW98" s="19"/>
      <c r="BX98" s="19"/>
      <c r="BY98" s="17"/>
      <c r="BZ98" s="19"/>
      <c r="CA98" s="19"/>
      <c r="CB98" s="17"/>
      <c r="CC98" s="19"/>
      <c r="CD98" s="19"/>
      <c r="CE98" s="17"/>
      <c r="CF98" s="19"/>
      <c r="CG98" s="19"/>
      <c r="CH98" s="17"/>
      <c r="CI98" s="19"/>
      <c r="CJ98" s="19"/>
      <c r="CK98" s="17"/>
      <c r="CL98" s="19"/>
      <c r="CM98" s="19"/>
      <c r="CN98" s="17"/>
      <c r="CO98" s="19"/>
      <c r="CP98" s="19"/>
      <c r="CQ98" s="17"/>
      <c r="CR98" s="19"/>
      <c r="CS98" s="19"/>
      <c r="CT98" s="17"/>
      <c r="CU98" s="19"/>
      <c r="CV98" s="19"/>
      <c r="CW98" s="17"/>
      <c r="CX98" s="19"/>
      <c r="CY98" s="19"/>
      <c r="CZ98" s="17"/>
    </row>
    <row r="99" spans="1:104" ht="15.75" customHeight="1">
      <c r="A99" s="1" t="s">
        <v>60</v>
      </c>
      <c r="B99" s="19">
        <f t="shared" si="73"/>
        <v>273.60000000000002</v>
      </c>
      <c r="C99" s="19">
        <f t="shared" si="74"/>
        <v>131.30856</v>
      </c>
      <c r="D99" s="19">
        <f t="shared" si="60"/>
        <v>47.992894736842103</v>
      </c>
      <c r="E99" s="19"/>
      <c r="F99" s="19"/>
      <c r="G99" s="17"/>
      <c r="H99" s="19"/>
      <c r="I99" s="19"/>
      <c r="J99" s="17"/>
      <c r="K99" s="19"/>
      <c r="L99" s="19"/>
      <c r="M99" s="17"/>
      <c r="N99" s="19">
        <v>273.60000000000002</v>
      </c>
      <c r="O99" s="19">
        <v>131.30856</v>
      </c>
      <c r="P99" s="17">
        <f t="shared" si="71"/>
        <v>47.992894736842103</v>
      </c>
      <c r="Q99" s="19"/>
      <c r="R99" s="19"/>
      <c r="S99" s="17"/>
      <c r="T99" s="19"/>
      <c r="U99" s="19">
        <f t="shared" si="75"/>
        <v>0</v>
      </c>
      <c r="V99" s="19">
        <f t="shared" si="75"/>
        <v>0</v>
      </c>
      <c r="W99" s="17"/>
      <c r="X99" s="19"/>
      <c r="Y99" s="19"/>
      <c r="Z99" s="17"/>
      <c r="AA99" s="19"/>
      <c r="AB99" s="19"/>
      <c r="AC99" s="17"/>
      <c r="AD99" s="19"/>
      <c r="AE99" s="19"/>
      <c r="AF99" s="17"/>
      <c r="AG99" s="19"/>
      <c r="AH99" s="19"/>
      <c r="AI99" s="17"/>
      <c r="AJ99" s="19"/>
      <c r="AK99" s="19"/>
      <c r="AL99" s="17"/>
      <c r="AM99" s="19"/>
      <c r="AN99" s="19"/>
      <c r="AO99" s="17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7"/>
      <c r="BB99" s="19"/>
      <c r="BC99" s="19"/>
      <c r="BD99" s="17"/>
      <c r="BE99" s="19"/>
      <c r="BF99" s="19"/>
      <c r="BG99" s="17"/>
      <c r="BH99" s="19"/>
      <c r="BI99" s="19"/>
      <c r="BJ99" s="17"/>
      <c r="BK99" s="19"/>
      <c r="BL99" s="19"/>
      <c r="BM99" s="17"/>
      <c r="BN99" s="19"/>
      <c r="BO99" s="19"/>
      <c r="BP99" s="17"/>
      <c r="BQ99" s="19"/>
      <c r="BR99" s="19"/>
      <c r="BS99" s="17"/>
      <c r="BT99" s="19"/>
      <c r="BU99" s="19"/>
      <c r="BV99" s="17"/>
      <c r="BW99" s="19"/>
      <c r="BX99" s="19"/>
      <c r="BY99" s="17"/>
      <c r="BZ99" s="19"/>
      <c r="CA99" s="19"/>
      <c r="CB99" s="17"/>
      <c r="CC99" s="19"/>
      <c r="CD99" s="19"/>
      <c r="CE99" s="17"/>
      <c r="CF99" s="19"/>
      <c r="CG99" s="19"/>
      <c r="CH99" s="17"/>
      <c r="CI99" s="19"/>
      <c r="CJ99" s="19"/>
      <c r="CK99" s="17"/>
      <c r="CL99" s="19"/>
      <c r="CM99" s="19"/>
      <c r="CN99" s="17"/>
      <c r="CO99" s="19"/>
      <c r="CP99" s="19"/>
      <c r="CQ99" s="17"/>
      <c r="CR99" s="19"/>
      <c r="CS99" s="19"/>
      <c r="CT99" s="17"/>
      <c r="CU99" s="19"/>
      <c r="CV99" s="19"/>
      <c r="CW99" s="17"/>
      <c r="CX99" s="19"/>
      <c r="CY99" s="19"/>
      <c r="CZ99" s="17"/>
    </row>
    <row r="100" spans="1:104" ht="15.75" customHeight="1">
      <c r="A100" s="1" t="s">
        <v>10</v>
      </c>
      <c r="B100" s="19">
        <f t="shared" si="73"/>
        <v>138.6</v>
      </c>
      <c r="C100" s="19">
        <f t="shared" si="74"/>
        <v>60.3247</v>
      </c>
      <c r="D100" s="19">
        <f t="shared" si="60"/>
        <v>43.524314574314573</v>
      </c>
      <c r="E100" s="19"/>
      <c r="F100" s="19"/>
      <c r="G100" s="17"/>
      <c r="H100" s="19"/>
      <c r="I100" s="19"/>
      <c r="J100" s="17"/>
      <c r="K100" s="19"/>
      <c r="L100" s="19"/>
      <c r="M100" s="17"/>
      <c r="N100" s="19">
        <v>138.6</v>
      </c>
      <c r="O100" s="19">
        <v>60.3247</v>
      </c>
      <c r="P100" s="17">
        <f t="shared" si="71"/>
        <v>43.524314574314573</v>
      </c>
      <c r="Q100" s="19"/>
      <c r="R100" s="19"/>
      <c r="S100" s="17"/>
      <c r="T100" s="19"/>
      <c r="U100" s="19">
        <f t="shared" si="75"/>
        <v>0</v>
      </c>
      <c r="V100" s="19">
        <f t="shared" si="75"/>
        <v>0</v>
      </c>
      <c r="W100" s="17"/>
      <c r="X100" s="19"/>
      <c r="Y100" s="19"/>
      <c r="Z100" s="17"/>
      <c r="AA100" s="19"/>
      <c r="AB100" s="19"/>
      <c r="AC100" s="17"/>
      <c r="AD100" s="19"/>
      <c r="AE100" s="19"/>
      <c r="AF100" s="17"/>
      <c r="AG100" s="19"/>
      <c r="AH100" s="19"/>
      <c r="AI100" s="17"/>
      <c r="AJ100" s="19"/>
      <c r="AK100" s="19"/>
      <c r="AL100" s="17"/>
      <c r="AM100" s="19"/>
      <c r="AN100" s="19"/>
      <c r="AO100" s="17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7"/>
      <c r="BB100" s="19"/>
      <c r="BC100" s="19"/>
      <c r="BD100" s="17"/>
      <c r="BE100" s="19"/>
      <c r="BF100" s="19"/>
      <c r="BG100" s="17"/>
      <c r="BH100" s="19"/>
      <c r="BI100" s="19"/>
      <c r="BJ100" s="17"/>
      <c r="BK100" s="19"/>
      <c r="BL100" s="19"/>
      <c r="BM100" s="17"/>
      <c r="BN100" s="19"/>
      <c r="BO100" s="19"/>
      <c r="BP100" s="17"/>
      <c r="BQ100" s="19"/>
      <c r="BR100" s="19"/>
      <c r="BS100" s="17"/>
      <c r="BT100" s="19"/>
      <c r="BU100" s="19"/>
      <c r="BV100" s="17"/>
      <c r="BW100" s="19"/>
      <c r="BX100" s="19"/>
      <c r="BY100" s="17"/>
      <c r="BZ100" s="19"/>
      <c r="CA100" s="19"/>
      <c r="CB100" s="17"/>
      <c r="CC100" s="19"/>
      <c r="CD100" s="19"/>
      <c r="CE100" s="17"/>
      <c r="CF100" s="19"/>
      <c r="CG100" s="19"/>
      <c r="CH100" s="17"/>
      <c r="CI100" s="19"/>
      <c r="CJ100" s="19"/>
      <c r="CK100" s="17"/>
      <c r="CL100" s="19"/>
      <c r="CM100" s="19"/>
      <c r="CN100" s="17"/>
      <c r="CO100" s="19"/>
      <c r="CP100" s="19"/>
      <c r="CQ100" s="17"/>
      <c r="CR100" s="19"/>
      <c r="CS100" s="19"/>
      <c r="CT100" s="17"/>
      <c r="CU100" s="19"/>
      <c r="CV100" s="19"/>
      <c r="CW100" s="17"/>
      <c r="CX100" s="19"/>
      <c r="CY100" s="19"/>
      <c r="CZ100" s="17"/>
    </row>
    <row r="101" spans="1:104" ht="15.75" customHeight="1">
      <c r="A101" s="1" t="s">
        <v>45</v>
      </c>
      <c r="B101" s="19">
        <f t="shared" si="73"/>
        <v>138.6</v>
      </c>
      <c r="C101" s="19">
        <f t="shared" si="74"/>
        <v>12.075139999999999</v>
      </c>
      <c r="D101" s="19">
        <f t="shared" si="60"/>
        <v>8.7122222222222234</v>
      </c>
      <c r="E101" s="19"/>
      <c r="F101" s="19"/>
      <c r="G101" s="17"/>
      <c r="H101" s="19"/>
      <c r="I101" s="19"/>
      <c r="J101" s="17"/>
      <c r="K101" s="19"/>
      <c r="L101" s="19"/>
      <c r="M101" s="17"/>
      <c r="N101" s="19">
        <v>138.6</v>
      </c>
      <c r="O101" s="19">
        <v>12.075139999999999</v>
      </c>
      <c r="P101" s="17">
        <f t="shared" si="71"/>
        <v>8.7122222222222234</v>
      </c>
      <c r="Q101" s="19"/>
      <c r="R101" s="19"/>
      <c r="S101" s="17"/>
      <c r="T101" s="19"/>
      <c r="U101" s="19">
        <f t="shared" si="75"/>
        <v>0</v>
      </c>
      <c r="V101" s="19">
        <f t="shared" si="75"/>
        <v>0</v>
      </c>
      <c r="W101" s="17"/>
      <c r="X101" s="19"/>
      <c r="Y101" s="19"/>
      <c r="Z101" s="17"/>
      <c r="AA101" s="19"/>
      <c r="AB101" s="19"/>
      <c r="AC101" s="17"/>
      <c r="AD101" s="19"/>
      <c r="AE101" s="19"/>
      <c r="AF101" s="17"/>
      <c r="AG101" s="19"/>
      <c r="AH101" s="19"/>
      <c r="AI101" s="17"/>
      <c r="AJ101" s="19"/>
      <c r="AK101" s="19"/>
      <c r="AL101" s="17"/>
      <c r="AM101" s="19"/>
      <c r="AN101" s="19"/>
      <c r="AO101" s="17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7"/>
      <c r="BB101" s="19"/>
      <c r="BC101" s="19"/>
      <c r="BD101" s="17"/>
      <c r="BE101" s="19"/>
      <c r="BF101" s="19"/>
      <c r="BG101" s="17"/>
      <c r="BH101" s="19"/>
      <c r="BI101" s="19"/>
      <c r="BJ101" s="17"/>
      <c r="BK101" s="19"/>
      <c r="BL101" s="19"/>
      <c r="BM101" s="17"/>
      <c r="BN101" s="19"/>
      <c r="BO101" s="19"/>
      <c r="BP101" s="17"/>
      <c r="BQ101" s="19"/>
      <c r="BR101" s="19"/>
      <c r="BS101" s="17"/>
      <c r="BT101" s="19"/>
      <c r="BU101" s="19"/>
      <c r="BV101" s="17"/>
      <c r="BW101" s="19"/>
      <c r="BX101" s="19"/>
      <c r="BY101" s="17"/>
      <c r="BZ101" s="19"/>
      <c r="CA101" s="19"/>
      <c r="CB101" s="17"/>
      <c r="CC101" s="19"/>
      <c r="CD101" s="19"/>
      <c r="CE101" s="17"/>
      <c r="CF101" s="19"/>
      <c r="CG101" s="19"/>
      <c r="CH101" s="17"/>
      <c r="CI101" s="19"/>
      <c r="CJ101" s="19"/>
      <c r="CK101" s="17"/>
      <c r="CL101" s="19"/>
      <c r="CM101" s="19"/>
      <c r="CN101" s="17"/>
      <c r="CO101" s="19"/>
      <c r="CP101" s="19"/>
      <c r="CQ101" s="17"/>
      <c r="CR101" s="19"/>
      <c r="CS101" s="19"/>
      <c r="CT101" s="17"/>
      <c r="CU101" s="19"/>
      <c r="CV101" s="19"/>
      <c r="CW101" s="17"/>
      <c r="CX101" s="19"/>
      <c r="CY101" s="19"/>
      <c r="CZ101" s="17"/>
    </row>
    <row r="102" spans="1:104" ht="15.75" customHeight="1">
      <c r="A102" s="1" t="s">
        <v>110</v>
      </c>
      <c r="B102" s="19">
        <f t="shared" si="73"/>
        <v>273.60000000000002</v>
      </c>
      <c r="C102" s="19">
        <f t="shared" si="74"/>
        <v>144.45157</v>
      </c>
      <c r="D102" s="19">
        <f t="shared" si="60"/>
        <v>52.796626461988303</v>
      </c>
      <c r="E102" s="19"/>
      <c r="F102" s="19"/>
      <c r="G102" s="17"/>
      <c r="H102" s="19"/>
      <c r="I102" s="19"/>
      <c r="J102" s="17"/>
      <c r="K102" s="19"/>
      <c r="L102" s="19"/>
      <c r="M102" s="17"/>
      <c r="N102" s="19">
        <v>273.60000000000002</v>
      </c>
      <c r="O102" s="19">
        <v>144.45157</v>
      </c>
      <c r="P102" s="17">
        <f t="shared" si="71"/>
        <v>52.796626461988303</v>
      </c>
      <c r="Q102" s="19"/>
      <c r="R102" s="19"/>
      <c r="S102" s="17"/>
      <c r="T102" s="19"/>
      <c r="U102" s="19">
        <f t="shared" si="75"/>
        <v>0</v>
      </c>
      <c r="V102" s="19">
        <f t="shared" si="75"/>
        <v>0</v>
      </c>
      <c r="W102" s="17"/>
      <c r="X102" s="19"/>
      <c r="Y102" s="19"/>
      <c r="Z102" s="17"/>
      <c r="AA102" s="19"/>
      <c r="AB102" s="19"/>
      <c r="AC102" s="17"/>
      <c r="AD102" s="19"/>
      <c r="AE102" s="19"/>
      <c r="AF102" s="17"/>
      <c r="AG102" s="19"/>
      <c r="AH102" s="19"/>
      <c r="AI102" s="17"/>
      <c r="AJ102" s="19"/>
      <c r="AK102" s="19"/>
      <c r="AL102" s="17"/>
      <c r="AM102" s="19"/>
      <c r="AN102" s="19"/>
      <c r="AO102" s="17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7"/>
      <c r="BB102" s="19"/>
      <c r="BC102" s="19"/>
      <c r="BD102" s="17"/>
      <c r="BE102" s="19"/>
      <c r="BF102" s="19"/>
      <c r="BG102" s="17"/>
      <c r="BH102" s="19"/>
      <c r="BI102" s="19"/>
      <c r="BJ102" s="17"/>
      <c r="BK102" s="19"/>
      <c r="BL102" s="19"/>
      <c r="BM102" s="17"/>
      <c r="BN102" s="19"/>
      <c r="BO102" s="19"/>
      <c r="BP102" s="17"/>
      <c r="BQ102" s="19"/>
      <c r="BR102" s="19"/>
      <c r="BS102" s="17"/>
      <c r="BT102" s="19"/>
      <c r="BU102" s="19"/>
      <c r="BV102" s="17"/>
      <c r="BW102" s="19"/>
      <c r="BX102" s="19"/>
      <c r="BY102" s="17"/>
      <c r="BZ102" s="19"/>
      <c r="CA102" s="19"/>
      <c r="CB102" s="17"/>
      <c r="CC102" s="19"/>
      <c r="CD102" s="19"/>
      <c r="CE102" s="17"/>
      <c r="CF102" s="19"/>
      <c r="CG102" s="19"/>
      <c r="CH102" s="17"/>
      <c r="CI102" s="19"/>
      <c r="CJ102" s="19"/>
      <c r="CK102" s="17"/>
      <c r="CL102" s="19"/>
      <c r="CM102" s="19"/>
      <c r="CN102" s="17"/>
      <c r="CO102" s="19"/>
      <c r="CP102" s="19"/>
      <c r="CQ102" s="17"/>
      <c r="CR102" s="19"/>
      <c r="CS102" s="19"/>
      <c r="CT102" s="17"/>
      <c r="CU102" s="19"/>
      <c r="CV102" s="19"/>
      <c r="CW102" s="17"/>
      <c r="CX102" s="19"/>
      <c r="CY102" s="19"/>
      <c r="CZ102" s="17"/>
    </row>
    <row r="103" spans="1:104" ht="15.75" customHeight="1">
      <c r="A103" s="1" t="s">
        <v>71</v>
      </c>
      <c r="B103" s="19">
        <f t="shared" si="73"/>
        <v>138.6</v>
      </c>
      <c r="C103" s="19">
        <f t="shared" si="74"/>
        <v>34.198010000000004</v>
      </c>
      <c r="D103" s="19">
        <f t="shared" si="60"/>
        <v>24.673888888888893</v>
      </c>
      <c r="E103" s="19"/>
      <c r="F103" s="19"/>
      <c r="G103" s="17"/>
      <c r="H103" s="19"/>
      <c r="I103" s="19"/>
      <c r="J103" s="17"/>
      <c r="K103" s="19"/>
      <c r="L103" s="19"/>
      <c r="M103" s="17"/>
      <c r="N103" s="19">
        <v>138.6</v>
      </c>
      <c r="O103" s="19">
        <v>34.198010000000004</v>
      </c>
      <c r="P103" s="17">
        <f t="shared" si="71"/>
        <v>24.673888888888893</v>
      </c>
      <c r="Q103" s="19"/>
      <c r="R103" s="19"/>
      <c r="S103" s="17"/>
      <c r="T103" s="19"/>
      <c r="U103" s="19">
        <f t="shared" si="75"/>
        <v>0</v>
      </c>
      <c r="V103" s="19">
        <f t="shared" si="75"/>
        <v>0</v>
      </c>
      <c r="W103" s="17"/>
      <c r="X103" s="19"/>
      <c r="Y103" s="19"/>
      <c r="Z103" s="17"/>
      <c r="AA103" s="19"/>
      <c r="AB103" s="19"/>
      <c r="AC103" s="17"/>
      <c r="AD103" s="19"/>
      <c r="AE103" s="19"/>
      <c r="AF103" s="17"/>
      <c r="AG103" s="19"/>
      <c r="AH103" s="19"/>
      <c r="AI103" s="17"/>
      <c r="AJ103" s="19"/>
      <c r="AK103" s="19"/>
      <c r="AL103" s="17"/>
      <c r="AM103" s="19"/>
      <c r="AN103" s="19"/>
      <c r="AO103" s="17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7"/>
      <c r="BB103" s="19"/>
      <c r="BC103" s="19"/>
      <c r="BD103" s="17"/>
      <c r="BE103" s="19"/>
      <c r="BF103" s="19"/>
      <c r="BG103" s="17"/>
      <c r="BH103" s="19"/>
      <c r="BI103" s="19"/>
      <c r="BJ103" s="17"/>
      <c r="BK103" s="19"/>
      <c r="BL103" s="19"/>
      <c r="BM103" s="17"/>
      <c r="BN103" s="19"/>
      <c r="BO103" s="19"/>
      <c r="BP103" s="17"/>
      <c r="BQ103" s="19"/>
      <c r="BR103" s="19"/>
      <c r="BS103" s="17"/>
      <c r="BT103" s="19"/>
      <c r="BU103" s="19"/>
      <c r="BV103" s="17"/>
      <c r="BW103" s="19"/>
      <c r="BX103" s="19"/>
      <c r="BY103" s="17"/>
      <c r="BZ103" s="19"/>
      <c r="CA103" s="19"/>
      <c r="CB103" s="17"/>
      <c r="CC103" s="19"/>
      <c r="CD103" s="19"/>
      <c r="CE103" s="17"/>
      <c r="CF103" s="19"/>
      <c r="CG103" s="19"/>
      <c r="CH103" s="17"/>
      <c r="CI103" s="19"/>
      <c r="CJ103" s="19"/>
      <c r="CK103" s="17"/>
      <c r="CL103" s="19"/>
      <c r="CM103" s="19"/>
      <c r="CN103" s="17"/>
      <c r="CO103" s="19"/>
      <c r="CP103" s="19"/>
      <c r="CQ103" s="17"/>
      <c r="CR103" s="19"/>
      <c r="CS103" s="19"/>
      <c r="CT103" s="17"/>
      <c r="CU103" s="19"/>
      <c r="CV103" s="19"/>
      <c r="CW103" s="17"/>
      <c r="CX103" s="19"/>
      <c r="CY103" s="19"/>
      <c r="CZ103" s="17"/>
    </row>
    <row r="104" spans="1:104" ht="15.75" customHeight="1">
      <c r="A104" s="1" t="s">
        <v>111</v>
      </c>
      <c r="B104" s="19">
        <f t="shared" si="73"/>
        <v>273.60000000000002</v>
      </c>
      <c r="C104" s="19">
        <f t="shared" si="74"/>
        <v>126.88248</v>
      </c>
      <c r="D104" s="19">
        <f t="shared" si="60"/>
        <v>46.375175438596486</v>
      </c>
      <c r="E104" s="19"/>
      <c r="F104" s="19"/>
      <c r="G104" s="17"/>
      <c r="H104" s="19"/>
      <c r="I104" s="19"/>
      <c r="J104" s="17"/>
      <c r="K104" s="19"/>
      <c r="L104" s="19"/>
      <c r="M104" s="17"/>
      <c r="N104" s="19">
        <v>273.60000000000002</v>
      </c>
      <c r="O104" s="19">
        <v>126.88248</v>
      </c>
      <c r="P104" s="17">
        <f t="shared" si="71"/>
        <v>46.375175438596486</v>
      </c>
      <c r="Q104" s="19"/>
      <c r="R104" s="19"/>
      <c r="S104" s="17"/>
      <c r="T104" s="19"/>
      <c r="U104" s="19">
        <f t="shared" si="75"/>
        <v>0</v>
      </c>
      <c r="V104" s="19">
        <f t="shared" si="75"/>
        <v>0</v>
      </c>
      <c r="W104" s="17"/>
      <c r="X104" s="19"/>
      <c r="Y104" s="19"/>
      <c r="Z104" s="17"/>
      <c r="AA104" s="19"/>
      <c r="AB104" s="19"/>
      <c r="AC104" s="17"/>
      <c r="AD104" s="19"/>
      <c r="AE104" s="19"/>
      <c r="AF104" s="17"/>
      <c r="AG104" s="19"/>
      <c r="AH104" s="19"/>
      <c r="AI104" s="17"/>
      <c r="AJ104" s="19"/>
      <c r="AK104" s="19"/>
      <c r="AL104" s="17"/>
      <c r="AM104" s="19"/>
      <c r="AN104" s="19"/>
      <c r="AO104" s="17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7"/>
      <c r="BB104" s="19"/>
      <c r="BC104" s="19"/>
      <c r="BD104" s="17"/>
      <c r="BE104" s="19"/>
      <c r="BF104" s="19"/>
      <c r="BG104" s="17"/>
      <c r="BH104" s="19"/>
      <c r="BI104" s="19"/>
      <c r="BJ104" s="17"/>
      <c r="BK104" s="19"/>
      <c r="BL104" s="19"/>
      <c r="BM104" s="17"/>
      <c r="BN104" s="19"/>
      <c r="BO104" s="19"/>
      <c r="BP104" s="17"/>
      <c r="BQ104" s="19"/>
      <c r="BR104" s="19"/>
      <c r="BS104" s="17"/>
      <c r="BT104" s="19"/>
      <c r="BU104" s="19"/>
      <c r="BV104" s="17"/>
      <c r="BW104" s="19"/>
      <c r="BX104" s="19"/>
      <c r="BY104" s="17"/>
      <c r="BZ104" s="19"/>
      <c r="CA104" s="19"/>
      <c r="CB104" s="17"/>
      <c r="CC104" s="19"/>
      <c r="CD104" s="19"/>
      <c r="CE104" s="17"/>
      <c r="CF104" s="19"/>
      <c r="CG104" s="19"/>
      <c r="CH104" s="17"/>
      <c r="CI104" s="19"/>
      <c r="CJ104" s="19"/>
      <c r="CK104" s="17"/>
      <c r="CL104" s="19"/>
      <c r="CM104" s="19"/>
      <c r="CN104" s="17"/>
      <c r="CO104" s="19"/>
      <c r="CP104" s="19"/>
      <c r="CQ104" s="17"/>
      <c r="CR104" s="19"/>
      <c r="CS104" s="19"/>
      <c r="CT104" s="17"/>
      <c r="CU104" s="19"/>
      <c r="CV104" s="19"/>
      <c r="CW104" s="17"/>
      <c r="CX104" s="19"/>
      <c r="CY104" s="19"/>
      <c r="CZ104" s="17"/>
    </row>
    <row r="105" spans="1:104" ht="15.75" customHeight="1">
      <c r="A105" s="1" t="s">
        <v>46</v>
      </c>
      <c r="B105" s="19">
        <f t="shared" si="73"/>
        <v>273.60000000000002</v>
      </c>
      <c r="C105" s="19">
        <f t="shared" si="74"/>
        <v>17.207759999999997</v>
      </c>
      <c r="D105" s="19">
        <f t="shared" si="60"/>
        <v>6.2893859649122792</v>
      </c>
      <c r="E105" s="19"/>
      <c r="F105" s="19"/>
      <c r="G105" s="17"/>
      <c r="H105" s="19"/>
      <c r="I105" s="19"/>
      <c r="J105" s="17"/>
      <c r="K105" s="19"/>
      <c r="L105" s="19"/>
      <c r="M105" s="17"/>
      <c r="N105" s="19">
        <v>273.60000000000002</v>
      </c>
      <c r="O105" s="19">
        <v>17.207759999999997</v>
      </c>
      <c r="P105" s="17">
        <f t="shared" si="71"/>
        <v>6.2893859649122792</v>
      </c>
      <c r="Q105" s="19"/>
      <c r="R105" s="19"/>
      <c r="S105" s="17"/>
      <c r="T105" s="19"/>
      <c r="U105" s="19">
        <f t="shared" si="75"/>
        <v>0</v>
      </c>
      <c r="V105" s="19">
        <f t="shared" si="75"/>
        <v>0</v>
      </c>
      <c r="W105" s="17"/>
      <c r="X105" s="19"/>
      <c r="Y105" s="19"/>
      <c r="Z105" s="17"/>
      <c r="AA105" s="19"/>
      <c r="AB105" s="19"/>
      <c r="AC105" s="17"/>
      <c r="AD105" s="19"/>
      <c r="AE105" s="19"/>
      <c r="AF105" s="17"/>
      <c r="AG105" s="19"/>
      <c r="AH105" s="19"/>
      <c r="AI105" s="17"/>
      <c r="AJ105" s="19"/>
      <c r="AK105" s="19"/>
      <c r="AL105" s="17"/>
      <c r="AM105" s="19"/>
      <c r="AN105" s="19"/>
      <c r="AO105" s="17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7"/>
      <c r="BB105" s="19"/>
      <c r="BC105" s="19"/>
      <c r="BD105" s="17"/>
      <c r="BE105" s="19"/>
      <c r="BF105" s="19"/>
      <c r="BG105" s="17"/>
      <c r="BH105" s="19"/>
      <c r="BI105" s="19"/>
      <c r="BJ105" s="17"/>
      <c r="BK105" s="19"/>
      <c r="BL105" s="19"/>
      <c r="BM105" s="17"/>
      <c r="BN105" s="19"/>
      <c r="BO105" s="19"/>
      <c r="BP105" s="17"/>
      <c r="BQ105" s="19"/>
      <c r="BR105" s="19"/>
      <c r="BS105" s="17"/>
      <c r="BT105" s="19"/>
      <c r="BU105" s="19"/>
      <c r="BV105" s="17"/>
      <c r="BW105" s="19"/>
      <c r="BX105" s="19"/>
      <c r="BY105" s="17"/>
      <c r="BZ105" s="19"/>
      <c r="CA105" s="19"/>
      <c r="CB105" s="17"/>
      <c r="CC105" s="19"/>
      <c r="CD105" s="19"/>
      <c r="CE105" s="17"/>
      <c r="CF105" s="19"/>
      <c r="CG105" s="19"/>
      <c r="CH105" s="17"/>
      <c r="CI105" s="19"/>
      <c r="CJ105" s="19"/>
      <c r="CK105" s="17"/>
      <c r="CL105" s="19"/>
      <c r="CM105" s="19"/>
      <c r="CN105" s="17"/>
      <c r="CO105" s="19"/>
      <c r="CP105" s="19"/>
      <c r="CQ105" s="17"/>
      <c r="CR105" s="19"/>
      <c r="CS105" s="19"/>
      <c r="CT105" s="17"/>
      <c r="CU105" s="19"/>
      <c r="CV105" s="19"/>
      <c r="CW105" s="17"/>
      <c r="CX105" s="19"/>
      <c r="CY105" s="19"/>
      <c r="CZ105" s="17"/>
    </row>
    <row r="106" spans="1:104" ht="15.75" customHeight="1">
      <c r="A106" s="1" t="s">
        <v>47</v>
      </c>
      <c r="B106" s="19">
        <f t="shared" si="73"/>
        <v>138.6</v>
      </c>
      <c r="C106" s="19">
        <f t="shared" si="74"/>
        <v>62.250169999999997</v>
      </c>
      <c r="D106" s="19">
        <f t="shared" si="60"/>
        <v>44.913542568542567</v>
      </c>
      <c r="E106" s="19"/>
      <c r="F106" s="19"/>
      <c r="G106" s="17"/>
      <c r="H106" s="19"/>
      <c r="I106" s="19"/>
      <c r="J106" s="17"/>
      <c r="K106" s="19"/>
      <c r="L106" s="19"/>
      <c r="M106" s="17"/>
      <c r="N106" s="19">
        <v>138.6</v>
      </c>
      <c r="O106" s="19">
        <v>62.250169999999997</v>
      </c>
      <c r="P106" s="17">
        <f t="shared" si="71"/>
        <v>44.913542568542567</v>
      </c>
      <c r="Q106" s="19"/>
      <c r="R106" s="19"/>
      <c r="S106" s="17"/>
      <c r="T106" s="19"/>
      <c r="U106" s="19">
        <f t="shared" si="75"/>
        <v>0</v>
      </c>
      <c r="V106" s="19">
        <f t="shared" si="75"/>
        <v>0</v>
      </c>
      <c r="W106" s="17"/>
      <c r="X106" s="19"/>
      <c r="Y106" s="19"/>
      <c r="Z106" s="17"/>
      <c r="AA106" s="19"/>
      <c r="AB106" s="19"/>
      <c r="AC106" s="17"/>
      <c r="AD106" s="19"/>
      <c r="AE106" s="19"/>
      <c r="AF106" s="17"/>
      <c r="AG106" s="19"/>
      <c r="AH106" s="19"/>
      <c r="AI106" s="17"/>
      <c r="AJ106" s="19"/>
      <c r="AK106" s="19"/>
      <c r="AL106" s="17"/>
      <c r="AM106" s="19"/>
      <c r="AN106" s="19"/>
      <c r="AO106" s="17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7"/>
      <c r="BB106" s="19"/>
      <c r="BC106" s="19"/>
      <c r="BD106" s="17"/>
      <c r="BE106" s="19"/>
      <c r="BF106" s="19"/>
      <c r="BG106" s="17"/>
      <c r="BH106" s="19"/>
      <c r="BI106" s="19"/>
      <c r="BJ106" s="17"/>
      <c r="BK106" s="19"/>
      <c r="BL106" s="19"/>
      <c r="BM106" s="17"/>
      <c r="BN106" s="19"/>
      <c r="BO106" s="19"/>
      <c r="BP106" s="17"/>
      <c r="BQ106" s="19"/>
      <c r="BR106" s="19"/>
      <c r="BS106" s="17"/>
      <c r="BT106" s="19"/>
      <c r="BU106" s="19"/>
      <c r="BV106" s="17"/>
      <c r="BW106" s="19"/>
      <c r="BX106" s="19"/>
      <c r="BY106" s="17"/>
      <c r="BZ106" s="19"/>
      <c r="CA106" s="19"/>
      <c r="CB106" s="17"/>
      <c r="CC106" s="19"/>
      <c r="CD106" s="19"/>
      <c r="CE106" s="17"/>
      <c r="CF106" s="19"/>
      <c r="CG106" s="19"/>
      <c r="CH106" s="17"/>
      <c r="CI106" s="19"/>
      <c r="CJ106" s="19"/>
      <c r="CK106" s="17"/>
      <c r="CL106" s="19"/>
      <c r="CM106" s="19"/>
      <c r="CN106" s="17"/>
      <c r="CO106" s="19"/>
      <c r="CP106" s="19"/>
      <c r="CQ106" s="17"/>
      <c r="CR106" s="19"/>
      <c r="CS106" s="19"/>
      <c r="CT106" s="17"/>
      <c r="CU106" s="19"/>
      <c r="CV106" s="19"/>
      <c r="CW106" s="17"/>
      <c r="CX106" s="19"/>
      <c r="CY106" s="19"/>
      <c r="CZ106" s="17"/>
    </row>
    <row r="107" spans="1:104" s="6" customFormat="1" ht="15.75" customHeight="1">
      <c r="A107" s="2" t="s">
        <v>133</v>
      </c>
      <c r="B107" s="20">
        <f>B108+B109</f>
        <v>212678.38856000002</v>
      </c>
      <c r="C107" s="20">
        <f>C108+C109</f>
        <v>120729.80611999999</v>
      </c>
      <c r="D107" s="20">
        <f t="shared" ref="D107:D131" si="76">C107/B107*100</f>
        <v>56.766372426195133</v>
      </c>
      <c r="E107" s="20">
        <f>E108+E109</f>
        <v>281</v>
      </c>
      <c r="F107" s="20">
        <f>F108+F109</f>
        <v>281</v>
      </c>
      <c r="G107" s="23">
        <f>F107/E107*100</f>
        <v>100</v>
      </c>
      <c r="H107" s="20">
        <f>H108+H109</f>
        <v>1223.4000000000001</v>
      </c>
      <c r="I107" s="20">
        <f>I108+I109</f>
        <v>387.87637000000001</v>
      </c>
      <c r="J107" s="23">
        <f>I107/H107*100</f>
        <v>31.704787477521663</v>
      </c>
      <c r="K107" s="20">
        <f>K108+K109</f>
        <v>0.4</v>
      </c>
      <c r="L107" s="20">
        <f>L108+L109</f>
        <v>0.4</v>
      </c>
      <c r="M107" s="23">
        <v>58.17777777777777</v>
      </c>
      <c r="N107" s="20">
        <f>N108+N109</f>
        <v>959.40000000000009</v>
      </c>
      <c r="O107" s="20">
        <f>O108+O109</f>
        <v>436.61732000000006</v>
      </c>
      <c r="P107" s="23">
        <f>O107/N107*100</f>
        <v>45.509414217219096</v>
      </c>
      <c r="Q107" s="20">
        <f>Q108+Q109</f>
        <v>662.97278000000006</v>
      </c>
      <c r="R107" s="20">
        <f>R108+R109</f>
        <v>0</v>
      </c>
      <c r="S107" s="23"/>
      <c r="T107" s="20">
        <f>T108+T109</f>
        <v>1130.94677</v>
      </c>
      <c r="U107" s="20">
        <f>U108+U109</f>
        <v>1130.94677</v>
      </c>
      <c r="V107" s="20">
        <f>V108+V109</f>
        <v>1074</v>
      </c>
      <c r="W107" s="23">
        <f>V107/U107*100</f>
        <v>94.964681671092265</v>
      </c>
      <c r="X107" s="20">
        <f>X108+X109</f>
        <v>1119.6373000000001</v>
      </c>
      <c r="Y107" s="20">
        <f>Y108+Y109</f>
        <v>1063.26</v>
      </c>
      <c r="Z107" s="23">
        <f>Y107/X107*100</f>
        <v>94.964681866172185</v>
      </c>
      <c r="AA107" s="20">
        <f>AA108+AA109</f>
        <v>11.309469999999999</v>
      </c>
      <c r="AB107" s="20">
        <f>AB108+AB109</f>
        <v>10.74</v>
      </c>
      <c r="AC107" s="23">
        <f>AB107/AA107*100</f>
        <v>94.96466235818302</v>
      </c>
      <c r="AD107" s="20">
        <f>AD108+AD109</f>
        <v>7577.6</v>
      </c>
      <c r="AE107" s="20">
        <f>AE108+AE109</f>
        <v>4886.5355099999997</v>
      </c>
      <c r="AF107" s="23">
        <f>AE107/AD107*100</f>
        <v>64.486585594383442</v>
      </c>
      <c r="AG107" s="20">
        <f>AG108+AG109</f>
        <v>99548.4</v>
      </c>
      <c r="AH107" s="20">
        <f>AH108+AH109</f>
        <v>58070.870900000002</v>
      </c>
      <c r="AI107" s="23">
        <f>AH107/AG107*100</f>
        <v>58.334308637808348</v>
      </c>
      <c r="AJ107" s="20">
        <f>AJ108+AJ109</f>
        <v>45847.1</v>
      </c>
      <c r="AK107" s="20">
        <f>AK108+AK109</f>
        <v>20019.409</v>
      </c>
      <c r="AL107" s="23">
        <f>AK107/AJ107*100</f>
        <v>43.665594988559803</v>
      </c>
      <c r="AM107" s="20">
        <f>AM108+AM109</f>
        <v>25</v>
      </c>
      <c r="AN107" s="20">
        <f>AN108+AN109</f>
        <v>0</v>
      </c>
      <c r="AO107" s="23">
        <v>0</v>
      </c>
      <c r="AP107" s="20">
        <f>AP108+AP109</f>
        <v>174.1</v>
      </c>
      <c r="AQ107" s="20">
        <f>AQ108+AQ109</f>
        <v>57.812559999999998</v>
      </c>
      <c r="AR107" s="20">
        <f>AQ107/AP107*100</f>
        <v>33.206524985640435</v>
      </c>
      <c r="AS107" s="20">
        <f>AS108+AS109</f>
        <v>13075.1</v>
      </c>
      <c r="AT107" s="20">
        <f>AT108+AT109</f>
        <v>8609</v>
      </c>
      <c r="AU107" s="20">
        <f>AT107/AS107*100</f>
        <v>65.842708659972004</v>
      </c>
      <c r="AV107" s="20">
        <f>AV108+AV109</f>
        <v>4133.3999999999996</v>
      </c>
      <c r="AW107" s="20">
        <f>AW108+AW109</f>
        <v>2703.2179999999998</v>
      </c>
      <c r="AX107" s="20">
        <f>AW107/AV107*100</f>
        <v>65.399380655150736</v>
      </c>
      <c r="AY107" s="20">
        <f>AY108+AY109</f>
        <v>24196.112219999999</v>
      </c>
      <c r="AZ107" s="20">
        <f>AZ108+AZ109</f>
        <v>16036.950419999999</v>
      </c>
      <c r="BA107" s="23">
        <f>AZ107/AY107*100</f>
        <v>66.279038029688891</v>
      </c>
      <c r="BB107" s="20">
        <f>BB108+BB109</f>
        <v>66.900000000000006</v>
      </c>
      <c r="BC107" s="20">
        <f>BC108+BC109</f>
        <v>64</v>
      </c>
      <c r="BD107" s="23">
        <f>BC107/BB107*100</f>
        <v>95.665171898355752</v>
      </c>
      <c r="BE107" s="20">
        <f>BE108+BE109</f>
        <v>0</v>
      </c>
      <c r="BF107" s="20">
        <f>BF108+BF109</f>
        <v>0</v>
      </c>
      <c r="BG107" s="23"/>
      <c r="BH107" s="20">
        <f>BH108+BH109</f>
        <v>531</v>
      </c>
      <c r="BI107" s="20">
        <f>BI108+BI109</f>
        <v>204.60299000000001</v>
      </c>
      <c r="BJ107" s="23">
        <f>BI107/BH107*100</f>
        <v>38.531636534839926</v>
      </c>
      <c r="BK107" s="20">
        <f>BK108+BK109</f>
        <v>3</v>
      </c>
      <c r="BL107" s="20">
        <f>BL108+BL109</f>
        <v>0</v>
      </c>
      <c r="BM107" s="23">
        <f>BL107/BK107*100</f>
        <v>0</v>
      </c>
      <c r="BN107" s="20">
        <f>BN108+BN109</f>
        <v>312</v>
      </c>
      <c r="BO107" s="20">
        <f>BO108+BO109</f>
        <v>98.783150000000006</v>
      </c>
      <c r="BP107" s="23">
        <f>BO107/BN107*100</f>
        <v>31.661266025641027</v>
      </c>
      <c r="BQ107" s="20">
        <f>BQ108+BQ109</f>
        <v>27</v>
      </c>
      <c r="BR107" s="20">
        <f>BR108+BR109</f>
        <v>0</v>
      </c>
      <c r="BS107" s="23">
        <f>BR107/BQ107*100</f>
        <v>0</v>
      </c>
      <c r="BT107" s="20">
        <f>BT108+BT109</f>
        <v>0</v>
      </c>
      <c r="BU107" s="20">
        <f>BU108+BU109</f>
        <v>0</v>
      </c>
      <c r="BV107" s="23"/>
      <c r="BW107" s="20">
        <f>BW108+BW109</f>
        <v>334</v>
      </c>
      <c r="BX107" s="20">
        <f>BX108+BX109</f>
        <v>122.04900000000001</v>
      </c>
      <c r="BY107" s="23">
        <f>BX107/BW107*100</f>
        <v>36.541616766467065</v>
      </c>
      <c r="BZ107" s="20">
        <f>BZ108+BZ109</f>
        <v>0</v>
      </c>
      <c r="CA107" s="20">
        <f>CA108+CA109</f>
        <v>0</v>
      </c>
      <c r="CB107" s="23"/>
      <c r="CC107" s="20">
        <f>CC108+CC109</f>
        <v>3518.1</v>
      </c>
      <c r="CD107" s="20">
        <f>CD108+CD109</f>
        <v>3070.7374799999998</v>
      </c>
      <c r="CE107" s="23">
        <f>CD107/CC107*100</f>
        <v>87.283973735823309</v>
      </c>
      <c r="CF107" s="20">
        <f>CF108+CF109</f>
        <v>0</v>
      </c>
      <c r="CG107" s="20">
        <f>CG108+CG109</f>
        <v>0</v>
      </c>
      <c r="CH107" s="23"/>
      <c r="CI107" s="20">
        <f>CI108+CI109</f>
        <v>0</v>
      </c>
      <c r="CJ107" s="20">
        <f>CJ108+CJ109</f>
        <v>0</v>
      </c>
      <c r="CK107" s="23"/>
      <c r="CL107" s="20">
        <f>CL108+CL109</f>
        <v>2.4380000000000002</v>
      </c>
      <c r="CM107" s="20">
        <f>CM108+CM109</f>
        <v>0</v>
      </c>
      <c r="CN107" s="23">
        <f>CM107/CL107*100</f>
        <v>0</v>
      </c>
      <c r="CO107" s="20">
        <f>CO108+CO109</f>
        <v>1074</v>
      </c>
      <c r="CP107" s="20">
        <f>CP108+CP109</f>
        <v>1074</v>
      </c>
      <c r="CQ107" s="23"/>
      <c r="CR107" s="20">
        <f>CR108+CR109</f>
        <v>7812.5969999999998</v>
      </c>
      <c r="CS107" s="20">
        <f>CS108+CS109</f>
        <v>3531.9434200000001</v>
      </c>
      <c r="CT107" s="23"/>
      <c r="CU107" s="20">
        <f>CU108+CU109</f>
        <v>0</v>
      </c>
      <c r="CV107" s="20">
        <f>CV108+CV109</f>
        <v>0</v>
      </c>
      <c r="CW107" s="23"/>
      <c r="CX107" s="20">
        <f>CX108+CX109</f>
        <v>162.42179000000002</v>
      </c>
      <c r="CY107" s="20">
        <f>CY108+CY109</f>
        <v>0</v>
      </c>
      <c r="CZ107" s="23"/>
    </row>
    <row r="108" spans="1:104" ht="15.75" customHeight="1">
      <c r="A108" s="1" t="s">
        <v>4</v>
      </c>
      <c r="B108" s="19">
        <f>H108+K108+N108+AG108+AJ108+AM108+AP108+AS108+AV108+AY108+BB108+BE108+BH108+BK108+E108+BN108+BQ108+BT108+BW108+BZ108+CC108+CF108+CI108+Q108+T108+CL108+AD108+CO108+CR108+CU108+CX108</f>
        <v>211718.98856000003</v>
      </c>
      <c r="C108" s="19">
        <f>I108+L108+O108+AH108+AK108+AN108+AQ108+AT108+AW108+AZ108+BC108+BF108+BI108+BL108+F108+BO108+BR108+BU108+BX108+CA108+CD108+CG108+CJ108+R108+V108+CM108+AE108+CP108+CS108+CV108+CY108</f>
        <v>120293.18879999999</v>
      </c>
      <c r="D108" s="19">
        <f t="shared" si="76"/>
        <v>56.817383087917761</v>
      </c>
      <c r="E108" s="19">
        <v>281</v>
      </c>
      <c r="F108" s="19">
        <v>281</v>
      </c>
      <c r="G108" s="17">
        <f>F108/E108*100</f>
        <v>100</v>
      </c>
      <c r="H108" s="19">
        <v>1223.4000000000001</v>
      </c>
      <c r="I108" s="19">
        <v>387.87637000000001</v>
      </c>
      <c r="J108" s="17">
        <f>I108/H108*100</f>
        <v>31.704787477521663</v>
      </c>
      <c r="K108" s="19">
        <v>0.4</v>
      </c>
      <c r="L108" s="19">
        <v>0.4</v>
      </c>
      <c r="M108" s="17">
        <f>L108/K108*100</f>
        <v>100</v>
      </c>
      <c r="N108" s="19"/>
      <c r="O108" s="19"/>
      <c r="P108" s="17"/>
      <c r="Q108" s="19">
        <v>662.97278000000006</v>
      </c>
      <c r="R108" s="19"/>
      <c r="S108" s="17"/>
      <c r="T108" s="19">
        <v>1130.94677</v>
      </c>
      <c r="U108" s="19">
        <f>X108+AA108</f>
        <v>1130.94677</v>
      </c>
      <c r="V108" s="19">
        <f>Y108+AB108</f>
        <v>1074</v>
      </c>
      <c r="W108" s="17">
        <f>V108/U108*100</f>
        <v>94.964681671092265</v>
      </c>
      <c r="X108" s="19">
        <v>1119.6373000000001</v>
      </c>
      <c r="Y108" s="19">
        <v>1063.26</v>
      </c>
      <c r="Z108" s="17">
        <f>Y108/X108*100</f>
        <v>94.964681866172185</v>
      </c>
      <c r="AA108" s="19">
        <v>11.309469999999999</v>
      </c>
      <c r="AB108" s="19">
        <v>10.74</v>
      </c>
      <c r="AC108" s="17">
        <f>AB108/AA108*100</f>
        <v>94.96466235818302</v>
      </c>
      <c r="AD108" s="19">
        <v>7577.6</v>
      </c>
      <c r="AE108" s="19">
        <v>4886.5355099999997</v>
      </c>
      <c r="AF108" s="17">
        <f>AE108/AD108*100</f>
        <v>64.486585594383442</v>
      </c>
      <c r="AG108" s="19">
        <v>99548.4</v>
      </c>
      <c r="AH108" s="19">
        <v>58070.870900000002</v>
      </c>
      <c r="AI108" s="17">
        <f>AH108/AG108*100</f>
        <v>58.334308637808348</v>
      </c>
      <c r="AJ108" s="19">
        <v>45847.1</v>
      </c>
      <c r="AK108" s="19">
        <v>20019.409</v>
      </c>
      <c r="AL108" s="17">
        <f>AK108/AJ108*100</f>
        <v>43.665594988559803</v>
      </c>
      <c r="AM108" s="19">
        <v>25</v>
      </c>
      <c r="AN108" s="19"/>
      <c r="AO108" s="17">
        <f>AN108/AM108*100</f>
        <v>0</v>
      </c>
      <c r="AP108" s="19">
        <v>174.1</v>
      </c>
      <c r="AQ108" s="19">
        <v>57.812559999999998</v>
      </c>
      <c r="AR108" s="19">
        <f>AQ108/AP108*100</f>
        <v>33.206524985640435</v>
      </c>
      <c r="AS108" s="19">
        <v>13075.1</v>
      </c>
      <c r="AT108" s="19">
        <v>8609</v>
      </c>
      <c r="AU108" s="19">
        <f>AT108/AS108*100</f>
        <v>65.842708659972004</v>
      </c>
      <c r="AV108" s="19">
        <v>4133.3999999999996</v>
      </c>
      <c r="AW108" s="19">
        <v>2703.2179999999998</v>
      </c>
      <c r="AX108" s="17">
        <f>AW108/AV108*100</f>
        <v>65.399380655150736</v>
      </c>
      <c r="AY108" s="19">
        <v>24196.112219999999</v>
      </c>
      <c r="AZ108" s="19">
        <v>16036.950419999999</v>
      </c>
      <c r="BA108" s="17">
        <f>AZ108/AY108*100</f>
        <v>66.279038029688891</v>
      </c>
      <c r="BB108" s="19">
        <v>66.900000000000006</v>
      </c>
      <c r="BC108" s="19">
        <v>64</v>
      </c>
      <c r="BD108" s="17">
        <f>BC108/BB108*100</f>
        <v>95.665171898355752</v>
      </c>
      <c r="BE108" s="19"/>
      <c r="BF108" s="19"/>
      <c r="BG108" s="17"/>
      <c r="BH108" s="19">
        <v>531</v>
      </c>
      <c r="BI108" s="19">
        <v>204.60299000000001</v>
      </c>
      <c r="BJ108" s="17">
        <f>BI108/BH108*100</f>
        <v>38.531636534839926</v>
      </c>
      <c r="BK108" s="19">
        <v>3</v>
      </c>
      <c r="BL108" s="19"/>
      <c r="BM108" s="17">
        <f>BL108/BK108*100</f>
        <v>0</v>
      </c>
      <c r="BN108" s="19">
        <v>312</v>
      </c>
      <c r="BO108" s="19">
        <v>98.783150000000006</v>
      </c>
      <c r="BP108" s="17">
        <f>BO108/BN108*100</f>
        <v>31.661266025641027</v>
      </c>
      <c r="BQ108" s="19">
        <v>27</v>
      </c>
      <c r="BR108" s="19"/>
      <c r="BS108" s="17">
        <f>BR108/BQ108*100</f>
        <v>0</v>
      </c>
      <c r="BT108" s="19"/>
      <c r="BU108" s="19"/>
      <c r="BV108" s="17"/>
      <c r="BW108" s="19">
        <v>334</v>
      </c>
      <c r="BX108" s="19">
        <v>122.04900000000001</v>
      </c>
      <c r="BY108" s="17">
        <f>BX108/BW108*100</f>
        <v>36.541616766467065</v>
      </c>
      <c r="BZ108" s="19"/>
      <c r="CA108" s="19"/>
      <c r="CB108" s="17"/>
      <c r="CC108" s="19">
        <v>3518.1</v>
      </c>
      <c r="CD108" s="19">
        <v>3070.7374799999998</v>
      </c>
      <c r="CE108" s="17">
        <f>CD108/CC108*100</f>
        <v>87.283973735823309</v>
      </c>
      <c r="CF108" s="19"/>
      <c r="CG108" s="19"/>
      <c r="CH108" s="17"/>
      <c r="CI108" s="19"/>
      <c r="CJ108" s="19"/>
      <c r="CK108" s="17"/>
      <c r="CL108" s="19">
        <v>2.4380000000000002</v>
      </c>
      <c r="CM108" s="19"/>
      <c r="CN108" s="17">
        <f>CM108/CL108*100</f>
        <v>0</v>
      </c>
      <c r="CO108" s="19">
        <v>1074</v>
      </c>
      <c r="CP108" s="19">
        <v>1074</v>
      </c>
      <c r="CQ108" s="17"/>
      <c r="CR108" s="19">
        <v>7812.5969999999998</v>
      </c>
      <c r="CS108" s="19">
        <v>3531.9434200000001</v>
      </c>
      <c r="CT108" s="17"/>
      <c r="CU108" s="19"/>
      <c r="CV108" s="19"/>
      <c r="CW108" s="17"/>
      <c r="CX108" s="19">
        <v>162.42179000000002</v>
      </c>
      <c r="CY108" s="19"/>
      <c r="CZ108" s="17"/>
    </row>
    <row r="109" spans="1:104" s="6" customFormat="1" ht="15.75" customHeight="1">
      <c r="A109" s="2" t="s">
        <v>160</v>
      </c>
      <c r="B109" s="20">
        <f>B110+B111+B112+B113</f>
        <v>959.40000000000009</v>
      </c>
      <c r="C109" s="20">
        <f>C110+C111+C112+C113</f>
        <v>436.61732000000006</v>
      </c>
      <c r="D109" s="20">
        <f t="shared" si="76"/>
        <v>45.509414217219096</v>
      </c>
      <c r="E109" s="20">
        <f>E110+E111+E112+E113</f>
        <v>0</v>
      </c>
      <c r="F109" s="20">
        <f>F110+F111+F112+F113</f>
        <v>0</v>
      </c>
      <c r="G109" s="23"/>
      <c r="H109" s="20">
        <f>H110+H111+H112+H113</f>
        <v>0</v>
      </c>
      <c r="I109" s="20">
        <f>I110+I111+I112+I113</f>
        <v>0</v>
      </c>
      <c r="J109" s="23"/>
      <c r="K109" s="20">
        <f>K110+K111+K112+K113</f>
        <v>0</v>
      </c>
      <c r="L109" s="20">
        <f>L110+L111+L112+L113</f>
        <v>0</v>
      </c>
      <c r="M109" s="23"/>
      <c r="N109" s="20">
        <f>N110+N111+N112+N113</f>
        <v>959.40000000000009</v>
      </c>
      <c r="O109" s="20">
        <f>O110+O111+O112+O113</f>
        <v>436.61732000000006</v>
      </c>
      <c r="P109" s="23">
        <f t="shared" ref="P109:P113" si="77">O109/N109*100</f>
        <v>45.509414217219096</v>
      </c>
      <c r="Q109" s="20">
        <f>Q110+Q111+Q112+Q113</f>
        <v>0</v>
      </c>
      <c r="R109" s="20">
        <f>R110+R111+R112+R113</f>
        <v>0</v>
      </c>
      <c r="S109" s="23"/>
      <c r="T109" s="20">
        <v>0</v>
      </c>
      <c r="U109" s="20">
        <f>U110+U111+U112+U113</f>
        <v>0</v>
      </c>
      <c r="V109" s="20">
        <f>V110+V111+V112+V113</f>
        <v>0</v>
      </c>
      <c r="W109" s="23"/>
      <c r="X109" s="20">
        <f>X110+X111+X112+X113</f>
        <v>0</v>
      </c>
      <c r="Y109" s="20">
        <f>Y110+Y111+Y112+Y113</f>
        <v>0</v>
      </c>
      <c r="Z109" s="23"/>
      <c r="AA109" s="20">
        <f>AA110+AA111+AA112+AA113</f>
        <v>0</v>
      </c>
      <c r="AB109" s="20">
        <f>AB110+AB111+AB112+AB113</f>
        <v>0</v>
      </c>
      <c r="AC109" s="23"/>
      <c r="AD109" s="20">
        <f>AD110+AD111+AD112+AD113</f>
        <v>0</v>
      </c>
      <c r="AE109" s="20">
        <f>AE110+AE111+AE112+AE113</f>
        <v>0</v>
      </c>
      <c r="AF109" s="23"/>
      <c r="AG109" s="20">
        <f>AG110+AG111+AG112+AG113</f>
        <v>0</v>
      </c>
      <c r="AH109" s="20">
        <f>AH110+AH111+AH112+AH113</f>
        <v>0</v>
      </c>
      <c r="AI109" s="23"/>
      <c r="AJ109" s="20">
        <f>AJ110+AJ111+AJ112+AJ113</f>
        <v>0</v>
      </c>
      <c r="AK109" s="20">
        <f>AK110+AK111+AK112+AK113</f>
        <v>0</v>
      </c>
      <c r="AL109" s="23"/>
      <c r="AM109" s="20">
        <f>AM110+AM111+AM112+AM113</f>
        <v>0</v>
      </c>
      <c r="AN109" s="20">
        <f>AN110+AN111+AN112+AN113</f>
        <v>0</v>
      </c>
      <c r="AO109" s="23"/>
      <c r="AP109" s="20">
        <f>AP110+AP111+AP112+AP113</f>
        <v>0</v>
      </c>
      <c r="AQ109" s="20">
        <f>AQ110+AQ111+AQ112+AQ113</f>
        <v>0</v>
      </c>
      <c r="AR109" s="20"/>
      <c r="AS109" s="20">
        <f>AS110+AS111+AS112+AS113</f>
        <v>0</v>
      </c>
      <c r="AT109" s="20">
        <f>AT110+AT111+AT112+AT113</f>
        <v>0</v>
      </c>
      <c r="AU109" s="20"/>
      <c r="AV109" s="20">
        <f>AV110+AV111+AV112+AV113</f>
        <v>0</v>
      </c>
      <c r="AW109" s="20">
        <f>AW110+AW111+AW112+AW113</f>
        <v>0</v>
      </c>
      <c r="AX109" s="20"/>
      <c r="AY109" s="20">
        <f>AY110+AY111+AY112+AY113</f>
        <v>0</v>
      </c>
      <c r="AZ109" s="20">
        <f>AZ110+AZ111+AZ112+AZ113</f>
        <v>0</v>
      </c>
      <c r="BA109" s="23"/>
      <c r="BB109" s="20">
        <f>BB110+BB111+BB112+BB113</f>
        <v>0</v>
      </c>
      <c r="BC109" s="20">
        <f>BC110+BC111+BC112+BC113</f>
        <v>0</v>
      </c>
      <c r="BD109" s="23"/>
      <c r="BE109" s="20">
        <f>BE110+BE111+BE112+BE113</f>
        <v>0</v>
      </c>
      <c r="BF109" s="20">
        <f>BF110+BF111+BF112+BF113</f>
        <v>0</v>
      </c>
      <c r="BG109" s="23"/>
      <c r="BH109" s="20">
        <f>BH110+BH111+BH112+BH113</f>
        <v>0</v>
      </c>
      <c r="BI109" s="20">
        <f>BI110+BI111+BI112+BI113</f>
        <v>0</v>
      </c>
      <c r="BJ109" s="23"/>
      <c r="BK109" s="20">
        <f>BK110+BK111+BK112+BK113</f>
        <v>0</v>
      </c>
      <c r="BL109" s="20">
        <f>BL110+BL111+BL112+BL113</f>
        <v>0</v>
      </c>
      <c r="BM109" s="23"/>
      <c r="BN109" s="20">
        <f>BN110+BN111+BN112+BN113</f>
        <v>0</v>
      </c>
      <c r="BO109" s="20">
        <f>BO110+BO111+BO112+BO113</f>
        <v>0</v>
      </c>
      <c r="BP109" s="23"/>
      <c r="BQ109" s="20">
        <f>BQ110+BQ111+BQ112+BQ113</f>
        <v>0</v>
      </c>
      <c r="BR109" s="20">
        <f>BR110+BR111+BR112+BR113</f>
        <v>0</v>
      </c>
      <c r="BS109" s="23"/>
      <c r="BT109" s="20">
        <f>BT110+BT111+BT112+BT113</f>
        <v>0</v>
      </c>
      <c r="BU109" s="20">
        <f>BU110+BU111+BU112+BU113</f>
        <v>0</v>
      </c>
      <c r="BV109" s="23"/>
      <c r="BW109" s="20">
        <f>BW110+BW111+BW112+BW113</f>
        <v>0</v>
      </c>
      <c r="BX109" s="20">
        <f>BX110+BX111+BX112+BX113</f>
        <v>0</v>
      </c>
      <c r="BY109" s="23"/>
      <c r="BZ109" s="20">
        <f>BZ110+BZ111+BZ112+BZ113</f>
        <v>0</v>
      </c>
      <c r="CA109" s="20">
        <f>CA110+CA111+CA112+CA113</f>
        <v>0</v>
      </c>
      <c r="CB109" s="23"/>
      <c r="CC109" s="20">
        <f>CC110+CC111+CC112+CC113</f>
        <v>0</v>
      </c>
      <c r="CD109" s="20">
        <f>CD110+CD111+CD112+CD113</f>
        <v>0</v>
      </c>
      <c r="CE109" s="23"/>
      <c r="CF109" s="20">
        <f>CF110+CF111+CF112+CF113</f>
        <v>0</v>
      </c>
      <c r="CG109" s="20">
        <f>CG110+CG111+CG112+CG113</f>
        <v>0</v>
      </c>
      <c r="CH109" s="23"/>
      <c r="CI109" s="20">
        <f>CI110+CI111+CI112+CI113</f>
        <v>0</v>
      </c>
      <c r="CJ109" s="20">
        <f>CJ110+CJ111+CJ112+CJ113</f>
        <v>0</v>
      </c>
      <c r="CK109" s="23"/>
      <c r="CL109" s="20">
        <f>CL110+CL111+CL112+CL113</f>
        <v>0</v>
      </c>
      <c r="CM109" s="20">
        <f>CM110+CM111+CM112+CM113</f>
        <v>0</v>
      </c>
      <c r="CN109" s="23"/>
      <c r="CO109" s="20">
        <f>CO110+CO111+CO112+CO113</f>
        <v>0</v>
      </c>
      <c r="CP109" s="20">
        <f>CP110+CP111+CP112+CP113</f>
        <v>0</v>
      </c>
      <c r="CQ109" s="23"/>
      <c r="CR109" s="20">
        <f>CR110+CR111+CR112+CR113</f>
        <v>0</v>
      </c>
      <c r="CS109" s="20">
        <f>CS110+CS111+CS112+CS113</f>
        <v>0</v>
      </c>
      <c r="CT109" s="23"/>
      <c r="CU109" s="20">
        <f>CU110+CU111+CU112+CU113</f>
        <v>0</v>
      </c>
      <c r="CV109" s="20">
        <f>CV110+CV111+CV112+CV113</f>
        <v>0</v>
      </c>
      <c r="CW109" s="23"/>
      <c r="CX109" s="20">
        <f>CX110+CX111+CX112+CX113</f>
        <v>0</v>
      </c>
      <c r="CY109" s="20">
        <f>CY110+CY111+CY112+CY113</f>
        <v>0</v>
      </c>
      <c r="CZ109" s="23"/>
    </row>
    <row r="110" spans="1:104" ht="15.75" customHeight="1">
      <c r="A110" s="1" t="s">
        <v>82</v>
      </c>
      <c r="B110" s="19">
        <f t="shared" ref="B110:B113" si="78">H110+K110+N110+AG110+AJ110+AM110+AP110+AS110+AV110+AY110+BB110+BE110+BH110+BK110+E110+BN110+BQ110+BT110+BW110+BZ110+CC110+CF110+CI110+Q110+T110+CL110+AD110+CO110+CR110+CU110+CX110</f>
        <v>138.6</v>
      </c>
      <c r="C110" s="19">
        <f t="shared" ref="C110:C113" si="79">I110+L110+O110+AH110+AK110+AN110+AQ110+AT110+AW110+AZ110+BC110+BF110+BI110+BL110+F110+BO110+BR110+BU110+BX110+CA110+CD110+CG110+CJ110+R110+V110+CM110+AE110+CP110+CS110+CV110+CY110</f>
        <v>0</v>
      </c>
      <c r="D110" s="19">
        <f t="shared" si="76"/>
        <v>0</v>
      </c>
      <c r="E110" s="19"/>
      <c r="F110" s="19"/>
      <c r="G110" s="17"/>
      <c r="H110" s="19"/>
      <c r="I110" s="19"/>
      <c r="J110" s="17"/>
      <c r="K110" s="19"/>
      <c r="L110" s="19"/>
      <c r="M110" s="17"/>
      <c r="N110" s="19">
        <v>138.6</v>
      </c>
      <c r="O110" s="19">
        <v>0</v>
      </c>
      <c r="P110" s="17">
        <f t="shared" si="77"/>
        <v>0</v>
      </c>
      <c r="Q110" s="19"/>
      <c r="R110" s="19"/>
      <c r="S110" s="17"/>
      <c r="T110" s="19"/>
      <c r="U110" s="19">
        <f t="shared" ref="U110:V113" si="80">X110+AA110</f>
        <v>0</v>
      </c>
      <c r="V110" s="19">
        <f t="shared" si="80"/>
        <v>0</v>
      </c>
      <c r="W110" s="17"/>
      <c r="X110" s="19"/>
      <c r="Y110" s="19"/>
      <c r="Z110" s="17"/>
      <c r="AA110" s="19"/>
      <c r="AB110" s="19"/>
      <c r="AC110" s="17"/>
      <c r="AD110" s="19"/>
      <c r="AE110" s="19"/>
      <c r="AF110" s="17"/>
      <c r="AG110" s="19"/>
      <c r="AH110" s="19"/>
      <c r="AI110" s="17"/>
      <c r="AJ110" s="19"/>
      <c r="AK110" s="19"/>
      <c r="AL110" s="17"/>
      <c r="AM110" s="19"/>
      <c r="AN110" s="19"/>
      <c r="AO110" s="17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7"/>
      <c r="BB110" s="19"/>
      <c r="BC110" s="19"/>
      <c r="BD110" s="17"/>
      <c r="BE110" s="19"/>
      <c r="BF110" s="19"/>
      <c r="BG110" s="17"/>
      <c r="BH110" s="19"/>
      <c r="BI110" s="19"/>
      <c r="BJ110" s="17"/>
      <c r="BK110" s="19"/>
      <c r="BL110" s="19"/>
      <c r="BM110" s="17"/>
      <c r="BN110" s="19"/>
      <c r="BO110" s="19"/>
      <c r="BP110" s="17"/>
      <c r="BQ110" s="19"/>
      <c r="BR110" s="19"/>
      <c r="BS110" s="17"/>
      <c r="BT110" s="19"/>
      <c r="BU110" s="19"/>
      <c r="BV110" s="17"/>
      <c r="BW110" s="19"/>
      <c r="BX110" s="19"/>
      <c r="BY110" s="17"/>
      <c r="BZ110" s="19"/>
      <c r="CA110" s="19"/>
      <c r="CB110" s="17"/>
      <c r="CC110" s="19"/>
      <c r="CD110" s="19"/>
      <c r="CE110" s="17"/>
      <c r="CF110" s="19"/>
      <c r="CG110" s="19"/>
      <c r="CH110" s="17"/>
      <c r="CI110" s="19"/>
      <c r="CJ110" s="19"/>
      <c r="CK110" s="17"/>
      <c r="CL110" s="19"/>
      <c r="CM110" s="19"/>
      <c r="CN110" s="17"/>
      <c r="CO110" s="19"/>
      <c r="CP110" s="19"/>
      <c r="CQ110" s="17"/>
      <c r="CR110" s="19"/>
      <c r="CS110" s="19"/>
      <c r="CT110" s="17"/>
      <c r="CU110" s="19"/>
      <c r="CV110" s="19"/>
      <c r="CW110" s="17"/>
      <c r="CX110" s="19"/>
      <c r="CY110" s="19"/>
      <c r="CZ110" s="17"/>
    </row>
    <row r="111" spans="1:104" ht="15.75" customHeight="1">
      <c r="A111" s="1" t="s">
        <v>83</v>
      </c>
      <c r="B111" s="19">
        <f t="shared" si="78"/>
        <v>273.60000000000002</v>
      </c>
      <c r="C111" s="19">
        <f t="shared" si="79"/>
        <v>158.01571000000001</v>
      </c>
      <c r="D111" s="19">
        <f t="shared" si="76"/>
        <v>57.754279970760237</v>
      </c>
      <c r="E111" s="19"/>
      <c r="F111" s="19"/>
      <c r="G111" s="17"/>
      <c r="H111" s="19"/>
      <c r="I111" s="19"/>
      <c r="J111" s="17"/>
      <c r="K111" s="19"/>
      <c r="L111" s="19"/>
      <c r="M111" s="17"/>
      <c r="N111" s="19">
        <v>273.60000000000002</v>
      </c>
      <c r="O111" s="19">
        <v>158.01571000000001</v>
      </c>
      <c r="P111" s="17">
        <f t="shared" si="77"/>
        <v>57.754279970760237</v>
      </c>
      <c r="Q111" s="19"/>
      <c r="R111" s="19"/>
      <c r="S111" s="17"/>
      <c r="T111" s="19"/>
      <c r="U111" s="19">
        <f t="shared" si="80"/>
        <v>0</v>
      </c>
      <c r="V111" s="19">
        <f t="shared" si="80"/>
        <v>0</v>
      </c>
      <c r="W111" s="17"/>
      <c r="X111" s="19"/>
      <c r="Y111" s="19"/>
      <c r="Z111" s="17"/>
      <c r="AA111" s="19"/>
      <c r="AB111" s="19"/>
      <c r="AC111" s="17"/>
      <c r="AD111" s="19"/>
      <c r="AE111" s="19"/>
      <c r="AF111" s="17"/>
      <c r="AG111" s="19"/>
      <c r="AH111" s="19"/>
      <c r="AI111" s="17"/>
      <c r="AJ111" s="19"/>
      <c r="AK111" s="19"/>
      <c r="AL111" s="17"/>
      <c r="AM111" s="19"/>
      <c r="AN111" s="19"/>
      <c r="AO111" s="17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7"/>
      <c r="BB111" s="19"/>
      <c r="BC111" s="19"/>
      <c r="BD111" s="17"/>
      <c r="BE111" s="19"/>
      <c r="BF111" s="19"/>
      <c r="BG111" s="17"/>
      <c r="BH111" s="19"/>
      <c r="BI111" s="19"/>
      <c r="BJ111" s="17"/>
      <c r="BK111" s="19"/>
      <c r="BL111" s="19"/>
      <c r="BM111" s="17"/>
      <c r="BN111" s="19"/>
      <c r="BO111" s="19"/>
      <c r="BP111" s="17"/>
      <c r="BQ111" s="19"/>
      <c r="BR111" s="19"/>
      <c r="BS111" s="17"/>
      <c r="BT111" s="19"/>
      <c r="BU111" s="19"/>
      <c r="BV111" s="17"/>
      <c r="BW111" s="19"/>
      <c r="BX111" s="19"/>
      <c r="BY111" s="17"/>
      <c r="BZ111" s="19"/>
      <c r="CA111" s="19"/>
      <c r="CB111" s="17"/>
      <c r="CC111" s="19"/>
      <c r="CD111" s="19"/>
      <c r="CE111" s="17"/>
      <c r="CF111" s="19"/>
      <c r="CG111" s="19"/>
      <c r="CH111" s="17"/>
      <c r="CI111" s="19"/>
      <c r="CJ111" s="19"/>
      <c r="CK111" s="17"/>
      <c r="CL111" s="19"/>
      <c r="CM111" s="19"/>
      <c r="CN111" s="17"/>
      <c r="CO111" s="19"/>
      <c r="CP111" s="19"/>
      <c r="CQ111" s="17"/>
      <c r="CR111" s="19"/>
      <c r="CS111" s="19"/>
      <c r="CT111" s="17"/>
      <c r="CU111" s="19"/>
      <c r="CV111" s="19"/>
      <c r="CW111" s="17"/>
      <c r="CX111" s="19"/>
      <c r="CY111" s="19"/>
      <c r="CZ111" s="17"/>
    </row>
    <row r="112" spans="1:104" ht="15.75" customHeight="1">
      <c r="A112" s="1" t="s">
        <v>88</v>
      </c>
      <c r="B112" s="19">
        <f t="shared" si="78"/>
        <v>273.60000000000002</v>
      </c>
      <c r="C112" s="19">
        <f t="shared" si="79"/>
        <v>157.86431999999999</v>
      </c>
      <c r="D112" s="19">
        <f t="shared" si="76"/>
        <v>57.698947368421052</v>
      </c>
      <c r="E112" s="19"/>
      <c r="F112" s="19"/>
      <c r="G112" s="17"/>
      <c r="H112" s="19"/>
      <c r="I112" s="19"/>
      <c r="J112" s="17"/>
      <c r="K112" s="19"/>
      <c r="L112" s="19"/>
      <c r="M112" s="17"/>
      <c r="N112" s="19">
        <v>273.60000000000002</v>
      </c>
      <c r="O112" s="19">
        <v>157.86431999999999</v>
      </c>
      <c r="P112" s="17">
        <f t="shared" si="77"/>
        <v>57.698947368421052</v>
      </c>
      <c r="Q112" s="19"/>
      <c r="R112" s="19"/>
      <c r="S112" s="17"/>
      <c r="T112" s="19"/>
      <c r="U112" s="19">
        <f t="shared" si="80"/>
        <v>0</v>
      </c>
      <c r="V112" s="19">
        <f t="shared" si="80"/>
        <v>0</v>
      </c>
      <c r="W112" s="17"/>
      <c r="X112" s="19"/>
      <c r="Y112" s="19"/>
      <c r="Z112" s="17"/>
      <c r="AA112" s="19"/>
      <c r="AB112" s="19"/>
      <c r="AC112" s="17"/>
      <c r="AD112" s="19"/>
      <c r="AE112" s="19"/>
      <c r="AF112" s="17"/>
      <c r="AG112" s="19"/>
      <c r="AH112" s="19"/>
      <c r="AI112" s="17"/>
      <c r="AJ112" s="19"/>
      <c r="AK112" s="19"/>
      <c r="AL112" s="17"/>
      <c r="AM112" s="19"/>
      <c r="AN112" s="19"/>
      <c r="AO112" s="17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7"/>
      <c r="BB112" s="19"/>
      <c r="BC112" s="19"/>
      <c r="BD112" s="17"/>
      <c r="BE112" s="19"/>
      <c r="BF112" s="19"/>
      <c r="BG112" s="17"/>
      <c r="BH112" s="19"/>
      <c r="BI112" s="19"/>
      <c r="BJ112" s="17"/>
      <c r="BK112" s="19"/>
      <c r="BL112" s="19"/>
      <c r="BM112" s="17"/>
      <c r="BN112" s="19"/>
      <c r="BO112" s="19"/>
      <c r="BP112" s="17"/>
      <c r="BQ112" s="19"/>
      <c r="BR112" s="19"/>
      <c r="BS112" s="17"/>
      <c r="BT112" s="19"/>
      <c r="BU112" s="19"/>
      <c r="BV112" s="17"/>
      <c r="BW112" s="19"/>
      <c r="BX112" s="19"/>
      <c r="BY112" s="17"/>
      <c r="BZ112" s="19"/>
      <c r="CA112" s="19"/>
      <c r="CB112" s="17"/>
      <c r="CC112" s="19"/>
      <c r="CD112" s="19"/>
      <c r="CE112" s="17"/>
      <c r="CF112" s="19"/>
      <c r="CG112" s="19"/>
      <c r="CH112" s="17"/>
      <c r="CI112" s="19"/>
      <c r="CJ112" s="19"/>
      <c r="CK112" s="17"/>
      <c r="CL112" s="19"/>
      <c r="CM112" s="19"/>
      <c r="CN112" s="17"/>
      <c r="CO112" s="19"/>
      <c r="CP112" s="19"/>
      <c r="CQ112" s="17"/>
      <c r="CR112" s="19"/>
      <c r="CS112" s="19"/>
      <c r="CT112" s="17"/>
      <c r="CU112" s="19"/>
      <c r="CV112" s="19"/>
      <c r="CW112" s="17"/>
      <c r="CX112" s="19"/>
      <c r="CY112" s="19"/>
      <c r="CZ112" s="17"/>
    </row>
    <row r="113" spans="1:104" ht="15.75" customHeight="1">
      <c r="A113" s="1" t="s">
        <v>90</v>
      </c>
      <c r="B113" s="19">
        <f t="shared" si="78"/>
        <v>273.60000000000002</v>
      </c>
      <c r="C113" s="19">
        <f t="shared" si="79"/>
        <v>120.73729</v>
      </c>
      <c r="D113" s="19">
        <f t="shared" si="76"/>
        <v>44.129126461988299</v>
      </c>
      <c r="E113" s="19"/>
      <c r="F113" s="19"/>
      <c r="G113" s="17"/>
      <c r="H113" s="19"/>
      <c r="I113" s="19"/>
      <c r="J113" s="17"/>
      <c r="K113" s="19"/>
      <c r="L113" s="19"/>
      <c r="M113" s="17"/>
      <c r="N113" s="19">
        <v>273.60000000000002</v>
      </c>
      <c r="O113" s="19">
        <v>120.73729</v>
      </c>
      <c r="P113" s="17">
        <f t="shared" si="77"/>
        <v>44.129126461988299</v>
      </c>
      <c r="Q113" s="19"/>
      <c r="R113" s="19"/>
      <c r="S113" s="17"/>
      <c r="T113" s="19"/>
      <c r="U113" s="19">
        <f t="shared" si="80"/>
        <v>0</v>
      </c>
      <c r="V113" s="19">
        <f t="shared" si="80"/>
        <v>0</v>
      </c>
      <c r="W113" s="17"/>
      <c r="X113" s="19"/>
      <c r="Y113" s="19"/>
      <c r="Z113" s="17"/>
      <c r="AA113" s="19"/>
      <c r="AB113" s="19"/>
      <c r="AC113" s="17"/>
      <c r="AD113" s="19"/>
      <c r="AE113" s="19"/>
      <c r="AF113" s="17"/>
      <c r="AG113" s="19"/>
      <c r="AH113" s="19"/>
      <c r="AI113" s="17"/>
      <c r="AJ113" s="19"/>
      <c r="AK113" s="19"/>
      <c r="AL113" s="17"/>
      <c r="AM113" s="19"/>
      <c r="AN113" s="19"/>
      <c r="AO113" s="17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7"/>
      <c r="BB113" s="19"/>
      <c r="BC113" s="19"/>
      <c r="BD113" s="17"/>
      <c r="BE113" s="19"/>
      <c r="BF113" s="19"/>
      <c r="BG113" s="17"/>
      <c r="BH113" s="19"/>
      <c r="BI113" s="19"/>
      <c r="BJ113" s="17"/>
      <c r="BK113" s="19"/>
      <c r="BL113" s="19"/>
      <c r="BM113" s="17"/>
      <c r="BN113" s="19"/>
      <c r="BO113" s="19"/>
      <c r="BP113" s="17"/>
      <c r="BQ113" s="19"/>
      <c r="BR113" s="19"/>
      <c r="BS113" s="17"/>
      <c r="BT113" s="19"/>
      <c r="BU113" s="19"/>
      <c r="BV113" s="17"/>
      <c r="BW113" s="19"/>
      <c r="BX113" s="19"/>
      <c r="BY113" s="17"/>
      <c r="BZ113" s="19"/>
      <c r="CA113" s="19"/>
      <c r="CB113" s="17"/>
      <c r="CC113" s="19"/>
      <c r="CD113" s="19"/>
      <c r="CE113" s="17"/>
      <c r="CF113" s="19"/>
      <c r="CG113" s="19"/>
      <c r="CH113" s="17"/>
      <c r="CI113" s="19"/>
      <c r="CJ113" s="19"/>
      <c r="CK113" s="17"/>
      <c r="CL113" s="19"/>
      <c r="CM113" s="19"/>
      <c r="CN113" s="17"/>
      <c r="CO113" s="19"/>
      <c r="CP113" s="19"/>
      <c r="CQ113" s="17"/>
      <c r="CR113" s="19"/>
      <c r="CS113" s="19"/>
      <c r="CT113" s="17"/>
      <c r="CU113" s="19"/>
      <c r="CV113" s="19"/>
      <c r="CW113" s="17"/>
      <c r="CX113" s="19"/>
      <c r="CY113" s="19"/>
      <c r="CZ113" s="17"/>
    </row>
    <row r="114" spans="1:104" s="6" customFormat="1" ht="15.75" customHeight="1">
      <c r="A114" s="2" t="s">
        <v>136</v>
      </c>
      <c r="B114" s="20">
        <f>B115+B116</f>
        <v>212890.69626</v>
      </c>
      <c r="C114" s="20">
        <f t="shared" ref="C114:CA114" si="81">C115+C116</f>
        <v>141300.26616999999</v>
      </c>
      <c r="D114" s="20">
        <f t="shared" si="76"/>
        <v>66.372212901888503</v>
      </c>
      <c r="E114" s="20">
        <f>E115+E116</f>
        <v>244.4</v>
      </c>
      <c r="F114" s="20">
        <f>F115+F116</f>
        <v>244.4</v>
      </c>
      <c r="G114" s="23">
        <f>F114/E114*100</f>
        <v>100</v>
      </c>
      <c r="H114" s="20">
        <f t="shared" si="81"/>
        <v>1297.9000000000001</v>
      </c>
      <c r="I114" s="20">
        <f t="shared" si="81"/>
        <v>633.09722999999997</v>
      </c>
      <c r="J114" s="23">
        <f>I114/H114*100</f>
        <v>48.778583095770081</v>
      </c>
      <c r="K114" s="20">
        <f t="shared" si="81"/>
        <v>0.2</v>
      </c>
      <c r="L114" s="20">
        <f t="shared" si="81"/>
        <v>0.2</v>
      </c>
      <c r="M114" s="23">
        <f>L114/K114*100</f>
        <v>100</v>
      </c>
      <c r="N114" s="20">
        <f t="shared" si="81"/>
        <v>685.80000000000007</v>
      </c>
      <c r="O114" s="20">
        <f t="shared" si="81"/>
        <v>257.79209000000003</v>
      </c>
      <c r="P114" s="23">
        <f t="shared" ref="P114" si="82">O114/N114*100</f>
        <v>37.589981044036165</v>
      </c>
      <c r="Q114" s="20">
        <f>Q115+Q116</f>
        <v>739.46965</v>
      </c>
      <c r="R114" s="20">
        <f>R115+R116</f>
        <v>455.22604000000001</v>
      </c>
      <c r="S114" s="23"/>
      <c r="T114" s="20">
        <f>T115+T116</f>
        <v>1261.4406299999998</v>
      </c>
      <c r="U114" s="20">
        <f>U115+U116</f>
        <v>1261.4406299999998</v>
      </c>
      <c r="V114" s="20">
        <f>V115+V116</f>
        <v>1261.4406299999998</v>
      </c>
      <c r="W114" s="23">
        <f>V114/U114*100</f>
        <v>100</v>
      </c>
      <c r="X114" s="20">
        <f>X115+X116</f>
        <v>1248.8262199999999</v>
      </c>
      <c r="Y114" s="20">
        <f>Y115+Y116</f>
        <v>1248.8262199999999</v>
      </c>
      <c r="Z114" s="23">
        <f>Y114/X114*100</f>
        <v>100</v>
      </c>
      <c r="AA114" s="20">
        <f>AA115+AA116</f>
        <v>12.614409999999999</v>
      </c>
      <c r="AB114" s="20">
        <f>AB115+AB116</f>
        <v>12.614409999999999</v>
      </c>
      <c r="AC114" s="23">
        <f>AB114/AA114*100</f>
        <v>100</v>
      </c>
      <c r="AD114" s="20">
        <f>AD115+AD116</f>
        <v>7265.2</v>
      </c>
      <c r="AE114" s="20">
        <f>AE115+AE116</f>
        <v>4522.7</v>
      </c>
      <c r="AF114" s="23">
        <f>AE114/AD114*100</f>
        <v>62.251555359797393</v>
      </c>
      <c r="AG114" s="20">
        <f t="shared" si="81"/>
        <v>92049.600000000006</v>
      </c>
      <c r="AH114" s="20">
        <f t="shared" si="81"/>
        <v>60257.909599999999</v>
      </c>
      <c r="AI114" s="23">
        <f>AH114/AG114*100</f>
        <v>65.462435035024598</v>
      </c>
      <c r="AJ114" s="20">
        <f t="shared" si="81"/>
        <v>34331.199999999997</v>
      </c>
      <c r="AK114" s="20">
        <f t="shared" si="81"/>
        <v>21299.1659</v>
      </c>
      <c r="AL114" s="23">
        <f>AK114/AJ114*100</f>
        <v>62.040260462786044</v>
      </c>
      <c r="AM114" s="20">
        <f t="shared" si="81"/>
        <v>0</v>
      </c>
      <c r="AN114" s="20">
        <f t="shared" si="81"/>
        <v>0</v>
      </c>
      <c r="AO114" s="23" t="e">
        <f>AN114/AM114*100</f>
        <v>#DIV/0!</v>
      </c>
      <c r="AP114" s="20">
        <f t="shared" si="81"/>
        <v>174.1</v>
      </c>
      <c r="AQ114" s="20">
        <f t="shared" si="81"/>
        <v>71.331599999999995</v>
      </c>
      <c r="AR114" s="20">
        <f>AQ114/AP114*100</f>
        <v>40.971625502584722</v>
      </c>
      <c r="AS114" s="20">
        <f t="shared" si="81"/>
        <v>15297.1</v>
      </c>
      <c r="AT114" s="20">
        <f t="shared" si="81"/>
        <v>9966.4</v>
      </c>
      <c r="AU114" s="20">
        <f>AT114/AS114*100</f>
        <v>65.152218394336188</v>
      </c>
      <c r="AV114" s="20">
        <f t="shared" si="81"/>
        <v>5337.6</v>
      </c>
      <c r="AW114" s="20">
        <f t="shared" si="81"/>
        <v>2741.5</v>
      </c>
      <c r="AX114" s="20">
        <f>AW114/AV114*100</f>
        <v>51.362035371702632</v>
      </c>
      <c r="AY114" s="20">
        <f t="shared" si="81"/>
        <v>35802.012459999998</v>
      </c>
      <c r="AZ114" s="20">
        <f t="shared" si="81"/>
        <v>26261.443960000001</v>
      </c>
      <c r="BA114" s="23">
        <f>AZ114/AY114*100</f>
        <v>73.351865315785673</v>
      </c>
      <c r="BB114" s="20">
        <f t="shared" si="81"/>
        <v>95.1</v>
      </c>
      <c r="BC114" s="20">
        <f t="shared" si="81"/>
        <v>77.900000000000006</v>
      </c>
      <c r="BD114" s="23">
        <f>BC114/BB114*100</f>
        <v>81.913774973711895</v>
      </c>
      <c r="BE114" s="20">
        <f t="shared" si="81"/>
        <v>0</v>
      </c>
      <c r="BF114" s="20">
        <f t="shared" si="81"/>
        <v>0</v>
      </c>
      <c r="BG114" s="23"/>
      <c r="BH114" s="20">
        <f t="shared" si="81"/>
        <v>537</v>
      </c>
      <c r="BI114" s="20">
        <f t="shared" si="81"/>
        <v>215.41674</v>
      </c>
      <c r="BJ114" s="23">
        <f>BI114/BH114*100</f>
        <v>40.114849162011176</v>
      </c>
      <c r="BK114" s="20">
        <f t="shared" si="81"/>
        <v>3</v>
      </c>
      <c r="BL114" s="20">
        <f t="shared" si="81"/>
        <v>1.5</v>
      </c>
      <c r="BM114" s="23">
        <f>BL114/BK114*100</f>
        <v>50</v>
      </c>
      <c r="BN114" s="20">
        <f t="shared" si="81"/>
        <v>332</v>
      </c>
      <c r="BO114" s="20">
        <f t="shared" si="81"/>
        <v>132.21369999999999</v>
      </c>
      <c r="BP114" s="23">
        <f>BO114/BN114*100</f>
        <v>39.823403614457824</v>
      </c>
      <c r="BQ114" s="20">
        <f t="shared" si="81"/>
        <v>24</v>
      </c>
      <c r="BR114" s="20">
        <f t="shared" si="81"/>
        <v>6</v>
      </c>
      <c r="BS114" s="23">
        <f>BR114/BQ114*100</f>
        <v>25</v>
      </c>
      <c r="BT114" s="20">
        <f t="shared" si="81"/>
        <v>49.557000000000002</v>
      </c>
      <c r="BU114" s="20">
        <f t="shared" si="81"/>
        <v>49.557000000000002</v>
      </c>
      <c r="BV114" s="23"/>
      <c r="BW114" s="20">
        <f t="shared" si="81"/>
        <v>352.5</v>
      </c>
      <c r="BX114" s="20">
        <f t="shared" si="81"/>
        <v>173.10499999999999</v>
      </c>
      <c r="BY114" s="23">
        <f>BX114/BW114*100</f>
        <v>49.107801418439713</v>
      </c>
      <c r="BZ114" s="20">
        <f t="shared" si="81"/>
        <v>0</v>
      </c>
      <c r="CA114" s="20">
        <f t="shared" si="81"/>
        <v>0</v>
      </c>
      <c r="CB114" s="23"/>
      <c r="CC114" s="20">
        <f t="shared" ref="CC114:CJ114" si="83">CC115+CC116</f>
        <v>7205.9</v>
      </c>
      <c r="CD114" s="20">
        <f t="shared" si="83"/>
        <v>5805.3</v>
      </c>
      <c r="CE114" s="23">
        <f>CD114/CC114*100</f>
        <v>80.563149641266193</v>
      </c>
      <c r="CF114" s="20">
        <f t="shared" si="83"/>
        <v>0</v>
      </c>
      <c r="CG114" s="20">
        <f t="shared" si="83"/>
        <v>0</v>
      </c>
      <c r="CH114" s="23"/>
      <c r="CI114" s="20">
        <f t="shared" si="83"/>
        <v>0</v>
      </c>
      <c r="CJ114" s="20">
        <f t="shared" si="83"/>
        <v>0</v>
      </c>
      <c r="CK114" s="23"/>
      <c r="CL114" s="20">
        <f>CL115+CL116</f>
        <v>19.896999999999998</v>
      </c>
      <c r="CM114" s="20">
        <f>CM115+CM116</f>
        <v>0</v>
      </c>
      <c r="CN114" s="23">
        <f>CM114*CL114/100</f>
        <v>0</v>
      </c>
      <c r="CO114" s="20">
        <f>CO115+CO116</f>
        <v>9004.8468300000004</v>
      </c>
      <c r="CP114" s="20">
        <f>CP115+CP116</f>
        <v>6866.6666800000003</v>
      </c>
      <c r="CQ114" s="23">
        <f>CP114*CO114/100</f>
        <v>618332.81686064636</v>
      </c>
      <c r="CR114" s="20">
        <f>CR115+CR116</f>
        <v>537.24</v>
      </c>
      <c r="CS114" s="20">
        <f>CS115+CS116</f>
        <v>0</v>
      </c>
      <c r="CT114" s="23">
        <f>CS114*CR114/100</f>
        <v>0</v>
      </c>
      <c r="CU114" s="20">
        <f>CU115+CU116</f>
        <v>0</v>
      </c>
      <c r="CV114" s="20">
        <f>CV115+CV116</f>
        <v>0</v>
      </c>
      <c r="CW114" s="23">
        <f>CV114*CU114/100</f>
        <v>0</v>
      </c>
      <c r="CX114" s="20">
        <f>CX115+CX116</f>
        <v>243.63269</v>
      </c>
      <c r="CY114" s="20">
        <f>CY115+CY116</f>
        <v>0</v>
      </c>
      <c r="CZ114" s="23">
        <f>CY114*CX114/100</f>
        <v>0</v>
      </c>
    </row>
    <row r="115" spans="1:104" ht="15.75" customHeight="1">
      <c r="A115" s="1" t="s">
        <v>135</v>
      </c>
      <c r="B115" s="19">
        <f>H115+K115+N115+AG115+AJ115+AM115+AP115+AS115+AV115+AY115+BB115+BE115+BH115+BK115+E115+BN115+BQ115+BT115+BW115+BZ115+CC115+CF115+CI115+Q115+T115+CL115+AD115+CO115+CR115+CU115+CX115</f>
        <v>212204.89626000001</v>
      </c>
      <c r="C115" s="19">
        <f>I115+L115+O115+AH115+AK115+AN115+AQ115+AT115+AW115+AZ115+BC115+BF115+BI115+BL115+F115+BO115+BR115+BU115+BX115+CA115+CD115+CG115+CJ115+R115+V115+CM115+AE115+CP115+CS115+CV115+CY115</f>
        <v>141042.47407999999</v>
      </c>
      <c r="D115" s="19">
        <f t="shared" si="76"/>
        <v>66.465230805603269</v>
      </c>
      <c r="E115" s="19">
        <v>244.4</v>
      </c>
      <c r="F115" s="19">
        <v>244.4</v>
      </c>
      <c r="G115" s="17">
        <f>F115/E115*100</f>
        <v>100</v>
      </c>
      <c r="H115" s="19">
        <v>1297.9000000000001</v>
      </c>
      <c r="I115" s="19">
        <v>633.09722999999997</v>
      </c>
      <c r="J115" s="17">
        <f>I115/H115*100</f>
        <v>48.778583095770081</v>
      </c>
      <c r="K115" s="19">
        <v>0.2</v>
      </c>
      <c r="L115" s="19">
        <v>0.2</v>
      </c>
      <c r="M115" s="17">
        <f>L115/K115*100</f>
        <v>100</v>
      </c>
      <c r="N115" s="19"/>
      <c r="O115" s="19"/>
      <c r="P115" s="17"/>
      <c r="Q115" s="19">
        <v>739.46965</v>
      </c>
      <c r="R115" s="19">
        <v>455.22604000000001</v>
      </c>
      <c r="S115" s="17">
        <f>R115/Q115*100</f>
        <v>61.561152645007134</v>
      </c>
      <c r="T115" s="19">
        <v>1261.4406299999998</v>
      </c>
      <c r="U115" s="19">
        <f>X115+AA115</f>
        <v>1261.4406299999998</v>
      </c>
      <c r="V115" s="19">
        <f>Y115+AB115</f>
        <v>1261.4406299999998</v>
      </c>
      <c r="W115" s="19">
        <f>V115/U115*100</f>
        <v>100</v>
      </c>
      <c r="X115" s="19">
        <v>1248.8262199999999</v>
      </c>
      <c r="Y115" s="19">
        <v>1248.8262199999999</v>
      </c>
      <c r="Z115" s="19">
        <f>Y115/X115*100</f>
        <v>100</v>
      </c>
      <c r="AA115" s="19">
        <v>12.614409999999999</v>
      </c>
      <c r="AB115" s="19">
        <v>12.614409999999999</v>
      </c>
      <c r="AC115" s="17">
        <f>AB115/AA115*100</f>
        <v>100</v>
      </c>
      <c r="AD115" s="19">
        <v>7265.2</v>
      </c>
      <c r="AE115" s="19">
        <v>4522.7</v>
      </c>
      <c r="AF115" s="17">
        <f>AE115/AD115*100</f>
        <v>62.251555359797393</v>
      </c>
      <c r="AG115" s="19">
        <v>92049.600000000006</v>
      </c>
      <c r="AH115" s="19">
        <v>60257.909599999999</v>
      </c>
      <c r="AI115" s="17">
        <f>AH115/AG115*100</f>
        <v>65.462435035024598</v>
      </c>
      <c r="AJ115" s="19">
        <v>34331.199999999997</v>
      </c>
      <c r="AK115" s="19">
        <v>21299.1659</v>
      </c>
      <c r="AL115" s="17">
        <f>AK115/AJ115*100</f>
        <v>62.040260462786044</v>
      </c>
      <c r="AM115" s="19"/>
      <c r="AN115" s="19"/>
      <c r="AO115" s="17" t="e">
        <f>AN115/AM115*100</f>
        <v>#DIV/0!</v>
      </c>
      <c r="AP115" s="19">
        <v>174.1</v>
      </c>
      <c r="AQ115" s="19">
        <v>71.331599999999995</v>
      </c>
      <c r="AR115" s="19">
        <f>AQ115/AP115*100</f>
        <v>40.971625502584722</v>
      </c>
      <c r="AS115" s="19">
        <v>15297.1</v>
      </c>
      <c r="AT115" s="19">
        <v>9966.4</v>
      </c>
      <c r="AU115" s="19">
        <f>AT115/AS115*100</f>
        <v>65.152218394336188</v>
      </c>
      <c r="AV115" s="19">
        <v>5337.6</v>
      </c>
      <c r="AW115" s="19">
        <v>2741.5</v>
      </c>
      <c r="AX115" s="19">
        <f>AW115/AV115*100</f>
        <v>51.362035371702632</v>
      </c>
      <c r="AY115" s="19">
        <v>35802.012459999998</v>
      </c>
      <c r="AZ115" s="19">
        <v>26261.443960000001</v>
      </c>
      <c r="BA115" s="19">
        <f>AZ115/AY115*100</f>
        <v>73.351865315785673</v>
      </c>
      <c r="BB115" s="19">
        <v>95.1</v>
      </c>
      <c r="BC115" s="19">
        <v>77.900000000000006</v>
      </c>
      <c r="BD115" s="19">
        <f>BC115/BB115*100</f>
        <v>81.913774973711895</v>
      </c>
      <c r="BE115" s="19"/>
      <c r="BF115" s="19"/>
      <c r="BG115" s="17"/>
      <c r="BH115" s="19">
        <v>537</v>
      </c>
      <c r="BI115" s="19">
        <v>215.41674</v>
      </c>
      <c r="BJ115" s="19">
        <f>BI115/BH115*100</f>
        <v>40.114849162011176</v>
      </c>
      <c r="BK115" s="19">
        <v>3</v>
      </c>
      <c r="BL115" s="19">
        <v>1.5</v>
      </c>
      <c r="BM115" s="17">
        <f>BL115/BK115*100</f>
        <v>50</v>
      </c>
      <c r="BN115" s="19">
        <v>332</v>
      </c>
      <c r="BO115" s="19">
        <v>132.21369999999999</v>
      </c>
      <c r="BP115" s="19">
        <f>BO115/BN115*100</f>
        <v>39.823403614457824</v>
      </c>
      <c r="BQ115" s="19">
        <v>24</v>
      </c>
      <c r="BR115" s="19">
        <v>6</v>
      </c>
      <c r="BS115" s="19">
        <f>BR115/BQ115*100</f>
        <v>25</v>
      </c>
      <c r="BT115" s="19">
        <v>49.557000000000002</v>
      </c>
      <c r="BU115" s="19">
        <v>49.557000000000002</v>
      </c>
      <c r="BV115" s="17"/>
      <c r="BW115" s="19">
        <v>352.5</v>
      </c>
      <c r="BX115" s="19">
        <v>173.10499999999999</v>
      </c>
      <c r="BY115" s="19">
        <f>BX115/BW115*100</f>
        <v>49.107801418439713</v>
      </c>
      <c r="BZ115" s="19"/>
      <c r="CA115" s="19"/>
      <c r="CB115" s="17"/>
      <c r="CC115" s="19">
        <v>7205.9</v>
      </c>
      <c r="CD115" s="19">
        <v>5805.3</v>
      </c>
      <c r="CE115" s="19">
        <f>CD115/CC115*100</f>
        <v>80.563149641266193</v>
      </c>
      <c r="CF115" s="19"/>
      <c r="CG115" s="19"/>
      <c r="CH115" s="19"/>
      <c r="CI115" s="19"/>
      <c r="CJ115" s="19"/>
      <c r="CK115" s="17"/>
      <c r="CL115" s="19">
        <v>19.896999999999998</v>
      </c>
      <c r="CM115" s="19"/>
      <c r="CN115" s="19">
        <f>CM115/CL115*100</f>
        <v>0</v>
      </c>
      <c r="CO115" s="19">
        <v>9004.8468300000004</v>
      </c>
      <c r="CP115" s="19">
        <v>6866.6666800000003</v>
      </c>
      <c r="CQ115" s="19">
        <f>CP115/CO115*100</f>
        <v>76.255230206952902</v>
      </c>
      <c r="CR115" s="19">
        <v>537.24</v>
      </c>
      <c r="CS115" s="19"/>
      <c r="CT115" s="19">
        <f>CS115/CR115*100</f>
        <v>0</v>
      </c>
      <c r="CU115" s="19"/>
      <c r="CV115" s="19"/>
      <c r="CW115" s="19" t="e">
        <f>CV115/CU115*100</f>
        <v>#DIV/0!</v>
      </c>
      <c r="CX115" s="19">
        <v>243.63269</v>
      </c>
      <c r="CY115" s="19"/>
      <c r="CZ115" s="19">
        <f>CY115/CX115*100</f>
        <v>0</v>
      </c>
    </row>
    <row r="116" spans="1:104" s="6" customFormat="1" ht="15.75" customHeight="1">
      <c r="A116" s="2" t="s">
        <v>160</v>
      </c>
      <c r="B116" s="20">
        <f>SUM(B117:B119)</f>
        <v>685.80000000000007</v>
      </c>
      <c r="C116" s="20">
        <f>SUM(C117:C119)</f>
        <v>257.79209000000003</v>
      </c>
      <c r="D116" s="20">
        <f t="shared" si="76"/>
        <v>37.589981044036165</v>
      </c>
      <c r="E116" s="20">
        <f>SUM(E117:E119)</f>
        <v>0</v>
      </c>
      <c r="F116" s="20">
        <f>SUM(F117:F119)</f>
        <v>0</v>
      </c>
      <c r="G116" s="23"/>
      <c r="H116" s="20">
        <f t="shared" ref="H116:CA116" si="84">SUM(H117:H119)</f>
        <v>0</v>
      </c>
      <c r="I116" s="20">
        <f t="shared" si="84"/>
        <v>0</v>
      </c>
      <c r="J116" s="23"/>
      <c r="K116" s="20">
        <f t="shared" si="84"/>
        <v>0</v>
      </c>
      <c r="L116" s="20">
        <f t="shared" si="84"/>
        <v>0</v>
      </c>
      <c r="M116" s="23"/>
      <c r="N116" s="20">
        <f t="shared" si="84"/>
        <v>685.80000000000007</v>
      </c>
      <c r="O116" s="20">
        <f t="shared" si="84"/>
        <v>257.79209000000003</v>
      </c>
      <c r="P116" s="23">
        <f>O116/N116*100</f>
        <v>37.589981044036165</v>
      </c>
      <c r="Q116" s="20">
        <f>SUM(Q117:Q119)</f>
        <v>0</v>
      </c>
      <c r="R116" s="20">
        <f>SUM(R117:R119)</f>
        <v>0</v>
      </c>
      <c r="S116" s="23"/>
      <c r="T116" s="20">
        <f>SUM(T117:T119)</f>
        <v>0</v>
      </c>
      <c r="U116" s="20">
        <f>SUM(U117:U119)</f>
        <v>0</v>
      </c>
      <c r="V116" s="20">
        <f>SUM(V117:V119)</f>
        <v>0</v>
      </c>
      <c r="W116" s="23"/>
      <c r="X116" s="20">
        <f>SUM(X117:X119)</f>
        <v>0</v>
      </c>
      <c r="Y116" s="20">
        <f>SUM(Y117:Y119)</f>
        <v>0</v>
      </c>
      <c r="Z116" s="23"/>
      <c r="AA116" s="20">
        <f>SUM(AA117:AA119)</f>
        <v>0</v>
      </c>
      <c r="AB116" s="20">
        <f>SUM(AB117:AB119)</f>
        <v>0</v>
      </c>
      <c r="AC116" s="23"/>
      <c r="AD116" s="20">
        <f>SUM(AD117:AD119)</f>
        <v>0</v>
      </c>
      <c r="AE116" s="20">
        <f>SUM(AE117:AE119)</f>
        <v>0</v>
      </c>
      <c r="AF116" s="23"/>
      <c r="AG116" s="20">
        <f t="shared" si="84"/>
        <v>0</v>
      </c>
      <c r="AH116" s="20">
        <f t="shared" si="84"/>
        <v>0</v>
      </c>
      <c r="AI116" s="23"/>
      <c r="AJ116" s="20">
        <f t="shared" si="84"/>
        <v>0</v>
      </c>
      <c r="AK116" s="20">
        <f t="shared" si="84"/>
        <v>0</v>
      </c>
      <c r="AL116" s="23"/>
      <c r="AM116" s="20">
        <f t="shared" si="84"/>
        <v>0</v>
      </c>
      <c r="AN116" s="20">
        <f t="shared" si="84"/>
        <v>0</v>
      </c>
      <c r="AO116" s="23"/>
      <c r="AP116" s="20">
        <f t="shared" si="84"/>
        <v>0</v>
      </c>
      <c r="AQ116" s="20">
        <f t="shared" si="84"/>
        <v>0</v>
      </c>
      <c r="AR116" s="20"/>
      <c r="AS116" s="20">
        <f t="shared" si="84"/>
        <v>0</v>
      </c>
      <c r="AT116" s="20">
        <f t="shared" si="84"/>
        <v>0</v>
      </c>
      <c r="AU116" s="20"/>
      <c r="AV116" s="20">
        <f t="shared" si="84"/>
        <v>0</v>
      </c>
      <c r="AW116" s="20">
        <f t="shared" si="84"/>
        <v>0</v>
      </c>
      <c r="AX116" s="20"/>
      <c r="AY116" s="20">
        <f t="shared" si="84"/>
        <v>0</v>
      </c>
      <c r="AZ116" s="20">
        <f t="shared" si="84"/>
        <v>0</v>
      </c>
      <c r="BA116" s="23"/>
      <c r="BB116" s="20">
        <f t="shared" si="84"/>
        <v>0</v>
      </c>
      <c r="BC116" s="20">
        <f t="shared" si="84"/>
        <v>0</v>
      </c>
      <c r="BD116" s="23"/>
      <c r="BE116" s="20">
        <f t="shared" si="84"/>
        <v>0</v>
      </c>
      <c r="BF116" s="20">
        <f t="shared" si="84"/>
        <v>0</v>
      </c>
      <c r="BG116" s="23"/>
      <c r="BH116" s="20">
        <f t="shared" si="84"/>
        <v>0</v>
      </c>
      <c r="BI116" s="20">
        <f t="shared" si="84"/>
        <v>0</v>
      </c>
      <c r="BJ116" s="23"/>
      <c r="BK116" s="20">
        <f t="shared" si="84"/>
        <v>0</v>
      </c>
      <c r="BL116" s="20">
        <f t="shared" si="84"/>
        <v>0</v>
      </c>
      <c r="BM116" s="23"/>
      <c r="BN116" s="20">
        <f t="shared" si="84"/>
        <v>0</v>
      </c>
      <c r="BO116" s="20">
        <f t="shared" si="84"/>
        <v>0</v>
      </c>
      <c r="BP116" s="23"/>
      <c r="BQ116" s="20">
        <f t="shared" si="84"/>
        <v>0</v>
      </c>
      <c r="BR116" s="20">
        <f t="shared" si="84"/>
        <v>0</v>
      </c>
      <c r="BS116" s="23"/>
      <c r="BT116" s="20">
        <f t="shared" si="84"/>
        <v>0</v>
      </c>
      <c r="BU116" s="20">
        <f t="shared" si="84"/>
        <v>0</v>
      </c>
      <c r="BV116" s="23"/>
      <c r="BW116" s="20">
        <f t="shared" si="84"/>
        <v>0</v>
      </c>
      <c r="BX116" s="20">
        <f t="shared" si="84"/>
        <v>0</v>
      </c>
      <c r="BY116" s="23"/>
      <c r="BZ116" s="20">
        <f t="shared" si="84"/>
        <v>0</v>
      </c>
      <c r="CA116" s="20">
        <f t="shared" si="84"/>
        <v>0</v>
      </c>
      <c r="CB116" s="23"/>
      <c r="CC116" s="20">
        <f t="shared" ref="CC116:CJ116" si="85">SUM(CC117:CC119)</f>
        <v>0</v>
      </c>
      <c r="CD116" s="20">
        <f t="shared" si="85"/>
        <v>0</v>
      </c>
      <c r="CE116" s="23"/>
      <c r="CF116" s="20">
        <f t="shared" si="85"/>
        <v>0</v>
      </c>
      <c r="CG116" s="20">
        <f t="shared" si="85"/>
        <v>0</v>
      </c>
      <c r="CH116" s="23"/>
      <c r="CI116" s="20">
        <f t="shared" si="85"/>
        <v>0</v>
      </c>
      <c r="CJ116" s="20">
        <f t="shared" si="85"/>
        <v>0</v>
      </c>
      <c r="CK116" s="23"/>
      <c r="CL116" s="20">
        <f>SUM(CL117:CL119)</f>
        <v>0</v>
      </c>
      <c r="CM116" s="20">
        <f>SUM(CM117:CM119)</f>
        <v>0</v>
      </c>
      <c r="CN116" s="23"/>
      <c r="CO116" s="20">
        <f>SUM(CO117:CO119)</f>
        <v>0</v>
      </c>
      <c r="CP116" s="20">
        <f>SUM(CP117:CP119)</f>
        <v>0</v>
      </c>
      <c r="CQ116" s="23"/>
      <c r="CR116" s="20">
        <f>SUM(CR117:CR119)</f>
        <v>0</v>
      </c>
      <c r="CS116" s="20">
        <f>SUM(CS117:CS119)</f>
        <v>0</v>
      </c>
      <c r="CT116" s="23"/>
      <c r="CU116" s="20">
        <f>SUM(CU117:CU119)</f>
        <v>0</v>
      </c>
      <c r="CV116" s="20">
        <f>SUM(CV117:CV119)</f>
        <v>0</v>
      </c>
      <c r="CW116" s="23"/>
      <c r="CX116" s="20">
        <f>SUM(CX117:CX119)</f>
        <v>0</v>
      </c>
      <c r="CY116" s="20">
        <f>SUM(CY117:CY119)</f>
        <v>0</v>
      </c>
      <c r="CZ116" s="23"/>
    </row>
    <row r="117" spans="1:104" ht="15.75" customHeight="1">
      <c r="A117" s="1" t="s">
        <v>117</v>
      </c>
      <c r="B117" s="19">
        <f t="shared" ref="B117:B119" si="86">H117+K117+N117+AG117+AJ117+AM117+AP117+AS117+AV117+AY117+BB117+BE117+BH117+BK117+E117+BN117+BQ117+BT117+BW117+BZ117+CC117+CF117+CI117+Q117+T117+CL117+AD117+CO117+CR117+CU117+CX117</f>
        <v>138.6</v>
      </c>
      <c r="C117" s="19">
        <f t="shared" ref="C117:C119" si="87">I117+L117+O117+AH117+AK117+AN117+AQ117+AT117+AW117+AZ117+BC117+BF117+BI117+BL117+F117+BO117+BR117+BU117+BX117+CA117+CD117+CG117+CJ117+R117+V117+CM117+AE117+CP117+CS117+CV117+CY117</f>
        <v>10.989269999999999</v>
      </c>
      <c r="D117" s="19">
        <f t="shared" si="76"/>
        <v>7.9287662337662335</v>
      </c>
      <c r="E117" s="19"/>
      <c r="F117" s="19"/>
      <c r="G117" s="17"/>
      <c r="H117" s="19"/>
      <c r="I117" s="19"/>
      <c r="J117" s="17"/>
      <c r="K117" s="19"/>
      <c r="L117" s="19"/>
      <c r="M117" s="17"/>
      <c r="N117" s="19">
        <v>138.6</v>
      </c>
      <c r="O117" s="19">
        <v>10.989269999999999</v>
      </c>
      <c r="P117" s="17">
        <f>O117/N117*100</f>
        <v>7.9287662337662335</v>
      </c>
      <c r="Q117" s="19"/>
      <c r="R117" s="19"/>
      <c r="S117" s="17"/>
      <c r="T117" s="19"/>
      <c r="U117" s="19">
        <f t="shared" ref="U117:V119" si="88">X117+AA117</f>
        <v>0</v>
      </c>
      <c r="V117" s="19">
        <f t="shared" si="88"/>
        <v>0</v>
      </c>
      <c r="W117" s="17"/>
      <c r="X117" s="19"/>
      <c r="Y117" s="19"/>
      <c r="Z117" s="17"/>
      <c r="AA117" s="19"/>
      <c r="AB117" s="19"/>
      <c r="AC117" s="17"/>
      <c r="AD117" s="19"/>
      <c r="AE117" s="19"/>
      <c r="AF117" s="17"/>
      <c r="AG117" s="19"/>
      <c r="AH117" s="19"/>
      <c r="AI117" s="17"/>
      <c r="AJ117" s="19"/>
      <c r="AK117" s="19"/>
      <c r="AL117" s="17"/>
      <c r="AM117" s="19"/>
      <c r="AN117" s="19"/>
      <c r="AO117" s="17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7"/>
      <c r="BB117" s="19"/>
      <c r="BC117" s="19"/>
      <c r="BD117" s="17"/>
      <c r="BE117" s="19"/>
      <c r="BF117" s="19"/>
      <c r="BG117" s="17"/>
      <c r="BH117" s="19"/>
      <c r="BI117" s="19"/>
      <c r="BJ117" s="17"/>
      <c r="BK117" s="19"/>
      <c r="BL117" s="19"/>
      <c r="BM117" s="17"/>
      <c r="BN117" s="19"/>
      <c r="BO117" s="19"/>
      <c r="BP117" s="17"/>
      <c r="BQ117" s="19"/>
      <c r="BR117" s="19"/>
      <c r="BS117" s="17"/>
      <c r="BT117" s="19"/>
      <c r="BU117" s="19"/>
      <c r="BV117" s="17"/>
      <c r="BW117" s="19"/>
      <c r="BX117" s="19"/>
      <c r="BY117" s="17"/>
      <c r="BZ117" s="19"/>
      <c r="CA117" s="19"/>
      <c r="CB117" s="17"/>
      <c r="CC117" s="19"/>
      <c r="CD117" s="19"/>
      <c r="CE117" s="17"/>
      <c r="CF117" s="19"/>
      <c r="CG117" s="19"/>
      <c r="CH117" s="17"/>
      <c r="CI117" s="19"/>
      <c r="CJ117" s="19"/>
      <c r="CK117" s="17"/>
      <c r="CL117" s="19"/>
      <c r="CM117" s="19"/>
      <c r="CN117" s="17"/>
      <c r="CO117" s="19"/>
      <c r="CP117" s="19"/>
      <c r="CQ117" s="17"/>
      <c r="CR117" s="19"/>
      <c r="CS117" s="19"/>
      <c r="CT117" s="17"/>
      <c r="CU117" s="19"/>
      <c r="CV117" s="19"/>
      <c r="CW117" s="17"/>
      <c r="CX117" s="19"/>
      <c r="CY117" s="19"/>
      <c r="CZ117" s="17"/>
    </row>
    <row r="118" spans="1:104" ht="15.75" customHeight="1">
      <c r="A118" s="1" t="s">
        <v>63</v>
      </c>
      <c r="B118" s="19">
        <f t="shared" si="86"/>
        <v>273.60000000000002</v>
      </c>
      <c r="C118" s="19">
        <f t="shared" si="87"/>
        <v>134.41763</v>
      </c>
      <c r="D118" s="19">
        <f t="shared" si="76"/>
        <v>49.129250730994151</v>
      </c>
      <c r="E118" s="19"/>
      <c r="F118" s="19"/>
      <c r="G118" s="17"/>
      <c r="H118" s="19"/>
      <c r="I118" s="19"/>
      <c r="J118" s="17"/>
      <c r="K118" s="19"/>
      <c r="L118" s="19"/>
      <c r="M118" s="17"/>
      <c r="N118" s="19">
        <v>273.60000000000002</v>
      </c>
      <c r="O118" s="19">
        <v>134.41763</v>
      </c>
      <c r="P118" s="17">
        <f>O118/N118*100</f>
        <v>49.129250730994151</v>
      </c>
      <c r="Q118" s="19"/>
      <c r="R118" s="19"/>
      <c r="S118" s="17"/>
      <c r="T118" s="19"/>
      <c r="U118" s="19">
        <f t="shared" si="88"/>
        <v>0</v>
      </c>
      <c r="V118" s="19">
        <f t="shared" si="88"/>
        <v>0</v>
      </c>
      <c r="W118" s="17"/>
      <c r="X118" s="19"/>
      <c r="Y118" s="19"/>
      <c r="Z118" s="17"/>
      <c r="AA118" s="19"/>
      <c r="AB118" s="19"/>
      <c r="AC118" s="17"/>
      <c r="AD118" s="19"/>
      <c r="AE118" s="19"/>
      <c r="AF118" s="17"/>
      <c r="AG118" s="19"/>
      <c r="AH118" s="19"/>
      <c r="AI118" s="17"/>
      <c r="AJ118" s="19"/>
      <c r="AK118" s="19"/>
      <c r="AL118" s="17"/>
      <c r="AM118" s="19"/>
      <c r="AN118" s="19"/>
      <c r="AO118" s="17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7"/>
      <c r="BB118" s="19"/>
      <c r="BC118" s="19"/>
      <c r="BD118" s="17"/>
      <c r="BE118" s="19"/>
      <c r="BF118" s="19"/>
      <c r="BG118" s="17"/>
      <c r="BH118" s="19"/>
      <c r="BI118" s="19"/>
      <c r="BJ118" s="17"/>
      <c r="BK118" s="19"/>
      <c r="BL118" s="19"/>
      <c r="BM118" s="17"/>
      <c r="BN118" s="19"/>
      <c r="BO118" s="19"/>
      <c r="BP118" s="17"/>
      <c r="BQ118" s="19"/>
      <c r="BR118" s="19"/>
      <c r="BS118" s="17"/>
      <c r="BT118" s="19"/>
      <c r="BU118" s="19"/>
      <c r="BV118" s="17"/>
      <c r="BW118" s="19"/>
      <c r="BX118" s="19"/>
      <c r="BY118" s="17"/>
      <c r="BZ118" s="19"/>
      <c r="CA118" s="19"/>
      <c r="CB118" s="17"/>
      <c r="CC118" s="19"/>
      <c r="CD118" s="19"/>
      <c r="CE118" s="17"/>
      <c r="CF118" s="19"/>
      <c r="CG118" s="19"/>
      <c r="CH118" s="17"/>
      <c r="CI118" s="19"/>
      <c r="CJ118" s="19"/>
      <c r="CK118" s="17"/>
      <c r="CL118" s="19"/>
      <c r="CM118" s="19"/>
      <c r="CN118" s="17"/>
      <c r="CO118" s="19"/>
      <c r="CP118" s="19"/>
      <c r="CQ118" s="17"/>
      <c r="CR118" s="19"/>
      <c r="CS118" s="19"/>
      <c r="CT118" s="17"/>
      <c r="CU118" s="19"/>
      <c r="CV118" s="19"/>
      <c r="CW118" s="17"/>
      <c r="CX118" s="19"/>
      <c r="CY118" s="19"/>
      <c r="CZ118" s="17"/>
    </row>
    <row r="119" spans="1:104" ht="15.75" customHeight="1">
      <c r="A119" s="1" t="s">
        <v>119</v>
      </c>
      <c r="B119" s="19">
        <f t="shared" si="86"/>
        <v>273.60000000000002</v>
      </c>
      <c r="C119" s="19">
        <f t="shared" si="87"/>
        <v>112.38518999999999</v>
      </c>
      <c r="D119" s="19">
        <f t="shared" si="76"/>
        <v>41.076458333333328</v>
      </c>
      <c r="E119" s="19"/>
      <c r="F119" s="19"/>
      <c r="G119" s="17"/>
      <c r="H119" s="19"/>
      <c r="I119" s="19"/>
      <c r="J119" s="17"/>
      <c r="K119" s="19"/>
      <c r="L119" s="19"/>
      <c r="M119" s="17"/>
      <c r="N119" s="19">
        <v>273.60000000000002</v>
      </c>
      <c r="O119" s="19">
        <v>112.38518999999999</v>
      </c>
      <c r="P119" s="17">
        <f>O119/N119*100</f>
        <v>41.076458333333328</v>
      </c>
      <c r="Q119" s="19"/>
      <c r="R119" s="19"/>
      <c r="S119" s="17"/>
      <c r="T119" s="19"/>
      <c r="U119" s="19">
        <f t="shared" si="88"/>
        <v>0</v>
      </c>
      <c r="V119" s="19">
        <f t="shared" si="88"/>
        <v>0</v>
      </c>
      <c r="W119" s="17"/>
      <c r="X119" s="19"/>
      <c r="Y119" s="19"/>
      <c r="Z119" s="17"/>
      <c r="AA119" s="19"/>
      <c r="AB119" s="19"/>
      <c r="AC119" s="17"/>
      <c r="AD119" s="19"/>
      <c r="AE119" s="19"/>
      <c r="AF119" s="17"/>
      <c r="AG119" s="19"/>
      <c r="AH119" s="19"/>
      <c r="AI119" s="17"/>
      <c r="AJ119" s="19"/>
      <c r="AK119" s="19"/>
      <c r="AL119" s="17"/>
      <c r="AM119" s="19"/>
      <c r="AN119" s="19"/>
      <c r="AO119" s="17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7"/>
      <c r="BB119" s="19"/>
      <c r="BC119" s="19"/>
      <c r="BD119" s="17"/>
      <c r="BE119" s="19"/>
      <c r="BF119" s="19"/>
      <c r="BG119" s="17"/>
      <c r="BH119" s="19"/>
      <c r="BI119" s="19"/>
      <c r="BJ119" s="17"/>
      <c r="BK119" s="19"/>
      <c r="BL119" s="19"/>
      <c r="BM119" s="17"/>
      <c r="BN119" s="19"/>
      <c r="BO119" s="19"/>
      <c r="BP119" s="17"/>
      <c r="BQ119" s="19"/>
      <c r="BR119" s="19"/>
      <c r="BS119" s="17"/>
      <c r="BT119" s="19"/>
      <c r="BU119" s="19"/>
      <c r="BV119" s="17"/>
      <c r="BW119" s="19"/>
      <c r="BX119" s="19"/>
      <c r="BY119" s="17"/>
      <c r="BZ119" s="19"/>
      <c r="CA119" s="19"/>
      <c r="CB119" s="17"/>
      <c r="CC119" s="19"/>
      <c r="CD119" s="19"/>
      <c r="CE119" s="17"/>
      <c r="CF119" s="19"/>
      <c r="CG119" s="19"/>
      <c r="CH119" s="17"/>
      <c r="CI119" s="19"/>
      <c r="CJ119" s="19"/>
      <c r="CK119" s="17"/>
      <c r="CL119" s="19"/>
      <c r="CM119" s="19"/>
      <c r="CN119" s="17"/>
      <c r="CO119" s="19"/>
      <c r="CP119" s="19"/>
      <c r="CQ119" s="17"/>
      <c r="CR119" s="19"/>
      <c r="CS119" s="19"/>
      <c r="CT119" s="17"/>
      <c r="CU119" s="19"/>
      <c r="CV119" s="19"/>
      <c r="CW119" s="17"/>
      <c r="CX119" s="19"/>
      <c r="CY119" s="19"/>
      <c r="CZ119" s="17"/>
    </row>
    <row r="120" spans="1:104" s="6" customFormat="1" ht="15.75" customHeight="1">
      <c r="A120" s="2" t="s">
        <v>156</v>
      </c>
      <c r="B120" s="20">
        <f>B121+B122</f>
        <v>199140.67287000001</v>
      </c>
      <c r="C120" s="20">
        <f t="shared" ref="C120:CA120" si="89">C121+C122</f>
        <v>122646.87669999999</v>
      </c>
      <c r="D120" s="20">
        <f t="shared" si="76"/>
        <v>61.588059803365468</v>
      </c>
      <c r="E120" s="20">
        <f>E121+E122</f>
        <v>284.60000000000002</v>
      </c>
      <c r="F120" s="20">
        <f>F121+F122</f>
        <v>0</v>
      </c>
      <c r="G120" s="23">
        <f>F120/E120*100</f>
        <v>0</v>
      </c>
      <c r="H120" s="20">
        <f t="shared" si="89"/>
        <v>1257.5999999999999</v>
      </c>
      <c r="I120" s="20">
        <f t="shared" si="89"/>
        <v>604.98371999999995</v>
      </c>
      <c r="J120" s="23">
        <f>I120/H120*100</f>
        <v>48.106211832061071</v>
      </c>
      <c r="K120" s="20">
        <f t="shared" si="89"/>
        <v>0.4</v>
      </c>
      <c r="L120" s="20">
        <f t="shared" si="89"/>
        <v>0</v>
      </c>
      <c r="M120" s="23">
        <f>L120/K120*100</f>
        <v>0</v>
      </c>
      <c r="N120" s="20">
        <f t="shared" si="89"/>
        <v>1382.3999999999999</v>
      </c>
      <c r="O120" s="20">
        <f>O121+O122</f>
        <v>562.52611000000002</v>
      </c>
      <c r="P120" s="23">
        <f>O120/N120*100</f>
        <v>40.691992910879634</v>
      </c>
      <c r="Q120" s="20">
        <f>Q121+Q122</f>
        <v>407.98325</v>
      </c>
      <c r="R120" s="20">
        <f>R121+R122</f>
        <v>328.01853999999997</v>
      </c>
      <c r="S120" s="23"/>
      <c r="T120" s="20">
        <f>T121+T122</f>
        <v>1223.6775500000001</v>
      </c>
      <c r="U120" s="20">
        <f>U121+U122</f>
        <v>1223.6775499999999</v>
      </c>
      <c r="V120" s="20">
        <f>V121+V122</f>
        <v>983.83674999999994</v>
      </c>
      <c r="W120" s="23">
        <f>V120/U120*100</f>
        <v>80.399999983655817</v>
      </c>
      <c r="X120" s="20">
        <f>X121+X122</f>
        <v>1211.4407799999999</v>
      </c>
      <c r="Y120" s="20">
        <f>Y121+Y122</f>
        <v>973.99838999999997</v>
      </c>
      <c r="Z120" s="23">
        <f>Y120/X120*100</f>
        <v>80.400000237733465</v>
      </c>
      <c r="AA120" s="20">
        <f>AA121+AA122</f>
        <v>12.23677</v>
      </c>
      <c r="AB120" s="20">
        <f>AB121+AB122</f>
        <v>9.8383599999999998</v>
      </c>
      <c r="AC120" s="23">
        <f>AB120/AA120*100</f>
        <v>80.399974829959206</v>
      </c>
      <c r="AD120" s="20">
        <f>AD121+AD122</f>
        <v>8593.2000000000007</v>
      </c>
      <c r="AE120" s="20">
        <f>AE121+AE122</f>
        <v>5297.8317399999996</v>
      </c>
      <c r="AF120" s="23">
        <f>AE120/AD120*100</f>
        <v>61.651442303216484</v>
      </c>
      <c r="AG120" s="20">
        <f t="shared" si="89"/>
        <v>107208</v>
      </c>
      <c r="AH120" s="20">
        <f t="shared" si="89"/>
        <v>67828.356360000005</v>
      </c>
      <c r="AI120" s="23">
        <f>AH120/AG120*100</f>
        <v>63.267998992612497</v>
      </c>
      <c r="AJ120" s="20">
        <f t="shared" si="89"/>
        <v>32658.5</v>
      </c>
      <c r="AK120" s="20">
        <f t="shared" si="89"/>
        <v>17535.262170000002</v>
      </c>
      <c r="AL120" s="23">
        <f>AK120/AJ120*100</f>
        <v>53.692797189093199</v>
      </c>
      <c r="AM120" s="20">
        <f t="shared" si="89"/>
        <v>0</v>
      </c>
      <c r="AN120" s="20">
        <f t="shared" si="89"/>
        <v>0</v>
      </c>
      <c r="AO120" s="23" t="e">
        <f>AN120/AM120*100</f>
        <v>#DIV/0!</v>
      </c>
      <c r="AP120" s="20">
        <f t="shared" si="89"/>
        <v>174.1</v>
      </c>
      <c r="AQ120" s="20">
        <f t="shared" si="89"/>
        <v>75.683899999999994</v>
      </c>
      <c r="AR120" s="20">
        <f>AQ120/AP120*100</f>
        <v>43.471510626076963</v>
      </c>
      <c r="AS120" s="20">
        <f t="shared" si="89"/>
        <v>17111.900000000001</v>
      </c>
      <c r="AT120" s="20">
        <f t="shared" si="89"/>
        <v>11989.24568</v>
      </c>
      <c r="AU120" s="20">
        <f>AT120/AS120*100</f>
        <v>70.063789994097675</v>
      </c>
      <c r="AV120" s="20">
        <f t="shared" si="89"/>
        <v>5092.7</v>
      </c>
      <c r="AW120" s="20">
        <f t="shared" si="89"/>
        <v>2779.78</v>
      </c>
      <c r="AX120" s="20">
        <f>AW120/AV120*100</f>
        <v>54.583619690930163</v>
      </c>
      <c r="AY120" s="20">
        <f t="shared" si="89"/>
        <v>17515.96054</v>
      </c>
      <c r="AZ120" s="20">
        <f t="shared" si="89"/>
        <v>10937.76129</v>
      </c>
      <c r="BA120" s="23">
        <f>AZ120/AY120*100</f>
        <v>62.444541736790192</v>
      </c>
      <c r="BB120" s="20">
        <f t="shared" si="89"/>
        <v>43.1</v>
      </c>
      <c r="BC120" s="20">
        <f t="shared" si="89"/>
        <v>37.249949999999998</v>
      </c>
      <c r="BD120" s="23">
        <f>BC120/BB120*100</f>
        <v>86.426798143851499</v>
      </c>
      <c r="BE120" s="20">
        <f t="shared" si="89"/>
        <v>0</v>
      </c>
      <c r="BF120" s="20">
        <f t="shared" si="89"/>
        <v>0</v>
      </c>
      <c r="BG120" s="23"/>
      <c r="BH120" s="20">
        <f t="shared" si="89"/>
        <v>559</v>
      </c>
      <c r="BI120" s="20">
        <f t="shared" si="89"/>
        <v>230.29374000000001</v>
      </c>
      <c r="BJ120" s="23">
        <f>BI120/BH120*100</f>
        <v>41.19744901610018</v>
      </c>
      <c r="BK120" s="20">
        <f t="shared" si="89"/>
        <v>3</v>
      </c>
      <c r="BL120" s="20">
        <f t="shared" si="89"/>
        <v>0</v>
      </c>
      <c r="BM120" s="23">
        <f>BL120/BK120*100</f>
        <v>0</v>
      </c>
      <c r="BN120" s="20">
        <f t="shared" si="89"/>
        <v>337</v>
      </c>
      <c r="BO120" s="20">
        <f t="shared" si="89"/>
        <v>173.6497</v>
      </c>
      <c r="BP120" s="23">
        <f>BO120/BN120*100</f>
        <v>51.528100890207718</v>
      </c>
      <c r="BQ120" s="20">
        <f t="shared" si="89"/>
        <v>18</v>
      </c>
      <c r="BR120" s="20">
        <f t="shared" si="89"/>
        <v>0.65</v>
      </c>
      <c r="BS120" s="23">
        <f>BR120/BQ120*100</f>
        <v>3.6111111111111116</v>
      </c>
      <c r="BT120" s="20">
        <f t="shared" si="89"/>
        <v>453.86104999999998</v>
      </c>
      <c r="BU120" s="20">
        <f t="shared" si="89"/>
        <v>394.649</v>
      </c>
      <c r="BV120" s="23"/>
      <c r="BW120" s="20">
        <f t="shared" si="89"/>
        <v>318.60000000000002</v>
      </c>
      <c r="BX120" s="20">
        <f t="shared" si="89"/>
        <v>135.66900000000001</v>
      </c>
      <c r="BY120" s="23">
        <f>BX120/BW120*100</f>
        <v>42.582862523540484</v>
      </c>
      <c r="BZ120" s="20">
        <f t="shared" si="89"/>
        <v>0</v>
      </c>
      <c r="CA120" s="20">
        <f t="shared" si="89"/>
        <v>0</v>
      </c>
      <c r="CB120" s="23"/>
      <c r="CC120" s="20">
        <f t="shared" ref="CC120:CJ120" si="90">CC121+CC122</f>
        <v>3244.4</v>
      </c>
      <c r="CD120" s="20">
        <f t="shared" si="90"/>
        <v>2447.1509999999998</v>
      </c>
      <c r="CE120" s="23">
        <f>CD120/CC120*100</f>
        <v>75.426920231783996</v>
      </c>
      <c r="CF120" s="20">
        <f t="shared" si="90"/>
        <v>0</v>
      </c>
      <c r="CG120" s="20">
        <f t="shared" si="90"/>
        <v>0</v>
      </c>
      <c r="CH120" s="23" t="e">
        <f>CG120/CF120*100</f>
        <v>#DIV/0!</v>
      </c>
      <c r="CI120" s="20">
        <f t="shared" si="90"/>
        <v>0</v>
      </c>
      <c r="CJ120" s="20">
        <f t="shared" si="90"/>
        <v>0</v>
      </c>
      <c r="CK120" s="23"/>
      <c r="CL120" s="20">
        <f>CL121+CL122</f>
        <v>58.265999999999998</v>
      </c>
      <c r="CM120" s="20">
        <f>CM121+CM122</f>
        <v>24.26783</v>
      </c>
      <c r="CN120" s="23">
        <f>CM120/CL120*100</f>
        <v>41.650070366937832</v>
      </c>
      <c r="CO120" s="20">
        <f>CO121+CO122</f>
        <v>0</v>
      </c>
      <c r="CP120" s="20">
        <f>CP121+CP122</f>
        <v>0</v>
      </c>
      <c r="CQ120" s="23" t="e">
        <f>CP120/CO120*100</f>
        <v>#DIV/0!</v>
      </c>
      <c r="CR120" s="20">
        <f>CR121+CR122</f>
        <v>788.37</v>
      </c>
      <c r="CS120" s="20">
        <f>CS121+CS122</f>
        <v>280.01022</v>
      </c>
      <c r="CT120" s="23">
        <f>CS120/CR120*100</f>
        <v>35.517614825526081</v>
      </c>
      <c r="CU120" s="20">
        <f>CU121+CU122</f>
        <v>0</v>
      </c>
      <c r="CV120" s="20">
        <f>CV121+CV122</f>
        <v>0</v>
      </c>
      <c r="CW120" s="23" t="e">
        <f>CV120/CU120*100</f>
        <v>#DIV/0!</v>
      </c>
      <c r="CX120" s="20">
        <f>CX121+CX122</f>
        <v>406.05447999999996</v>
      </c>
      <c r="CY120" s="20">
        <f>CY121+CY122</f>
        <v>0</v>
      </c>
      <c r="CZ120" s="23">
        <f>CY120/CX120*100</f>
        <v>0</v>
      </c>
    </row>
    <row r="121" spans="1:104" ht="15.75" customHeight="1">
      <c r="A121" s="1" t="s">
        <v>155</v>
      </c>
      <c r="B121" s="19">
        <f>H121+K121+N121+AG121+AJ121+AM121+AP121+AS121+AV121+AY121+BB121+BE121+BH121+BK121+E121+BN121+BQ121+BT121+BW121+BZ121+CC121+CF121+CI121+Q121+T121+CL121+AD121+CO121+CR121+CU121+CX121</f>
        <v>197758.27287000002</v>
      </c>
      <c r="C121" s="19">
        <f>I121+L121+O121+AH121+AK121+AN121+AQ121+AT121+AW121+AZ121+BC121+BF121+BI121+BL121+F121+BO121+BR121+BU121+BX121+CA121+CD121+CG121+CJ121+R121+V121+CM121+AE121+CP121+CS121+CV121+CY121</f>
        <v>122084.35058999999</v>
      </c>
      <c r="D121" s="19">
        <f t="shared" si="76"/>
        <v>61.734130672881818</v>
      </c>
      <c r="E121" s="19">
        <v>284.60000000000002</v>
      </c>
      <c r="F121" s="19">
        <v>0</v>
      </c>
      <c r="G121" s="17">
        <f>F121/E121*100</f>
        <v>0</v>
      </c>
      <c r="H121" s="19">
        <v>1257.5999999999999</v>
      </c>
      <c r="I121" s="19">
        <v>604.98371999999995</v>
      </c>
      <c r="J121" s="17">
        <f>I121/H121*100</f>
        <v>48.106211832061071</v>
      </c>
      <c r="K121" s="19">
        <v>0.4</v>
      </c>
      <c r="L121" s="19"/>
      <c r="M121" s="17">
        <f>L121/K121*100</f>
        <v>0</v>
      </c>
      <c r="N121" s="19"/>
      <c r="O121" s="19"/>
      <c r="P121" s="17"/>
      <c r="Q121" s="19">
        <v>407.98325</v>
      </c>
      <c r="R121" s="19">
        <v>328.01853999999997</v>
      </c>
      <c r="S121" s="17"/>
      <c r="T121" s="19">
        <v>1223.6775500000001</v>
      </c>
      <c r="U121" s="19">
        <f>X121+AA121</f>
        <v>1223.6775499999999</v>
      </c>
      <c r="V121" s="19">
        <f>Y121+AB121</f>
        <v>983.83674999999994</v>
      </c>
      <c r="W121" s="17">
        <f>V121/U121*100</f>
        <v>80.399999983655817</v>
      </c>
      <c r="X121" s="19">
        <v>1211.4407799999999</v>
      </c>
      <c r="Y121" s="19">
        <v>973.99838999999997</v>
      </c>
      <c r="Z121" s="17">
        <f>Y121/X121*100</f>
        <v>80.400000237733465</v>
      </c>
      <c r="AA121" s="19">
        <v>12.23677</v>
      </c>
      <c r="AB121" s="19">
        <v>9.8383599999999998</v>
      </c>
      <c r="AC121" s="17">
        <f>AB121/AA121*100</f>
        <v>80.399974829959206</v>
      </c>
      <c r="AD121" s="19">
        <v>8593.2000000000007</v>
      </c>
      <c r="AE121" s="19">
        <v>5297.8317399999996</v>
      </c>
      <c r="AF121" s="17">
        <f>AE121/AD121*100</f>
        <v>61.651442303216484</v>
      </c>
      <c r="AG121" s="19">
        <v>107208</v>
      </c>
      <c r="AH121" s="19">
        <v>67828.356360000005</v>
      </c>
      <c r="AI121" s="17">
        <f>AH121/AG121*100</f>
        <v>63.267998992612497</v>
      </c>
      <c r="AJ121" s="19">
        <v>32658.5</v>
      </c>
      <c r="AK121" s="19">
        <v>17535.262170000002</v>
      </c>
      <c r="AL121" s="17">
        <f>AK121/AJ121*100</f>
        <v>53.692797189093199</v>
      </c>
      <c r="AM121" s="19"/>
      <c r="AN121" s="19"/>
      <c r="AO121" s="17" t="e">
        <f>AN121/AM121*100</f>
        <v>#DIV/0!</v>
      </c>
      <c r="AP121" s="19">
        <v>174.1</v>
      </c>
      <c r="AQ121" s="19">
        <v>75.683899999999994</v>
      </c>
      <c r="AR121" s="17">
        <f>AQ121/AP121*100</f>
        <v>43.471510626076963</v>
      </c>
      <c r="AS121" s="19">
        <v>17111.900000000001</v>
      </c>
      <c r="AT121" s="19">
        <v>11989.24568</v>
      </c>
      <c r="AU121" s="17">
        <f>AT121/AS121*100</f>
        <v>70.063789994097675</v>
      </c>
      <c r="AV121" s="19">
        <v>5092.7</v>
      </c>
      <c r="AW121" s="19">
        <v>2779.78</v>
      </c>
      <c r="AX121" s="17">
        <f>AW121/AV121*100</f>
        <v>54.583619690930163</v>
      </c>
      <c r="AY121" s="19">
        <v>17515.96054</v>
      </c>
      <c r="AZ121" s="19">
        <v>10937.76129</v>
      </c>
      <c r="BA121" s="17">
        <f>AZ121/AY121*100</f>
        <v>62.444541736790192</v>
      </c>
      <c r="BB121" s="19">
        <v>43.1</v>
      </c>
      <c r="BC121" s="19">
        <v>37.249949999999998</v>
      </c>
      <c r="BD121" s="17">
        <f>BC121/BB121*100</f>
        <v>86.426798143851499</v>
      </c>
      <c r="BE121" s="19"/>
      <c r="BF121" s="19"/>
      <c r="BG121" s="17"/>
      <c r="BH121" s="19">
        <v>559</v>
      </c>
      <c r="BI121" s="19">
        <v>230.29374000000001</v>
      </c>
      <c r="BJ121" s="17">
        <f>BI121/BH121*100</f>
        <v>41.19744901610018</v>
      </c>
      <c r="BK121" s="19">
        <v>3</v>
      </c>
      <c r="BL121" s="19"/>
      <c r="BM121" s="17">
        <f>BL121/BK121*100</f>
        <v>0</v>
      </c>
      <c r="BN121" s="19">
        <v>337</v>
      </c>
      <c r="BO121" s="19">
        <v>173.6497</v>
      </c>
      <c r="BP121" s="17">
        <f>BO121/BN121*100</f>
        <v>51.528100890207718</v>
      </c>
      <c r="BQ121" s="19">
        <v>18</v>
      </c>
      <c r="BR121" s="19">
        <v>0.65</v>
      </c>
      <c r="BS121" s="17">
        <f>BR121/BQ121*100</f>
        <v>3.6111111111111116</v>
      </c>
      <c r="BT121" s="19">
        <v>453.86104999999998</v>
      </c>
      <c r="BU121" s="19">
        <v>394.649</v>
      </c>
      <c r="BV121" s="17"/>
      <c r="BW121" s="19">
        <v>318.60000000000002</v>
      </c>
      <c r="BX121" s="19">
        <v>135.66900000000001</v>
      </c>
      <c r="BY121" s="17">
        <f>BX121/BW121*100</f>
        <v>42.582862523540484</v>
      </c>
      <c r="BZ121" s="19"/>
      <c r="CA121" s="19"/>
      <c r="CB121" s="17"/>
      <c r="CC121" s="19">
        <v>3244.4</v>
      </c>
      <c r="CD121" s="19">
        <v>2447.1509999999998</v>
      </c>
      <c r="CE121" s="17">
        <f>CD121/CC121*100</f>
        <v>75.426920231783996</v>
      </c>
      <c r="CF121" s="19">
        <v>0</v>
      </c>
      <c r="CG121" s="19">
        <v>0</v>
      </c>
      <c r="CH121" s="17" t="e">
        <f>CG121/CF121*100</f>
        <v>#DIV/0!</v>
      </c>
      <c r="CI121" s="19"/>
      <c r="CJ121" s="19"/>
      <c r="CK121" s="17"/>
      <c r="CL121" s="19">
        <v>58.265999999999998</v>
      </c>
      <c r="CM121" s="19">
        <v>24.26783</v>
      </c>
      <c r="CN121" s="17">
        <f>CM121/CL121*100</f>
        <v>41.650070366937832</v>
      </c>
      <c r="CO121" s="19"/>
      <c r="CP121" s="19"/>
      <c r="CQ121" s="17" t="e">
        <f>CP121/CO121*100</f>
        <v>#DIV/0!</v>
      </c>
      <c r="CR121" s="19">
        <v>788.37</v>
      </c>
      <c r="CS121" s="19">
        <v>280.01022</v>
      </c>
      <c r="CT121" s="17">
        <f>CS121/CR121*100</f>
        <v>35.517614825526081</v>
      </c>
      <c r="CU121" s="19"/>
      <c r="CV121" s="19"/>
      <c r="CW121" s="17" t="e">
        <f>CV121/CU121*100</f>
        <v>#DIV/0!</v>
      </c>
      <c r="CX121" s="19">
        <v>406.05447999999996</v>
      </c>
      <c r="CY121" s="19"/>
      <c r="CZ121" s="17">
        <f>CY121/CX121*100</f>
        <v>0</v>
      </c>
    </row>
    <row r="122" spans="1:104" s="6" customFormat="1" ht="15.75" customHeight="1">
      <c r="A122" s="2" t="s">
        <v>160</v>
      </c>
      <c r="B122" s="20">
        <f>SUM(B123:B131)</f>
        <v>1382.3999999999999</v>
      </c>
      <c r="C122" s="20">
        <f>SUM(C123:C131)</f>
        <v>562.52611000000002</v>
      </c>
      <c r="D122" s="20">
        <f t="shared" si="76"/>
        <v>40.691992910879634</v>
      </c>
      <c r="E122" s="20">
        <f>SUM(E123:E131)</f>
        <v>0</v>
      </c>
      <c r="F122" s="20">
        <f>SUM(F123:F131)</f>
        <v>0</v>
      </c>
      <c r="G122" s="23"/>
      <c r="H122" s="20">
        <f t="shared" ref="H122:CA122" si="91">SUM(H123:H131)</f>
        <v>0</v>
      </c>
      <c r="I122" s="20">
        <f t="shared" si="91"/>
        <v>0</v>
      </c>
      <c r="J122" s="23"/>
      <c r="K122" s="20">
        <f t="shared" si="91"/>
        <v>0</v>
      </c>
      <c r="L122" s="20">
        <f t="shared" si="91"/>
        <v>0</v>
      </c>
      <c r="M122" s="23"/>
      <c r="N122" s="20">
        <f t="shared" si="91"/>
        <v>1382.3999999999999</v>
      </c>
      <c r="O122" s="20">
        <f t="shared" si="91"/>
        <v>562.52611000000002</v>
      </c>
      <c r="P122" s="23">
        <f t="shared" ref="P122:P131" si="92">O122/N122*100</f>
        <v>40.691992910879634</v>
      </c>
      <c r="Q122" s="20">
        <f>SUM(Q123:Q131)</f>
        <v>0</v>
      </c>
      <c r="R122" s="20">
        <f>SUM(R123:R131)</f>
        <v>0</v>
      </c>
      <c r="S122" s="23"/>
      <c r="T122" s="20">
        <f>SUM(T123:T131)</f>
        <v>0</v>
      </c>
      <c r="U122" s="20">
        <f>SUM(U123:U131)</f>
        <v>0</v>
      </c>
      <c r="V122" s="20">
        <f>SUM(V123:V131)</f>
        <v>0</v>
      </c>
      <c r="W122" s="23"/>
      <c r="X122" s="20">
        <f>SUM(X123:X131)</f>
        <v>0</v>
      </c>
      <c r="Y122" s="20">
        <f>SUM(Y123:Y131)</f>
        <v>0</v>
      </c>
      <c r="Z122" s="23"/>
      <c r="AA122" s="20">
        <f>SUM(AA123:AA131)</f>
        <v>0</v>
      </c>
      <c r="AB122" s="20">
        <f>SUM(AB123:AB131)</f>
        <v>0</v>
      </c>
      <c r="AC122" s="23"/>
      <c r="AD122" s="20">
        <f>SUM(AD123:AD131)</f>
        <v>0</v>
      </c>
      <c r="AE122" s="20">
        <f>SUM(AE123:AE131)</f>
        <v>0</v>
      </c>
      <c r="AF122" s="23"/>
      <c r="AG122" s="20">
        <f t="shared" si="91"/>
        <v>0</v>
      </c>
      <c r="AH122" s="20">
        <f t="shared" si="91"/>
        <v>0</v>
      </c>
      <c r="AI122" s="23"/>
      <c r="AJ122" s="20">
        <f t="shared" si="91"/>
        <v>0</v>
      </c>
      <c r="AK122" s="20">
        <f t="shared" si="91"/>
        <v>0</v>
      </c>
      <c r="AL122" s="23"/>
      <c r="AM122" s="20">
        <f t="shared" si="91"/>
        <v>0</v>
      </c>
      <c r="AN122" s="20">
        <f t="shared" si="91"/>
        <v>0</v>
      </c>
      <c r="AO122" s="23"/>
      <c r="AP122" s="20">
        <f t="shared" si="91"/>
        <v>0</v>
      </c>
      <c r="AQ122" s="20">
        <f t="shared" si="91"/>
        <v>0</v>
      </c>
      <c r="AR122" s="20"/>
      <c r="AS122" s="20">
        <f t="shared" si="91"/>
        <v>0</v>
      </c>
      <c r="AT122" s="20">
        <f t="shared" si="91"/>
        <v>0</v>
      </c>
      <c r="AU122" s="20"/>
      <c r="AV122" s="20">
        <f t="shared" si="91"/>
        <v>0</v>
      </c>
      <c r="AW122" s="20">
        <f t="shared" si="91"/>
        <v>0</v>
      </c>
      <c r="AX122" s="20"/>
      <c r="AY122" s="20">
        <f t="shared" si="91"/>
        <v>0</v>
      </c>
      <c r="AZ122" s="20">
        <f t="shared" si="91"/>
        <v>0</v>
      </c>
      <c r="BA122" s="23"/>
      <c r="BB122" s="20">
        <f t="shared" si="91"/>
        <v>0</v>
      </c>
      <c r="BC122" s="20">
        <f t="shared" si="91"/>
        <v>0</v>
      </c>
      <c r="BD122" s="23"/>
      <c r="BE122" s="20">
        <f t="shared" si="91"/>
        <v>0</v>
      </c>
      <c r="BF122" s="20">
        <f t="shared" si="91"/>
        <v>0</v>
      </c>
      <c r="BG122" s="23"/>
      <c r="BH122" s="20">
        <f t="shared" si="91"/>
        <v>0</v>
      </c>
      <c r="BI122" s="20">
        <f t="shared" si="91"/>
        <v>0</v>
      </c>
      <c r="BJ122" s="23"/>
      <c r="BK122" s="20">
        <f t="shared" si="91"/>
        <v>0</v>
      </c>
      <c r="BL122" s="20">
        <f t="shared" si="91"/>
        <v>0</v>
      </c>
      <c r="BM122" s="23"/>
      <c r="BN122" s="20">
        <f t="shared" si="91"/>
        <v>0</v>
      </c>
      <c r="BO122" s="20">
        <f t="shared" si="91"/>
        <v>0</v>
      </c>
      <c r="BP122" s="23"/>
      <c r="BQ122" s="20">
        <f t="shared" si="91"/>
        <v>0</v>
      </c>
      <c r="BR122" s="20">
        <f t="shared" si="91"/>
        <v>0</v>
      </c>
      <c r="BS122" s="23"/>
      <c r="BT122" s="20">
        <f t="shared" si="91"/>
        <v>0</v>
      </c>
      <c r="BU122" s="20">
        <f t="shared" si="91"/>
        <v>0</v>
      </c>
      <c r="BV122" s="23"/>
      <c r="BW122" s="20">
        <f t="shared" si="91"/>
        <v>0</v>
      </c>
      <c r="BX122" s="20">
        <f t="shared" si="91"/>
        <v>0</v>
      </c>
      <c r="BY122" s="23"/>
      <c r="BZ122" s="20">
        <f t="shared" si="91"/>
        <v>0</v>
      </c>
      <c r="CA122" s="20">
        <f t="shared" si="91"/>
        <v>0</v>
      </c>
      <c r="CB122" s="23"/>
      <c r="CC122" s="20">
        <f t="shared" ref="CC122:CJ122" si="93">SUM(CC123:CC131)</f>
        <v>0</v>
      </c>
      <c r="CD122" s="20">
        <f t="shared" si="93"/>
        <v>0</v>
      </c>
      <c r="CE122" s="23"/>
      <c r="CF122" s="20">
        <f t="shared" si="93"/>
        <v>0</v>
      </c>
      <c r="CG122" s="20">
        <f t="shared" si="93"/>
        <v>0</v>
      </c>
      <c r="CH122" s="23"/>
      <c r="CI122" s="20">
        <f t="shared" si="93"/>
        <v>0</v>
      </c>
      <c r="CJ122" s="20">
        <f t="shared" si="93"/>
        <v>0</v>
      </c>
      <c r="CK122" s="23"/>
      <c r="CL122" s="20">
        <f>SUM(CL123:CL131)</f>
        <v>0</v>
      </c>
      <c r="CM122" s="20">
        <f>SUM(CM123:CM131)</f>
        <v>0</v>
      </c>
      <c r="CN122" s="23"/>
      <c r="CO122" s="20">
        <f>SUM(CO123:CO131)</f>
        <v>0</v>
      </c>
      <c r="CP122" s="20">
        <f>SUM(CP123:CP131)</f>
        <v>0</v>
      </c>
      <c r="CQ122" s="23"/>
      <c r="CR122" s="20">
        <f>SUM(CR123:CR131)</f>
        <v>0</v>
      </c>
      <c r="CS122" s="20">
        <f>SUM(CS123:CS131)</f>
        <v>0</v>
      </c>
      <c r="CT122" s="23"/>
      <c r="CU122" s="20">
        <f>SUM(CU123:CU131)</f>
        <v>0</v>
      </c>
      <c r="CV122" s="20">
        <f>SUM(CV123:CV131)</f>
        <v>0</v>
      </c>
      <c r="CW122" s="23"/>
      <c r="CX122" s="20">
        <f>SUM(CX123:CX131)</f>
        <v>0</v>
      </c>
      <c r="CY122" s="20">
        <f>SUM(CY123:CY131)</f>
        <v>0</v>
      </c>
      <c r="CZ122" s="23"/>
    </row>
    <row r="123" spans="1:104" ht="15.75" customHeight="1">
      <c r="A123" s="1" t="s">
        <v>78</v>
      </c>
      <c r="B123" s="19">
        <f t="shared" ref="B123:B131" si="94">H123+K123+N123+AG123+AJ123+AM123+AP123+AS123+AV123+AY123+BB123+BE123+BH123+BK123+E123+BN123+BQ123+BT123+BW123+BZ123+CC123+CF123+CI123+Q123+T123+CL123+AD123+CO123+CR123+CU123+CX123</f>
        <v>138.6</v>
      </c>
      <c r="C123" s="19">
        <f t="shared" ref="C123:C131" si="95">I123+L123+O123+AH123+AK123+AN123+AQ123+AT123+AW123+AZ123+BC123+BF123+BI123+BL123+F123+BO123+BR123+BU123+BX123+CA123+CD123+CG123+CJ123+R123+V123+CM123+AE123+CP123+CS123+CV123+CY123</f>
        <v>50.964480000000002</v>
      </c>
      <c r="D123" s="19">
        <f t="shared" si="76"/>
        <v>36.770909090909093</v>
      </c>
      <c r="E123" s="19"/>
      <c r="F123" s="19"/>
      <c r="G123" s="17"/>
      <c r="H123" s="19"/>
      <c r="I123" s="19"/>
      <c r="J123" s="17"/>
      <c r="K123" s="19"/>
      <c r="L123" s="19"/>
      <c r="M123" s="17"/>
      <c r="N123" s="19">
        <v>138.6</v>
      </c>
      <c r="O123" s="19">
        <v>50.964480000000002</v>
      </c>
      <c r="P123" s="17">
        <f t="shared" si="92"/>
        <v>36.770909090909093</v>
      </c>
      <c r="Q123" s="19"/>
      <c r="R123" s="19"/>
      <c r="S123" s="17"/>
      <c r="T123" s="19"/>
      <c r="U123" s="19">
        <f t="shared" ref="U123:V131" si="96">X123+AA123</f>
        <v>0</v>
      </c>
      <c r="V123" s="19">
        <f t="shared" si="96"/>
        <v>0</v>
      </c>
      <c r="W123" s="17"/>
      <c r="X123" s="19"/>
      <c r="Y123" s="19"/>
      <c r="Z123" s="17"/>
      <c r="AA123" s="19"/>
      <c r="AB123" s="19"/>
      <c r="AC123" s="17"/>
      <c r="AD123" s="19"/>
      <c r="AE123" s="19"/>
      <c r="AF123" s="17"/>
      <c r="AG123" s="19"/>
      <c r="AH123" s="19"/>
      <c r="AI123" s="17"/>
      <c r="AJ123" s="19"/>
      <c r="AK123" s="19"/>
      <c r="AL123" s="17"/>
      <c r="AM123" s="19"/>
      <c r="AN123" s="19"/>
      <c r="AO123" s="17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7"/>
      <c r="BB123" s="19"/>
      <c r="BC123" s="19"/>
      <c r="BD123" s="17"/>
      <c r="BE123" s="19"/>
      <c r="BF123" s="19"/>
      <c r="BG123" s="17"/>
      <c r="BH123" s="19"/>
      <c r="BI123" s="19"/>
      <c r="BJ123" s="17"/>
      <c r="BK123" s="19"/>
      <c r="BL123" s="19"/>
      <c r="BM123" s="17"/>
      <c r="BN123" s="19"/>
      <c r="BO123" s="19"/>
      <c r="BP123" s="17"/>
      <c r="BQ123" s="19"/>
      <c r="BR123" s="19"/>
      <c r="BS123" s="17"/>
      <c r="BT123" s="19"/>
      <c r="BU123" s="19"/>
      <c r="BV123" s="17"/>
      <c r="BW123" s="19"/>
      <c r="BX123" s="19"/>
      <c r="BY123" s="17"/>
      <c r="BZ123" s="19"/>
      <c r="CA123" s="19"/>
      <c r="CB123" s="17"/>
      <c r="CC123" s="19"/>
      <c r="CD123" s="19"/>
      <c r="CE123" s="17"/>
      <c r="CF123" s="19"/>
      <c r="CG123" s="19"/>
      <c r="CH123" s="17"/>
      <c r="CI123" s="19"/>
      <c r="CJ123" s="19"/>
      <c r="CK123" s="17"/>
      <c r="CL123" s="19"/>
      <c r="CM123" s="19"/>
      <c r="CN123" s="17"/>
      <c r="CO123" s="19"/>
      <c r="CP123" s="19"/>
      <c r="CQ123" s="17"/>
      <c r="CR123" s="19"/>
      <c r="CS123" s="19"/>
      <c r="CT123" s="17"/>
      <c r="CU123" s="19"/>
      <c r="CV123" s="19"/>
      <c r="CW123" s="17"/>
      <c r="CX123" s="19"/>
      <c r="CY123" s="19"/>
      <c r="CZ123" s="17"/>
    </row>
    <row r="124" spans="1:104" ht="15.75" customHeight="1">
      <c r="A124" s="1" t="s">
        <v>85</v>
      </c>
      <c r="B124" s="19">
        <f t="shared" si="94"/>
        <v>138.6</v>
      </c>
      <c r="C124" s="19">
        <f t="shared" si="95"/>
        <v>56.320120000000003</v>
      </c>
      <c r="D124" s="19">
        <f t="shared" si="76"/>
        <v>40.635007215007221</v>
      </c>
      <c r="E124" s="19"/>
      <c r="F124" s="19"/>
      <c r="G124" s="17"/>
      <c r="H124" s="19"/>
      <c r="I124" s="19"/>
      <c r="J124" s="17"/>
      <c r="K124" s="19"/>
      <c r="L124" s="19"/>
      <c r="M124" s="17"/>
      <c r="N124" s="19">
        <v>138.6</v>
      </c>
      <c r="O124" s="19">
        <v>56.320120000000003</v>
      </c>
      <c r="P124" s="17">
        <f t="shared" si="92"/>
        <v>40.635007215007221</v>
      </c>
      <c r="Q124" s="19"/>
      <c r="R124" s="19"/>
      <c r="S124" s="17"/>
      <c r="T124" s="19"/>
      <c r="U124" s="19">
        <f t="shared" si="96"/>
        <v>0</v>
      </c>
      <c r="V124" s="19">
        <f t="shared" si="96"/>
        <v>0</v>
      </c>
      <c r="W124" s="17"/>
      <c r="X124" s="19"/>
      <c r="Y124" s="19"/>
      <c r="Z124" s="17"/>
      <c r="AA124" s="19"/>
      <c r="AB124" s="19"/>
      <c r="AC124" s="17"/>
      <c r="AD124" s="19"/>
      <c r="AE124" s="19"/>
      <c r="AF124" s="17"/>
      <c r="AG124" s="19"/>
      <c r="AH124" s="19"/>
      <c r="AI124" s="17"/>
      <c r="AJ124" s="19"/>
      <c r="AK124" s="19"/>
      <c r="AL124" s="17"/>
      <c r="AM124" s="19"/>
      <c r="AN124" s="19"/>
      <c r="AO124" s="17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7"/>
      <c r="BB124" s="19"/>
      <c r="BC124" s="19"/>
      <c r="BD124" s="17"/>
      <c r="BE124" s="19"/>
      <c r="BF124" s="19"/>
      <c r="BG124" s="17"/>
      <c r="BH124" s="19"/>
      <c r="BI124" s="19"/>
      <c r="BJ124" s="17"/>
      <c r="BK124" s="19"/>
      <c r="BL124" s="19"/>
      <c r="BM124" s="17"/>
      <c r="BN124" s="19"/>
      <c r="BO124" s="19"/>
      <c r="BP124" s="17"/>
      <c r="BQ124" s="19"/>
      <c r="BR124" s="19"/>
      <c r="BS124" s="17"/>
      <c r="BT124" s="19"/>
      <c r="BU124" s="19"/>
      <c r="BV124" s="17"/>
      <c r="BW124" s="19"/>
      <c r="BX124" s="19"/>
      <c r="BY124" s="17"/>
      <c r="BZ124" s="19"/>
      <c r="CA124" s="19"/>
      <c r="CB124" s="17"/>
      <c r="CC124" s="19"/>
      <c r="CD124" s="19"/>
      <c r="CE124" s="17"/>
      <c r="CF124" s="19"/>
      <c r="CG124" s="19"/>
      <c r="CH124" s="17"/>
      <c r="CI124" s="19"/>
      <c r="CJ124" s="19"/>
      <c r="CK124" s="17"/>
      <c r="CL124" s="19"/>
      <c r="CM124" s="19"/>
      <c r="CN124" s="17"/>
      <c r="CO124" s="19"/>
      <c r="CP124" s="19"/>
      <c r="CQ124" s="17"/>
      <c r="CR124" s="19"/>
      <c r="CS124" s="19"/>
      <c r="CT124" s="17"/>
      <c r="CU124" s="19"/>
      <c r="CV124" s="19"/>
      <c r="CW124" s="17"/>
      <c r="CX124" s="19"/>
      <c r="CY124" s="19"/>
      <c r="CZ124" s="17"/>
    </row>
    <row r="125" spans="1:104" ht="15.75" customHeight="1">
      <c r="A125" s="1" t="s">
        <v>89</v>
      </c>
      <c r="B125" s="19">
        <f t="shared" si="94"/>
        <v>138.6</v>
      </c>
      <c r="C125" s="19">
        <f t="shared" si="95"/>
        <v>52.249040000000001</v>
      </c>
      <c r="D125" s="19">
        <f t="shared" si="76"/>
        <v>37.697720057720055</v>
      </c>
      <c r="E125" s="19"/>
      <c r="F125" s="19"/>
      <c r="G125" s="17"/>
      <c r="H125" s="19"/>
      <c r="I125" s="19"/>
      <c r="J125" s="17"/>
      <c r="K125" s="19"/>
      <c r="L125" s="19"/>
      <c r="M125" s="17"/>
      <c r="N125" s="19">
        <v>138.6</v>
      </c>
      <c r="O125" s="19">
        <v>52.249040000000001</v>
      </c>
      <c r="P125" s="17">
        <f t="shared" si="92"/>
        <v>37.697720057720055</v>
      </c>
      <c r="Q125" s="19"/>
      <c r="R125" s="19"/>
      <c r="S125" s="17"/>
      <c r="T125" s="19"/>
      <c r="U125" s="19">
        <f t="shared" si="96"/>
        <v>0</v>
      </c>
      <c r="V125" s="19">
        <f t="shared" si="96"/>
        <v>0</v>
      </c>
      <c r="W125" s="17"/>
      <c r="X125" s="19"/>
      <c r="Y125" s="19"/>
      <c r="Z125" s="17"/>
      <c r="AA125" s="19"/>
      <c r="AB125" s="19"/>
      <c r="AC125" s="17"/>
      <c r="AD125" s="19"/>
      <c r="AE125" s="19"/>
      <c r="AF125" s="17"/>
      <c r="AG125" s="19"/>
      <c r="AH125" s="19"/>
      <c r="AI125" s="17"/>
      <c r="AJ125" s="19"/>
      <c r="AK125" s="19"/>
      <c r="AL125" s="17"/>
      <c r="AM125" s="19"/>
      <c r="AN125" s="19"/>
      <c r="AO125" s="17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7"/>
      <c r="BB125" s="19"/>
      <c r="BC125" s="19"/>
      <c r="BD125" s="17"/>
      <c r="BE125" s="19"/>
      <c r="BF125" s="19"/>
      <c r="BG125" s="17"/>
      <c r="BH125" s="19"/>
      <c r="BI125" s="19"/>
      <c r="BJ125" s="17"/>
      <c r="BK125" s="19"/>
      <c r="BL125" s="19"/>
      <c r="BM125" s="17"/>
      <c r="BN125" s="19"/>
      <c r="BO125" s="19"/>
      <c r="BP125" s="17"/>
      <c r="BQ125" s="19"/>
      <c r="BR125" s="19"/>
      <c r="BS125" s="17"/>
      <c r="BT125" s="19"/>
      <c r="BU125" s="19"/>
      <c r="BV125" s="17"/>
      <c r="BW125" s="19"/>
      <c r="BX125" s="19"/>
      <c r="BY125" s="17"/>
      <c r="BZ125" s="19"/>
      <c r="CA125" s="19"/>
      <c r="CB125" s="17"/>
      <c r="CC125" s="19"/>
      <c r="CD125" s="19"/>
      <c r="CE125" s="17"/>
      <c r="CF125" s="19"/>
      <c r="CG125" s="19"/>
      <c r="CH125" s="17"/>
      <c r="CI125" s="19"/>
      <c r="CJ125" s="19"/>
      <c r="CK125" s="17"/>
      <c r="CL125" s="19"/>
      <c r="CM125" s="19"/>
      <c r="CN125" s="17"/>
      <c r="CO125" s="19"/>
      <c r="CP125" s="19"/>
      <c r="CQ125" s="17"/>
      <c r="CR125" s="19"/>
      <c r="CS125" s="19"/>
      <c r="CT125" s="17"/>
      <c r="CU125" s="19"/>
      <c r="CV125" s="19"/>
      <c r="CW125" s="17"/>
      <c r="CX125" s="19"/>
      <c r="CY125" s="19"/>
      <c r="CZ125" s="17"/>
    </row>
    <row r="126" spans="1:104" ht="15.75" customHeight="1">
      <c r="A126" s="1" t="s">
        <v>94</v>
      </c>
      <c r="B126" s="19">
        <f t="shared" si="94"/>
        <v>138.6</v>
      </c>
      <c r="C126" s="19">
        <f t="shared" si="95"/>
        <v>56.735840000000003</v>
      </c>
      <c r="D126" s="19">
        <f t="shared" si="76"/>
        <v>40.9349494949495</v>
      </c>
      <c r="E126" s="19"/>
      <c r="F126" s="19"/>
      <c r="G126" s="17"/>
      <c r="H126" s="19"/>
      <c r="I126" s="19"/>
      <c r="J126" s="17"/>
      <c r="K126" s="19"/>
      <c r="L126" s="19"/>
      <c r="M126" s="17"/>
      <c r="N126" s="19">
        <v>138.6</v>
      </c>
      <c r="O126" s="19">
        <v>56.735840000000003</v>
      </c>
      <c r="P126" s="17">
        <f t="shared" si="92"/>
        <v>40.9349494949495</v>
      </c>
      <c r="Q126" s="19"/>
      <c r="R126" s="19"/>
      <c r="S126" s="17"/>
      <c r="T126" s="19"/>
      <c r="U126" s="19">
        <f t="shared" si="96"/>
        <v>0</v>
      </c>
      <c r="V126" s="19">
        <f t="shared" si="96"/>
        <v>0</v>
      </c>
      <c r="W126" s="17"/>
      <c r="X126" s="19"/>
      <c r="Y126" s="19"/>
      <c r="Z126" s="17"/>
      <c r="AA126" s="19"/>
      <c r="AB126" s="19"/>
      <c r="AC126" s="17"/>
      <c r="AD126" s="19"/>
      <c r="AE126" s="19"/>
      <c r="AF126" s="17"/>
      <c r="AG126" s="19"/>
      <c r="AH126" s="19"/>
      <c r="AI126" s="17"/>
      <c r="AJ126" s="19"/>
      <c r="AK126" s="19"/>
      <c r="AL126" s="17"/>
      <c r="AM126" s="19"/>
      <c r="AN126" s="19"/>
      <c r="AO126" s="17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7"/>
      <c r="BB126" s="19"/>
      <c r="BC126" s="19"/>
      <c r="BD126" s="17"/>
      <c r="BE126" s="19"/>
      <c r="BF126" s="19"/>
      <c r="BG126" s="17"/>
      <c r="BH126" s="19"/>
      <c r="BI126" s="19"/>
      <c r="BJ126" s="17"/>
      <c r="BK126" s="19"/>
      <c r="BL126" s="19"/>
      <c r="BM126" s="17"/>
      <c r="BN126" s="19"/>
      <c r="BO126" s="19"/>
      <c r="BP126" s="17"/>
      <c r="BQ126" s="19"/>
      <c r="BR126" s="19"/>
      <c r="BS126" s="17"/>
      <c r="BT126" s="19"/>
      <c r="BU126" s="19"/>
      <c r="BV126" s="17"/>
      <c r="BW126" s="19"/>
      <c r="BX126" s="19"/>
      <c r="BY126" s="17"/>
      <c r="BZ126" s="19"/>
      <c r="CA126" s="19"/>
      <c r="CB126" s="17"/>
      <c r="CC126" s="19"/>
      <c r="CD126" s="19"/>
      <c r="CE126" s="17"/>
      <c r="CF126" s="19"/>
      <c r="CG126" s="19"/>
      <c r="CH126" s="17"/>
      <c r="CI126" s="19"/>
      <c r="CJ126" s="19"/>
      <c r="CK126" s="17"/>
      <c r="CL126" s="19"/>
      <c r="CM126" s="19"/>
      <c r="CN126" s="17"/>
      <c r="CO126" s="19"/>
      <c r="CP126" s="19"/>
      <c r="CQ126" s="17"/>
      <c r="CR126" s="19"/>
      <c r="CS126" s="19"/>
      <c r="CT126" s="17"/>
      <c r="CU126" s="19"/>
      <c r="CV126" s="19"/>
      <c r="CW126" s="17"/>
      <c r="CX126" s="19"/>
      <c r="CY126" s="19"/>
      <c r="CZ126" s="17"/>
    </row>
    <row r="127" spans="1:104" ht="15.75" customHeight="1">
      <c r="A127" s="1" t="s">
        <v>98</v>
      </c>
      <c r="B127" s="19">
        <f t="shared" si="94"/>
        <v>138.6</v>
      </c>
      <c r="C127" s="19">
        <f t="shared" si="95"/>
        <v>56.734839999999998</v>
      </c>
      <c r="D127" s="19">
        <f t="shared" si="76"/>
        <v>40.934227994227996</v>
      </c>
      <c r="E127" s="19"/>
      <c r="F127" s="19"/>
      <c r="G127" s="17"/>
      <c r="H127" s="19"/>
      <c r="I127" s="19"/>
      <c r="J127" s="17"/>
      <c r="K127" s="19"/>
      <c r="L127" s="19"/>
      <c r="M127" s="17"/>
      <c r="N127" s="19">
        <v>138.6</v>
      </c>
      <c r="O127" s="19">
        <v>56.734839999999998</v>
      </c>
      <c r="P127" s="17">
        <f t="shared" si="92"/>
        <v>40.934227994227996</v>
      </c>
      <c r="Q127" s="19"/>
      <c r="R127" s="19"/>
      <c r="S127" s="17"/>
      <c r="T127" s="19"/>
      <c r="U127" s="19">
        <f t="shared" si="96"/>
        <v>0</v>
      </c>
      <c r="V127" s="19">
        <f t="shared" si="96"/>
        <v>0</v>
      </c>
      <c r="W127" s="17"/>
      <c r="X127" s="19"/>
      <c r="Y127" s="19"/>
      <c r="Z127" s="17"/>
      <c r="AA127" s="19"/>
      <c r="AB127" s="19"/>
      <c r="AC127" s="17"/>
      <c r="AD127" s="19"/>
      <c r="AE127" s="19"/>
      <c r="AF127" s="17"/>
      <c r="AG127" s="19"/>
      <c r="AH127" s="19"/>
      <c r="AI127" s="17"/>
      <c r="AJ127" s="19"/>
      <c r="AK127" s="19"/>
      <c r="AL127" s="17"/>
      <c r="AM127" s="19"/>
      <c r="AN127" s="19"/>
      <c r="AO127" s="17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7"/>
      <c r="BB127" s="19"/>
      <c r="BC127" s="19"/>
      <c r="BD127" s="17"/>
      <c r="BE127" s="19"/>
      <c r="BF127" s="19"/>
      <c r="BG127" s="17"/>
      <c r="BH127" s="19"/>
      <c r="BI127" s="19"/>
      <c r="BJ127" s="17"/>
      <c r="BK127" s="19"/>
      <c r="BL127" s="19"/>
      <c r="BM127" s="17"/>
      <c r="BN127" s="19"/>
      <c r="BO127" s="19"/>
      <c r="BP127" s="17"/>
      <c r="BQ127" s="19"/>
      <c r="BR127" s="19"/>
      <c r="BS127" s="17"/>
      <c r="BT127" s="19"/>
      <c r="BU127" s="19"/>
      <c r="BV127" s="17"/>
      <c r="BW127" s="19"/>
      <c r="BX127" s="19"/>
      <c r="BY127" s="17"/>
      <c r="BZ127" s="19"/>
      <c r="CA127" s="19"/>
      <c r="CB127" s="17"/>
      <c r="CC127" s="19"/>
      <c r="CD127" s="19"/>
      <c r="CE127" s="17"/>
      <c r="CF127" s="19"/>
      <c r="CG127" s="19"/>
      <c r="CH127" s="17"/>
      <c r="CI127" s="19"/>
      <c r="CJ127" s="19"/>
      <c r="CK127" s="17"/>
      <c r="CL127" s="19"/>
      <c r="CM127" s="19"/>
      <c r="CN127" s="17"/>
      <c r="CO127" s="19"/>
      <c r="CP127" s="19"/>
      <c r="CQ127" s="17"/>
      <c r="CR127" s="19"/>
      <c r="CS127" s="19"/>
      <c r="CT127" s="17"/>
      <c r="CU127" s="19"/>
      <c r="CV127" s="19"/>
      <c r="CW127" s="17"/>
      <c r="CX127" s="19"/>
      <c r="CY127" s="19"/>
      <c r="CZ127" s="17"/>
    </row>
    <row r="128" spans="1:104" ht="15.75" customHeight="1">
      <c r="A128" s="1" t="s">
        <v>105</v>
      </c>
      <c r="B128" s="19">
        <f t="shared" si="94"/>
        <v>138.6</v>
      </c>
      <c r="C128" s="19">
        <f t="shared" si="95"/>
        <v>56.734839999999998</v>
      </c>
      <c r="D128" s="19">
        <f t="shared" si="76"/>
        <v>40.934227994227996</v>
      </c>
      <c r="E128" s="19"/>
      <c r="F128" s="19"/>
      <c r="G128" s="17"/>
      <c r="H128" s="19"/>
      <c r="I128" s="19"/>
      <c r="J128" s="17"/>
      <c r="K128" s="19"/>
      <c r="L128" s="19"/>
      <c r="M128" s="17"/>
      <c r="N128" s="19">
        <v>138.6</v>
      </c>
      <c r="O128" s="19">
        <v>56.734839999999998</v>
      </c>
      <c r="P128" s="17">
        <f t="shared" si="92"/>
        <v>40.934227994227996</v>
      </c>
      <c r="Q128" s="19"/>
      <c r="R128" s="19"/>
      <c r="S128" s="17"/>
      <c r="T128" s="19"/>
      <c r="U128" s="19">
        <f t="shared" si="96"/>
        <v>0</v>
      </c>
      <c r="V128" s="19">
        <f t="shared" si="96"/>
        <v>0</v>
      </c>
      <c r="W128" s="17"/>
      <c r="X128" s="19"/>
      <c r="Y128" s="19"/>
      <c r="Z128" s="17"/>
      <c r="AA128" s="19"/>
      <c r="AB128" s="19"/>
      <c r="AC128" s="17"/>
      <c r="AD128" s="19"/>
      <c r="AE128" s="19"/>
      <c r="AF128" s="17"/>
      <c r="AG128" s="19"/>
      <c r="AH128" s="19"/>
      <c r="AI128" s="17"/>
      <c r="AJ128" s="19"/>
      <c r="AK128" s="19"/>
      <c r="AL128" s="17"/>
      <c r="AM128" s="19"/>
      <c r="AN128" s="19"/>
      <c r="AO128" s="17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7"/>
      <c r="BB128" s="19"/>
      <c r="BC128" s="19"/>
      <c r="BD128" s="17"/>
      <c r="BE128" s="19"/>
      <c r="BF128" s="19"/>
      <c r="BG128" s="17"/>
      <c r="BH128" s="19"/>
      <c r="BI128" s="19"/>
      <c r="BJ128" s="17"/>
      <c r="BK128" s="19"/>
      <c r="BL128" s="19"/>
      <c r="BM128" s="17"/>
      <c r="BN128" s="19"/>
      <c r="BO128" s="19"/>
      <c r="BP128" s="17"/>
      <c r="BQ128" s="19"/>
      <c r="BR128" s="19"/>
      <c r="BS128" s="17"/>
      <c r="BT128" s="19"/>
      <c r="BU128" s="19"/>
      <c r="BV128" s="17"/>
      <c r="BW128" s="19"/>
      <c r="BX128" s="19"/>
      <c r="BY128" s="17"/>
      <c r="BZ128" s="19"/>
      <c r="CA128" s="19"/>
      <c r="CB128" s="17"/>
      <c r="CC128" s="19"/>
      <c r="CD128" s="19"/>
      <c r="CE128" s="17"/>
      <c r="CF128" s="19"/>
      <c r="CG128" s="19"/>
      <c r="CH128" s="17"/>
      <c r="CI128" s="19"/>
      <c r="CJ128" s="19"/>
      <c r="CK128" s="17"/>
      <c r="CL128" s="19"/>
      <c r="CM128" s="19"/>
      <c r="CN128" s="17"/>
      <c r="CO128" s="19"/>
      <c r="CP128" s="19"/>
      <c r="CQ128" s="17"/>
      <c r="CR128" s="19"/>
      <c r="CS128" s="19"/>
      <c r="CT128" s="17"/>
      <c r="CU128" s="19"/>
      <c r="CV128" s="19"/>
      <c r="CW128" s="17"/>
      <c r="CX128" s="19"/>
      <c r="CY128" s="19"/>
      <c r="CZ128" s="17"/>
    </row>
    <row r="129" spans="1:104" ht="15.75" customHeight="1">
      <c r="A129" s="1" t="s">
        <v>62</v>
      </c>
      <c r="B129" s="19">
        <f t="shared" si="94"/>
        <v>273.60000000000002</v>
      </c>
      <c r="C129" s="19">
        <f t="shared" si="95"/>
        <v>110.7354</v>
      </c>
      <c r="D129" s="19">
        <f t="shared" si="76"/>
        <v>40.473464912280697</v>
      </c>
      <c r="E129" s="19"/>
      <c r="F129" s="19"/>
      <c r="G129" s="17"/>
      <c r="H129" s="19"/>
      <c r="I129" s="19"/>
      <c r="J129" s="17"/>
      <c r="K129" s="19"/>
      <c r="L129" s="19"/>
      <c r="M129" s="17"/>
      <c r="N129" s="19">
        <v>273.60000000000002</v>
      </c>
      <c r="O129" s="19">
        <v>110.7354</v>
      </c>
      <c r="P129" s="17">
        <f t="shared" si="92"/>
        <v>40.473464912280697</v>
      </c>
      <c r="Q129" s="19"/>
      <c r="R129" s="19"/>
      <c r="S129" s="17"/>
      <c r="T129" s="19"/>
      <c r="U129" s="19">
        <f t="shared" si="96"/>
        <v>0</v>
      </c>
      <c r="V129" s="19">
        <f t="shared" si="96"/>
        <v>0</v>
      </c>
      <c r="W129" s="17"/>
      <c r="X129" s="19"/>
      <c r="Y129" s="19"/>
      <c r="Z129" s="17"/>
      <c r="AA129" s="19"/>
      <c r="AB129" s="19"/>
      <c r="AC129" s="17"/>
      <c r="AD129" s="19"/>
      <c r="AE129" s="19"/>
      <c r="AF129" s="17"/>
      <c r="AG129" s="19"/>
      <c r="AH129" s="19"/>
      <c r="AI129" s="17"/>
      <c r="AJ129" s="19"/>
      <c r="AK129" s="19"/>
      <c r="AL129" s="17"/>
      <c r="AM129" s="19"/>
      <c r="AN129" s="19"/>
      <c r="AO129" s="17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7"/>
      <c r="BB129" s="19"/>
      <c r="BC129" s="19"/>
      <c r="BD129" s="17"/>
      <c r="BE129" s="19"/>
      <c r="BF129" s="19"/>
      <c r="BG129" s="17"/>
      <c r="BH129" s="19"/>
      <c r="BI129" s="19"/>
      <c r="BJ129" s="17"/>
      <c r="BK129" s="19"/>
      <c r="BL129" s="19"/>
      <c r="BM129" s="17"/>
      <c r="BN129" s="19"/>
      <c r="BO129" s="19"/>
      <c r="BP129" s="17"/>
      <c r="BQ129" s="19"/>
      <c r="BR129" s="19"/>
      <c r="BS129" s="17"/>
      <c r="BT129" s="19"/>
      <c r="BU129" s="19"/>
      <c r="BV129" s="17"/>
      <c r="BW129" s="19"/>
      <c r="BX129" s="19"/>
      <c r="BY129" s="17"/>
      <c r="BZ129" s="19"/>
      <c r="CA129" s="19"/>
      <c r="CB129" s="17"/>
      <c r="CC129" s="19"/>
      <c r="CD129" s="19"/>
      <c r="CE129" s="17"/>
      <c r="CF129" s="19"/>
      <c r="CG129" s="19"/>
      <c r="CH129" s="17"/>
      <c r="CI129" s="19"/>
      <c r="CJ129" s="19"/>
      <c r="CK129" s="17"/>
      <c r="CL129" s="19"/>
      <c r="CM129" s="19"/>
      <c r="CN129" s="17"/>
      <c r="CO129" s="19"/>
      <c r="CP129" s="19"/>
      <c r="CQ129" s="17"/>
      <c r="CR129" s="19"/>
      <c r="CS129" s="19"/>
      <c r="CT129" s="17"/>
      <c r="CU129" s="19"/>
      <c r="CV129" s="19"/>
      <c r="CW129" s="17"/>
      <c r="CX129" s="19"/>
      <c r="CY129" s="19"/>
      <c r="CZ129" s="17"/>
    </row>
    <row r="130" spans="1:104" ht="15.75" customHeight="1">
      <c r="A130" s="1" t="s">
        <v>100</v>
      </c>
      <c r="B130" s="19">
        <f t="shared" si="94"/>
        <v>138.6</v>
      </c>
      <c r="C130" s="19">
        <f t="shared" si="95"/>
        <v>58.83625</v>
      </c>
      <c r="D130" s="19">
        <f t="shared" si="76"/>
        <v>42.450396825396822</v>
      </c>
      <c r="E130" s="19"/>
      <c r="F130" s="19"/>
      <c r="G130" s="17"/>
      <c r="H130" s="19"/>
      <c r="I130" s="19"/>
      <c r="J130" s="17"/>
      <c r="K130" s="19"/>
      <c r="L130" s="19"/>
      <c r="M130" s="17"/>
      <c r="N130" s="19">
        <v>138.6</v>
      </c>
      <c r="O130" s="19">
        <v>58.83625</v>
      </c>
      <c r="P130" s="17">
        <f t="shared" si="92"/>
        <v>42.450396825396822</v>
      </c>
      <c r="Q130" s="19"/>
      <c r="R130" s="19"/>
      <c r="S130" s="17"/>
      <c r="T130" s="19"/>
      <c r="U130" s="19">
        <f t="shared" si="96"/>
        <v>0</v>
      </c>
      <c r="V130" s="19">
        <f t="shared" si="96"/>
        <v>0</v>
      </c>
      <c r="W130" s="17"/>
      <c r="X130" s="19"/>
      <c r="Y130" s="19"/>
      <c r="Z130" s="17"/>
      <c r="AA130" s="19"/>
      <c r="AB130" s="19"/>
      <c r="AC130" s="17"/>
      <c r="AD130" s="19"/>
      <c r="AE130" s="19"/>
      <c r="AF130" s="17"/>
      <c r="AG130" s="19"/>
      <c r="AH130" s="19"/>
      <c r="AI130" s="17"/>
      <c r="AJ130" s="19"/>
      <c r="AK130" s="19"/>
      <c r="AL130" s="17"/>
      <c r="AM130" s="19"/>
      <c r="AN130" s="19"/>
      <c r="AO130" s="17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7"/>
      <c r="BB130" s="19"/>
      <c r="BC130" s="19"/>
      <c r="BD130" s="17"/>
      <c r="BE130" s="19"/>
      <c r="BF130" s="19"/>
      <c r="BG130" s="17"/>
      <c r="BH130" s="19"/>
      <c r="BI130" s="19"/>
      <c r="BJ130" s="17"/>
      <c r="BK130" s="19"/>
      <c r="BL130" s="19"/>
      <c r="BM130" s="17"/>
      <c r="BN130" s="19"/>
      <c r="BO130" s="19"/>
      <c r="BP130" s="17"/>
      <c r="BQ130" s="19"/>
      <c r="BR130" s="19"/>
      <c r="BS130" s="17"/>
      <c r="BT130" s="19"/>
      <c r="BU130" s="19"/>
      <c r="BV130" s="17"/>
      <c r="BW130" s="19"/>
      <c r="BX130" s="19"/>
      <c r="BY130" s="17"/>
      <c r="BZ130" s="19"/>
      <c r="CA130" s="19"/>
      <c r="CB130" s="17"/>
      <c r="CC130" s="19"/>
      <c r="CD130" s="19"/>
      <c r="CE130" s="17"/>
      <c r="CF130" s="19"/>
      <c r="CG130" s="19"/>
      <c r="CH130" s="17"/>
      <c r="CI130" s="19"/>
      <c r="CJ130" s="19"/>
      <c r="CK130" s="17"/>
      <c r="CL130" s="19"/>
      <c r="CM130" s="19"/>
      <c r="CN130" s="17"/>
      <c r="CO130" s="19"/>
      <c r="CP130" s="19"/>
      <c r="CQ130" s="17"/>
      <c r="CR130" s="19"/>
      <c r="CS130" s="19"/>
      <c r="CT130" s="17"/>
      <c r="CU130" s="19"/>
      <c r="CV130" s="19"/>
      <c r="CW130" s="17"/>
      <c r="CX130" s="19"/>
      <c r="CY130" s="19"/>
      <c r="CZ130" s="17"/>
    </row>
    <row r="131" spans="1:104" ht="15.75" customHeight="1">
      <c r="A131" s="1" t="s">
        <v>115</v>
      </c>
      <c r="B131" s="19">
        <f t="shared" si="94"/>
        <v>138.6</v>
      </c>
      <c r="C131" s="19">
        <f t="shared" si="95"/>
        <v>63.215299999999999</v>
      </c>
      <c r="D131" s="19">
        <f t="shared" si="76"/>
        <v>45.609884559884563</v>
      </c>
      <c r="E131" s="19"/>
      <c r="F131" s="19"/>
      <c r="G131" s="17"/>
      <c r="H131" s="19"/>
      <c r="I131" s="19"/>
      <c r="J131" s="17"/>
      <c r="K131" s="19"/>
      <c r="L131" s="19"/>
      <c r="M131" s="17"/>
      <c r="N131" s="19">
        <v>138.6</v>
      </c>
      <c r="O131" s="19">
        <v>63.215299999999999</v>
      </c>
      <c r="P131" s="17">
        <f t="shared" si="92"/>
        <v>45.609884559884563</v>
      </c>
      <c r="Q131" s="19"/>
      <c r="R131" s="19"/>
      <c r="S131" s="17"/>
      <c r="T131" s="19"/>
      <c r="U131" s="19">
        <f t="shared" si="96"/>
        <v>0</v>
      </c>
      <c r="V131" s="19">
        <f t="shared" si="96"/>
        <v>0</v>
      </c>
      <c r="W131" s="17"/>
      <c r="X131" s="19"/>
      <c r="Y131" s="19"/>
      <c r="Z131" s="17"/>
      <c r="AA131" s="19"/>
      <c r="AB131" s="19"/>
      <c r="AC131" s="17"/>
      <c r="AD131" s="19"/>
      <c r="AE131" s="19"/>
      <c r="AF131" s="17"/>
      <c r="AG131" s="19"/>
      <c r="AH131" s="19"/>
      <c r="AI131" s="17"/>
      <c r="AJ131" s="19"/>
      <c r="AK131" s="19"/>
      <c r="AL131" s="17"/>
      <c r="AM131" s="19"/>
      <c r="AN131" s="19"/>
      <c r="AO131" s="17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7"/>
      <c r="BB131" s="19"/>
      <c r="BC131" s="19"/>
      <c r="BD131" s="17"/>
      <c r="BE131" s="19"/>
      <c r="BF131" s="19"/>
      <c r="BG131" s="17"/>
      <c r="BH131" s="19"/>
      <c r="BI131" s="19"/>
      <c r="BJ131" s="17"/>
      <c r="BK131" s="19"/>
      <c r="BL131" s="19"/>
      <c r="BM131" s="17"/>
      <c r="BN131" s="19"/>
      <c r="BO131" s="19"/>
      <c r="BP131" s="17"/>
      <c r="BQ131" s="19"/>
      <c r="BR131" s="19"/>
      <c r="BS131" s="17"/>
      <c r="BT131" s="19"/>
      <c r="BU131" s="19"/>
      <c r="BV131" s="17"/>
      <c r="BW131" s="19"/>
      <c r="BX131" s="19"/>
      <c r="BY131" s="17"/>
      <c r="BZ131" s="19"/>
      <c r="CA131" s="19"/>
      <c r="CB131" s="17"/>
      <c r="CC131" s="19"/>
      <c r="CD131" s="19"/>
      <c r="CE131" s="17"/>
      <c r="CF131" s="19"/>
      <c r="CG131" s="19"/>
      <c r="CH131" s="17"/>
      <c r="CI131" s="19"/>
      <c r="CJ131" s="19"/>
      <c r="CK131" s="17"/>
      <c r="CL131" s="19"/>
      <c r="CM131" s="19"/>
      <c r="CN131" s="17"/>
      <c r="CO131" s="19"/>
      <c r="CP131" s="19"/>
      <c r="CQ131" s="17"/>
      <c r="CR131" s="19"/>
      <c r="CS131" s="19"/>
      <c r="CT131" s="17"/>
      <c r="CU131" s="19"/>
      <c r="CV131" s="19"/>
      <c r="CW131" s="17"/>
      <c r="CX131" s="19"/>
      <c r="CY131" s="19"/>
      <c r="CZ131" s="17"/>
    </row>
    <row r="132" spans="1:104" s="6" customFormat="1" ht="15.75" customHeight="1">
      <c r="A132" s="2" t="s">
        <v>137</v>
      </c>
      <c r="B132" s="20">
        <f>B133+B134</f>
        <v>297759.42489000008</v>
      </c>
      <c r="C132" s="20">
        <f t="shared" ref="C132:CA133" si="97">C133+C134</f>
        <v>187900.45210999995</v>
      </c>
      <c r="D132" s="20">
        <f t="shared" ref="D132:D161" si="98">C132/B132*100</f>
        <v>63.104787423409071</v>
      </c>
      <c r="E132" s="20">
        <f>E133+E134</f>
        <v>363.5</v>
      </c>
      <c r="F132" s="20">
        <f>F133+F134</f>
        <v>181.8</v>
      </c>
      <c r="G132" s="23">
        <f>F132/E132*100</f>
        <v>50.013755158184324</v>
      </c>
      <c r="H132" s="20">
        <f t="shared" si="97"/>
        <v>1276.7</v>
      </c>
      <c r="I132" s="20">
        <f t="shared" si="97"/>
        <v>503.37599999999998</v>
      </c>
      <c r="J132" s="23">
        <f>I132/H132*100</f>
        <v>39.427900054828854</v>
      </c>
      <c r="K132" s="20">
        <f t="shared" si="97"/>
        <v>0.5</v>
      </c>
      <c r="L132" s="20">
        <f t="shared" si="97"/>
        <v>1</v>
      </c>
      <c r="M132" s="23">
        <f>L132/K132*100</f>
        <v>200</v>
      </c>
      <c r="N132" s="20">
        <f t="shared" si="97"/>
        <v>1783.8000000000002</v>
      </c>
      <c r="O132" s="20">
        <f t="shared" si="97"/>
        <v>796.02800000000002</v>
      </c>
      <c r="P132" s="23">
        <f>O132/N132*100</f>
        <v>44.62540643569907</v>
      </c>
      <c r="Q132" s="20">
        <f>Q133+Q134</f>
        <v>841.46545000000003</v>
      </c>
      <c r="R132" s="20">
        <f>R133+R134</f>
        <v>0</v>
      </c>
      <c r="S132" s="23">
        <f>R132/Q132*100</f>
        <v>0</v>
      </c>
      <c r="T132" s="20">
        <f>T133+T134</f>
        <v>1325</v>
      </c>
      <c r="U132" s="20">
        <f>U133+U134</f>
        <v>1325</v>
      </c>
      <c r="V132" s="20">
        <f>V133+V134</f>
        <v>1325</v>
      </c>
      <c r="W132" s="23"/>
      <c r="X132" s="20">
        <f>X133+X134</f>
        <v>1311.75</v>
      </c>
      <c r="Y132" s="20">
        <f>Y133+Y134</f>
        <v>1311.75</v>
      </c>
      <c r="Z132" s="23"/>
      <c r="AA132" s="20">
        <f>AA133+AA134</f>
        <v>13.25</v>
      </c>
      <c r="AB132" s="20">
        <f>AB133+AB134</f>
        <v>13.25</v>
      </c>
      <c r="AC132" s="23"/>
      <c r="AD132" s="20">
        <f>AD133+AD134</f>
        <v>11014.9</v>
      </c>
      <c r="AE132" s="20">
        <f>AE133+AE134</f>
        <v>6940.942</v>
      </c>
      <c r="AF132" s="23">
        <f>AE132/AD132*100</f>
        <v>63.014117241191478</v>
      </c>
      <c r="AG132" s="20">
        <f t="shared" si="97"/>
        <v>160165.5</v>
      </c>
      <c r="AH132" s="20">
        <f t="shared" si="97"/>
        <v>100513.88559999999</v>
      </c>
      <c r="AI132" s="23">
        <f>AH132/AG132*100</f>
        <v>62.75626498840262</v>
      </c>
      <c r="AJ132" s="20">
        <f t="shared" si="97"/>
        <v>49044.5</v>
      </c>
      <c r="AK132" s="20">
        <f t="shared" si="97"/>
        <v>29561.967369999998</v>
      </c>
      <c r="AL132" s="23">
        <f>AK132/AJ132*100</f>
        <v>60.275805380827606</v>
      </c>
      <c r="AM132" s="20">
        <f t="shared" si="97"/>
        <v>25</v>
      </c>
      <c r="AN132" s="20">
        <f t="shared" si="97"/>
        <v>0</v>
      </c>
      <c r="AO132" s="23">
        <f>AN132/AM132*100</f>
        <v>0</v>
      </c>
      <c r="AP132" s="20">
        <f t="shared" si="97"/>
        <v>174.1</v>
      </c>
      <c r="AQ132" s="20">
        <f t="shared" si="97"/>
        <v>63.271599999999999</v>
      </c>
      <c r="AR132" s="20">
        <f>AQ132/AP132*100</f>
        <v>36.342102240091897</v>
      </c>
      <c r="AS132" s="20">
        <f t="shared" si="97"/>
        <v>20833.3</v>
      </c>
      <c r="AT132" s="20">
        <f t="shared" si="97"/>
        <v>14663.2</v>
      </c>
      <c r="AU132" s="20">
        <f>AT132/AS132*100</f>
        <v>70.383472613556179</v>
      </c>
      <c r="AV132" s="20">
        <f t="shared" si="97"/>
        <v>6684.9</v>
      </c>
      <c r="AW132" s="20">
        <f t="shared" si="97"/>
        <v>4255.9110000000001</v>
      </c>
      <c r="AX132" s="20">
        <f>AW132/AV132*100</f>
        <v>63.664542476327249</v>
      </c>
      <c r="AY132" s="20">
        <f t="shared" si="97"/>
        <v>30039.40554</v>
      </c>
      <c r="AZ132" s="20">
        <f t="shared" si="97"/>
        <v>18711.005980000002</v>
      </c>
      <c r="BA132" s="23">
        <f>AZ132/AY132*100</f>
        <v>62.288203257167396</v>
      </c>
      <c r="BB132" s="20">
        <f t="shared" si="97"/>
        <v>51.5</v>
      </c>
      <c r="BC132" s="20">
        <f t="shared" si="97"/>
        <v>41.9</v>
      </c>
      <c r="BD132" s="23">
        <f>BC132/BB132*100</f>
        <v>81.359223300970868</v>
      </c>
      <c r="BE132" s="20">
        <f t="shared" si="97"/>
        <v>0</v>
      </c>
      <c r="BF132" s="20">
        <f t="shared" si="97"/>
        <v>0</v>
      </c>
      <c r="BG132" s="23"/>
      <c r="BH132" s="20">
        <f t="shared" si="97"/>
        <v>520</v>
      </c>
      <c r="BI132" s="20">
        <f t="shared" si="97"/>
        <v>269.26029</v>
      </c>
      <c r="BJ132" s="23">
        <f>BI132/BH132*100</f>
        <v>51.780825</v>
      </c>
      <c r="BK132" s="20">
        <f t="shared" si="97"/>
        <v>3</v>
      </c>
      <c r="BL132" s="20">
        <f t="shared" si="97"/>
        <v>0</v>
      </c>
      <c r="BM132" s="23">
        <f>BL132/BK132*100</f>
        <v>0</v>
      </c>
      <c r="BN132" s="20">
        <f t="shared" si="97"/>
        <v>498</v>
      </c>
      <c r="BO132" s="20">
        <f t="shared" si="97"/>
        <v>436.11354</v>
      </c>
      <c r="BP132" s="23">
        <f>BO132/BN132*100</f>
        <v>87.573000000000008</v>
      </c>
      <c r="BQ132" s="20">
        <f t="shared" si="97"/>
        <v>24</v>
      </c>
      <c r="BR132" s="20">
        <f t="shared" si="97"/>
        <v>4.6177999999999999</v>
      </c>
      <c r="BS132" s="23">
        <f>BR132/BQ132*100</f>
        <v>19.240833333333331</v>
      </c>
      <c r="BT132" s="20">
        <f t="shared" si="97"/>
        <v>58.798949999999998</v>
      </c>
      <c r="BU132" s="20">
        <f t="shared" si="97"/>
        <v>58.798949999999998</v>
      </c>
      <c r="BV132" s="23"/>
      <c r="BW132" s="20">
        <f t="shared" si="97"/>
        <v>222.3</v>
      </c>
      <c r="BX132" s="20">
        <f t="shared" si="97"/>
        <v>59.890999999999998</v>
      </c>
      <c r="BY132" s="23">
        <f>BX132/BW132*100</f>
        <v>26.941520467836256</v>
      </c>
      <c r="BZ132" s="20">
        <f t="shared" si="97"/>
        <v>0</v>
      </c>
      <c r="CA132" s="20">
        <f t="shared" si="97"/>
        <v>0</v>
      </c>
      <c r="CB132" s="23"/>
      <c r="CC132" s="20">
        <f t="shared" ref="CC132:CJ132" si="99">CC133+CC134</f>
        <v>9296.7999999999993</v>
      </c>
      <c r="CD132" s="20">
        <f t="shared" si="99"/>
        <v>7286.1289900000002</v>
      </c>
      <c r="CE132" s="23">
        <f>CD132/CC132*100</f>
        <v>78.372439871783854</v>
      </c>
      <c r="CF132" s="20">
        <f t="shared" si="99"/>
        <v>0</v>
      </c>
      <c r="CG132" s="20">
        <f t="shared" si="99"/>
        <v>0</v>
      </c>
      <c r="CH132" s="23" t="e">
        <f>CG132/CF132*100</f>
        <v>#DIV/0!</v>
      </c>
      <c r="CI132" s="20">
        <f t="shared" si="99"/>
        <v>0</v>
      </c>
      <c r="CJ132" s="20">
        <f t="shared" si="99"/>
        <v>0</v>
      </c>
      <c r="CK132" s="23"/>
      <c r="CL132" s="20">
        <f>CL133+CL134</f>
        <v>33.302</v>
      </c>
      <c r="CM132" s="20">
        <f>CM133+CM134</f>
        <v>0</v>
      </c>
      <c r="CN132" s="23">
        <f>CM132/CL132*100</f>
        <v>0</v>
      </c>
      <c r="CO132" s="20">
        <f>CO133+CO134</f>
        <v>1800.96937</v>
      </c>
      <c r="CP132" s="20">
        <f>CP133+CP134</f>
        <v>1556.6666700000001</v>
      </c>
      <c r="CQ132" s="23"/>
      <c r="CR132" s="20">
        <f>CR133+CR134</f>
        <v>1353.34</v>
      </c>
      <c r="CS132" s="20">
        <f>CS133+CS134</f>
        <v>670.18732</v>
      </c>
      <c r="CT132" s="23"/>
      <c r="CU132" s="20">
        <f>CU133+CU134</f>
        <v>0</v>
      </c>
      <c r="CV132" s="20">
        <f>CV133+CV134</f>
        <v>0</v>
      </c>
      <c r="CW132" s="23"/>
      <c r="CX132" s="20">
        <f>CX133+CX134</f>
        <v>324.84358000000003</v>
      </c>
      <c r="CY132" s="20">
        <f>CY133+CY134</f>
        <v>0</v>
      </c>
      <c r="CZ132" s="23"/>
    </row>
    <row r="133" spans="1:104" ht="15.75" customHeight="1">
      <c r="A133" s="1" t="s">
        <v>138</v>
      </c>
      <c r="B133" s="19">
        <f>H133+K133+N133+AG133+AJ133+AM133+AP133+AS133+AV133+AY133+BB133+BE133+BH133+BK133+E133+BN133+BQ133+BT133+BW133+BZ133+CC133+CF133+CI133+Q133+T133+CL133+AD133+CO133+CR133+CU133+CX133</f>
        <v>295975.62489000009</v>
      </c>
      <c r="C133" s="19">
        <f>I133+L133+O133+AH133+AK133+AN133+AQ133+AT133+AW133+AZ133+BC133+BF133+BI133+BL133+F133+BO133+BR133+BU133+BX133+CA133+CD133+CG133+CJ133+R133+V133+CM133+AE133+CP133+CS133+CV133+CY133</f>
        <v>187104.42410999996</v>
      </c>
      <c r="D133" s="19">
        <f t="shared" si="98"/>
        <v>63.216159837330409</v>
      </c>
      <c r="E133" s="19">
        <v>363.5</v>
      </c>
      <c r="F133" s="19">
        <v>181.8</v>
      </c>
      <c r="G133" s="17">
        <f>F133/E133*100</f>
        <v>50.013755158184324</v>
      </c>
      <c r="H133" s="19">
        <v>1276.7</v>
      </c>
      <c r="I133" s="19">
        <v>503.37599999999998</v>
      </c>
      <c r="J133" s="17">
        <f>I133/H133*100</f>
        <v>39.427900054828854</v>
      </c>
      <c r="K133" s="19">
        <v>0.5</v>
      </c>
      <c r="L133" s="20">
        <f t="shared" si="97"/>
        <v>0.5</v>
      </c>
      <c r="M133" s="17">
        <f>L133/K133*100</f>
        <v>100</v>
      </c>
      <c r="N133" s="19"/>
      <c r="O133" s="19"/>
      <c r="P133" s="17"/>
      <c r="Q133" s="19">
        <v>841.46545000000003</v>
      </c>
      <c r="R133" s="19"/>
      <c r="S133" s="17">
        <f>R133/Q133*100</f>
        <v>0</v>
      </c>
      <c r="T133" s="19">
        <v>1325</v>
      </c>
      <c r="U133" s="19">
        <f>X133+AA133</f>
        <v>1325</v>
      </c>
      <c r="V133" s="19">
        <f>Y133+AB133</f>
        <v>1325</v>
      </c>
      <c r="W133" s="17"/>
      <c r="X133" s="19">
        <v>1311.75</v>
      </c>
      <c r="Y133" s="19">
        <v>1311.75</v>
      </c>
      <c r="Z133" s="17"/>
      <c r="AA133" s="19">
        <v>13.25</v>
      </c>
      <c r="AB133" s="19">
        <v>13.25</v>
      </c>
      <c r="AC133" s="17"/>
      <c r="AD133" s="19">
        <v>11014.9</v>
      </c>
      <c r="AE133" s="19">
        <v>6940.942</v>
      </c>
      <c r="AF133" s="17">
        <f>AE133/AD133*100</f>
        <v>63.014117241191478</v>
      </c>
      <c r="AG133" s="19">
        <v>160165.5</v>
      </c>
      <c r="AH133" s="19">
        <v>100513.88559999999</v>
      </c>
      <c r="AI133" s="17">
        <f>AH133/AG133*100</f>
        <v>62.75626498840262</v>
      </c>
      <c r="AJ133" s="19">
        <v>49044.5</v>
      </c>
      <c r="AK133" s="19">
        <v>29561.967369999998</v>
      </c>
      <c r="AL133" s="17">
        <f>AK133/AJ133*100</f>
        <v>60.275805380827606</v>
      </c>
      <c r="AM133" s="19">
        <v>25</v>
      </c>
      <c r="AN133" s="19"/>
      <c r="AO133" s="17">
        <f>AN133/AM133*100</f>
        <v>0</v>
      </c>
      <c r="AP133" s="19">
        <v>174.1</v>
      </c>
      <c r="AQ133" s="19">
        <v>63.271599999999999</v>
      </c>
      <c r="AR133" s="17">
        <f>AQ133/AP133*100</f>
        <v>36.342102240091897</v>
      </c>
      <c r="AS133" s="19">
        <v>20833.3</v>
      </c>
      <c r="AT133" s="19">
        <v>14663.2</v>
      </c>
      <c r="AU133" s="19">
        <f>AT133/AS133*100</f>
        <v>70.383472613556179</v>
      </c>
      <c r="AV133" s="19">
        <v>6684.9</v>
      </c>
      <c r="AW133" s="19">
        <v>4255.9110000000001</v>
      </c>
      <c r="AX133" s="17">
        <f>AW133/AV133*100</f>
        <v>63.664542476327249</v>
      </c>
      <c r="AY133" s="19">
        <v>30039.40554</v>
      </c>
      <c r="AZ133" s="19">
        <v>18711.005980000002</v>
      </c>
      <c r="BA133" s="17">
        <f>AZ133/AY133*100</f>
        <v>62.288203257167396</v>
      </c>
      <c r="BB133" s="19">
        <v>51.5</v>
      </c>
      <c r="BC133" s="19">
        <v>41.9</v>
      </c>
      <c r="BD133" s="17">
        <f>BC133/BB133*100</f>
        <v>81.359223300970868</v>
      </c>
      <c r="BE133" s="19"/>
      <c r="BF133" s="19"/>
      <c r="BG133" s="17"/>
      <c r="BH133" s="19">
        <v>520</v>
      </c>
      <c r="BI133" s="19">
        <v>269.26029</v>
      </c>
      <c r="BJ133" s="17">
        <f>BI133/BH133*100</f>
        <v>51.780825</v>
      </c>
      <c r="BK133" s="19">
        <v>3</v>
      </c>
      <c r="BL133" s="19"/>
      <c r="BM133" s="17">
        <f>BL133/BK133*100</f>
        <v>0</v>
      </c>
      <c r="BN133" s="19">
        <v>498</v>
      </c>
      <c r="BO133" s="19">
        <v>436.11354</v>
      </c>
      <c r="BP133" s="17">
        <f>BO133/BN133*100</f>
        <v>87.573000000000008</v>
      </c>
      <c r="BQ133" s="19">
        <v>24</v>
      </c>
      <c r="BR133" s="19">
        <v>4.6177999999999999</v>
      </c>
      <c r="BS133" s="17">
        <f>BR133/BQ133*100</f>
        <v>19.240833333333331</v>
      </c>
      <c r="BT133" s="19">
        <v>58.798949999999998</v>
      </c>
      <c r="BU133" s="19">
        <v>58.798949999999998</v>
      </c>
      <c r="BV133" s="17"/>
      <c r="BW133" s="19">
        <v>222.3</v>
      </c>
      <c r="BX133" s="19">
        <v>59.890999999999998</v>
      </c>
      <c r="BY133" s="17">
        <f>BX133/BW133*100</f>
        <v>26.941520467836256</v>
      </c>
      <c r="BZ133" s="19"/>
      <c r="CA133" s="19"/>
      <c r="CB133" s="17"/>
      <c r="CC133" s="19">
        <v>9296.7999999999993</v>
      </c>
      <c r="CD133" s="19">
        <v>7286.1289900000002</v>
      </c>
      <c r="CE133" s="17">
        <f>CD133/CC133*100</f>
        <v>78.372439871783854</v>
      </c>
      <c r="CF133" s="19"/>
      <c r="CG133" s="19">
        <v>0</v>
      </c>
      <c r="CH133" s="17" t="e">
        <f>CG133/CF133*100</f>
        <v>#DIV/0!</v>
      </c>
      <c r="CI133" s="19"/>
      <c r="CJ133" s="19"/>
      <c r="CK133" s="17"/>
      <c r="CL133" s="19">
        <v>33.302</v>
      </c>
      <c r="CM133" s="19"/>
      <c r="CN133" s="17">
        <f>CM133/CL133*100</f>
        <v>0</v>
      </c>
      <c r="CO133" s="19">
        <v>1800.96937</v>
      </c>
      <c r="CP133" s="19">
        <v>1556.6666700000001</v>
      </c>
      <c r="CQ133" s="17"/>
      <c r="CR133" s="19">
        <v>1353.34</v>
      </c>
      <c r="CS133" s="19">
        <v>670.18732</v>
      </c>
      <c r="CT133" s="17"/>
      <c r="CU133" s="19"/>
      <c r="CV133" s="19"/>
      <c r="CW133" s="17"/>
      <c r="CX133" s="19">
        <v>324.84358000000003</v>
      </c>
      <c r="CY133" s="19"/>
      <c r="CZ133" s="17"/>
    </row>
    <row r="134" spans="1:104" s="6" customFormat="1" ht="15.75" customHeight="1">
      <c r="A134" s="2" t="s">
        <v>160</v>
      </c>
      <c r="B134" s="20">
        <f>B135+B136+B137+B138+B139+B140+B141+B142</f>
        <v>1783.8000000000002</v>
      </c>
      <c r="C134" s="20">
        <f>C135+C136+C137+C138+C139+C140+C141+C142</f>
        <v>796.02800000000002</v>
      </c>
      <c r="D134" s="20">
        <f t="shared" si="98"/>
        <v>44.62540643569907</v>
      </c>
      <c r="E134" s="20">
        <f>SUM(E135:E142)</f>
        <v>0</v>
      </c>
      <c r="F134" s="20">
        <f>SUM(F135:F142)</f>
        <v>0</v>
      </c>
      <c r="G134" s="23"/>
      <c r="H134" s="20">
        <f t="shared" ref="H134:CA134" si="100">SUM(H135:H142)</f>
        <v>0</v>
      </c>
      <c r="I134" s="20">
        <f t="shared" si="100"/>
        <v>0</v>
      </c>
      <c r="J134" s="23"/>
      <c r="K134" s="20">
        <f t="shared" si="100"/>
        <v>0</v>
      </c>
      <c r="L134" s="19">
        <v>0.5</v>
      </c>
      <c r="M134" s="23"/>
      <c r="N134" s="20">
        <f t="shared" si="100"/>
        <v>1783.8000000000002</v>
      </c>
      <c r="O134" s="20">
        <f t="shared" si="100"/>
        <v>796.02800000000002</v>
      </c>
      <c r="P134" s="23">
        <f>O134/N134*100</f>
        <v>44.62540643569907</v>
      </c>
      <c r="Q134" s="20">
        <f>SUM(Q135:Q142)</f>
        <v>0</v>
      </c>
      <c r="R134" s="20">
        <f>SUM(R135:R142)</f>
        <v>0</v>
      </c>
      <c r="S134" s="23"/>
      <c r="T134" s="20">
        <f>SUM(T135:T142)</f>
        <v>0</v>
      </c>
      <c r="U134" s="20">
        <f>SUM(U135:U142)</f>
        <v>0</v>
      </c>
      <c r="V134" s="20">
        <f>SUM(V135:V142)</f>
        <v>0</v>
      </c>
      <c r="W134" s="23"/>
      <c r="X134" s="20">
        <f>SUM(X135:X142)</f>
        <v>0</v>
      </c>
      <c r="Y134" s="20">
        <f>SUM(Y135:Y142)</f>
        <v>0</v>
      </c>
      <c r="Z134" s="23"/>
      <c r="AA134" s="20">
        <f>SUM(AA135:AA142)</f>
        <v>0</v>
      </c>
      <c r="AB134" s="20">
        <f>SUM(AB135:AB142)</f>
        <v>0</v>
      </c>
      <c r="AC134" s="23"/>
      <c r="AD134" s="20">
        <f>SUM(AD135:AD142)</f>
        <v>0</v>
      </c>
      <c r="AE134" s="20">
        <f>SUM(AE135:AE142)</f>
        <v>0</v>
      </c>
      <c r="AF134" s="23"/>
      <c r="AG134" s="20">
        <f t="shared" si="100"/>
        <v>0</v>
      </c>
      <c r="AH134" s="20">
        <f t="shared" si="100"/>
        <v>0</v>
      </c>
      <c r="AI134" s="23"/>
      <c r="AJ134" s="20">
        <f t="shared" si="100"/>
        <v>0</v>
      </c>
      <c r="AK134" s="20">
        <f t="shared" si="100"/>
        <v>0</v>
      </c>
      <c r="AL134" s="23"/>
      <c r="AM134" s="20">
        <f t="shared" si="100"/>
        <v>0</v>
      </c>
      <c r="AN134" s="20">
        <f t="shared" si="100"/>
        <v>0</v>
      </c>
      <c r="AO134" s="23"/>
      <c r="AP134" s="20">
        <f t="shared" si="100"/>
        <v>0</v>
      </c>
      <c r="AQ134" s="20">
        <f t="shared" si="100"/>
        <v>0</v>
      </c>
      <c r="AR134" s="20"/>
      <c r="AS134" s="20">
        <f t="shared" si="100"/>
        <v>0</v>
      </c>
      <c r="AT134" s="20">
        <f t="shared" si="100"/>
        <v>0</v>
      </c>
      <c r="AU134" s="20"/>
      <c r="AV134" s="20">
        <f t="shared" si="100"/>
        <v>0</v>
      </c>
      <c r="AW134" s="20">
        <f t="shared" si="100"/>
        <v>0</v>
      </c>
      <c r="AX134" s="20"/>
      <c r="AY134" s="20">
        <f t="shared" si="100"/>
        <v>0</v>
      </c>
      <c r="AZ134" s="20">
        <f t="shared" si="100"/>
        <v>0</v>
      </c>
      <c r="BA134" s="23"/>
      <c r="BB134" s="20">
        <f t="shared" si="100"/>
        <v>0</v>
      </c>
      <c r="BC134" s="20">
        <f t="shared" si="100"/>
        <v>0</v>
      </c>
      <c r="BD134" s="23"/>
      <c r="BE134" s="20">
        <f t="shared" si="100"/>
        <v>0</v>
      </c>
      <c r="BF134" s="20">
        <f t="shared" si="100"/>
        <v>0</v>
      </c>
      <c r="BG134" s="23"/>
      <c r="BH134" s="20">
        <f t="shared" si="100"/>
        <v>0</v>
      </c>
      <c r="BI134" s="20">
        <f t="shared" si="100"/>
        <v>0</v>
      </c>
      <c r="BJ134" s="23"/>
      <c r="BK134" s="20">
        <f t="shared" si="100"/>
        <v>0</v>
      </c>
      <c r="BL134" s="20">
        <f t="shared" si="100"/>
        <v>0</v>
      </c>
      <c r="BM134" s="23"/>
      <c r="BN134" s="20">
        <f t="shared" si="100"/>
        <v>0</v>
      </c>
      <c r="BO134" s="20">
        <f t="shared" si="100"/>
        <v>0</v>
      </c>
      <c r="BP134" s="23"/>
      <c r="BQ134" s="20">
        <f t="shared" si="100"/>
        <v>0</v>
      </c>
      <c r="BR134" s="20">
        <f t="shared" si="100"/>
        <v>0</v>
      </c>
      <c r="BS134" s="23"/>
      <c r="BT134" s="20">
        <f t="shared" si="100"/>
        <v>0</v>
      </c>
      <c r="BU134" s="20">
        <f t="shared" si="100"/>
        <v>0</v>
      </c>
      <c r="BV134" s="23"/>
      <c r="BW134" s="20">
        <f t="shared" si="100"/>
        <v>0</v>
      </c>
      <c r="BX134" s="20">
        <f t="shared" si="100"/>
        <v>0</v>
      </c>
      <c r="BY134" s="23"/>
      <c r="BZ134" s="20">
        <f t="shared" si="100"/>
        <v>0</v>
      </c>
      <c r="CA134" s="20">
        <f t="shared" si="100"/>
        <v>0</v>
      </c>
      <c r="CB134" s="23"/>
      <c r="CC134" s="20">
        <f t="shared" ref="CC134:CJ134" si="101">SUM(CC135:CC142)</f>
        <v>0</v>
      </c>
      <c r="CD134" s="20">
        <f t="shared" si="101"/>
        <v>0</v>
      </c>
      <c r="CE134" s="23"/>
      <c r="CF134" s="20">
        <f t="shared" si="101"/>
        <v>0</v>
      </c>
      <c r="CG134" s="20">
        <f t="shared" si="101"/>
        <v>0</v>
      </c>
      <c r="CH134" s="23"/>
      <c r="CI134" s="20">
        <f t="shared" si="101"/>
        <v>0</v>
      </c>
      <c r="CJ134" s="20">
        <f t="shared" si="101"/>
        <v>0</v>
      </c>
      <c r="CK134" s="23"/>
      <c r="CL134" s="20">
        <f>SUM(CL135:CL142)</f>
        <v>0</v>
      </c>
      <c r="CM134" s="20">
        <f>SUM(CM135:CM142)</f>
        <v>0</v>
      </c>
      <c r="CN134" s="23"/>
      <c r="CO134" s="20">
        <f>SUM(CO135:CO142)</f>
        <v>0</v>
      </c>
      <c r="CP134" s="20">
        <f>SUM(CP135:CP142)</f>
        <v>0</v>
      </c>
      <c r="CQ134" s="23"/>
      <c r="CR134" s="20">
        <f>SUM(CR135:CR142)</f>
        <v>0</v>
      </c>
      <c r="CS134" s="20">
        <f>SUM(CS135:CS142)</f>
        <v>0</v>
      </c>
      <c r="CT134" s="23"/>
      <c r="CU134" s="20">
        <f>SUM(CU135:CU142)</f>
        <v>0</v>
      </c>
      <c r="CV134" s="20">
        <f>SUM(CV135:CV142)</f>
        <v>0</v>
      </c>
      <c r="CW134" s="23"/>
      <c r="CX134" s="20">
        <f>SUM(CX135:CX142)</f>
        <v>0</v>
      </c>
      <c r="CY134" s="20">
        <f>SUM(CY135:CY142)</f>
        <v>0</v>
      </c>
      <c r="CZ134" s="23"/>
    </row>
    <row r="135" spans="1:104" ht="15.75" customHeight="1">
      <c r="A135" s="1" t="s">
        <v>95</v>
      </c>
      <c r="B135" s="19">
        <f t="shared" ref="B135:B142" si="102">H135+K135+N135+AG135+AJ135+AM135+AP135+AS135+AV135+AY135+BB135+BE135+BH135+BK135+E135+BN135+BQ135+BT135+BW135+BZ135+CC135+CF135+CI135+Q135+T135+CL135+AD135+CO135+CR135+CU135+CX135</f>
        <v>273.60000000000002</v>
      </c>
      <c r="C135" s="19">
        <f t="shared" ref="C135:C142" si="103">I135+L135+O135+AH135+AK135+AN135+AQ135+AT135+AW135+AZ135+BC135+BF135+BI135+BL135+F135+BO135+BR135+BU135+BX135+CA135+CD135+CG135+CJ135+R135+V135+CM135+AE135+CP135+CS135+CV135+CY135</f>
        <v>104.798</v>
      </c>
      <c r="D135" s="19">
        <f t="shared" si="98"/>
        <v>38.303362573099413</v>
      </c>
      <c r="E135" s="19"/>
      <c r="F135" s="19"/>
      <c r="G135" s="17"/>
      <c r="H135" s="19"/>
      <c r="I135" s="19"/>
      <c r="J135" s="17"/>
      <c r="K135" s="19"/>
      <c r="L135" s="19"/>
      <c r="M135" s="17"/>
      <c r="N135" s="19">
        <v>273.60000000000002</v>
      </c>
      <c r="O135" s="19">
        <v>104.798</v>
      </c>
      <c r="P135" s="17">
        <f>O135/N135*100</f>
        <v>38.303362573099413</v>
      </c>
      <c r="Q135" s="19"/>
      <c r="R135" s="19"/>
      <c r="S135" s="17"/>
      <c r="T135" s="19"/>
      <c r="U135" s="19">
        <f t="shared" ref="U135:V142" si="104">X135+AA135</f>
        <v>0</v>
      </c>
      <c r="V135" s="19">
        <f t="shared" si="104"/>
        <v>0</v>
      </c>
      <c r="W135" s="17"/>
      <c r="X135" s="19"/>
      <c r="Y135" s="19"/>
      <c r="Z135" s="17"/>
      <c r="AA135" s="19"/>
      <c r="AB135" s="19"/>
      <c r="AC135" s="17"/>
      <c r="AD135" s="19"/>
      <c r="AE135" s="19"/>
      <c r="AF135" s="17"/>
      <c r="AG135" s="19"/>
      <c r="AH135" s="19"/>
      <c r="AI135" s="17"/>
      <c r="AJ135" s="19"/>
      <c r="AK135" s="19"/>
      <c r="AL135" s="17"/>
      <c r="AM135" s="19"/>
      <c r="AN135" s="19"/>
      <c r="AO135" s="17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7"/>
      <c r="BB135" s="19"/>
      <c r="BC135" s="19"/>
      <c r="BD135" s="17"/>
      <c r="BE135" s="19"/>
      <c r="BF135" s="19"/>
      <c r="BG135" s="17"/>
      <c r="BH135" s="19"/>
      <c r="BI135" s="19"/>
      <c r="BJ135" s="17"/>
      <c r="BK135" s="19"/>
      <c r="BL135" s="19"/>
      <c r="BM135" s="17"/>
      <c r="BN135" s="19"/>
      <c r="BO135" s="19"/>
      <c r="BP135" s="17"/>
      <c r="BQ135" s="19"/>
      <c r="BR135" s="19"/>
      <c r="BS135" s="17"/>
      <c r="BT135" s="19"/>
      <c r="BU135" s="19"/>
      <c r="BV135" s="17"/>
      <c r="BW135" s="19"/>
      <c r="BX135" s="19"/>
      <c r="BY135" s="17"/>
      <c r="BZ135" s="19"/>
      <c r="CA135" s="19"/>
      <c r="CB135" s="17"/>
      <c r="CC135" s="19"/>
      <c r="CD135" s="19"/>
      <c r="CE135" s="17"/>
      <c r="CF135" s="19"/>
      <c r="CG135" s="20"/>
      <c r="CH135" s="17"/>
      <c r="CI135" s="19"/>
      <c r="CJ135" s="19"/>
      <c r="CK135" s="17"/>
      <c r="CL135" s="19"/>
      <c r="CM135" s="19"/>
      <c r="CN135" s="17"/>
      <c r="CO135" s="19"/>
      <c r="CP135" s="19"/>
      <c r="CQ135" s="17"/>
      <c r="CR135" s="19"/>
      <c r="CS135" s="19"/>
      <c r="CT135" s="17"/>
      <c r="CU135" s="19"/>
      <c r="CV135" s="19"/>
      <c r="CW135" s="17"/>
      <c r="CX135" s="19"/>
      <c r="CY135" s="19"/>
      <c r="CZ135" s="17"/>
    </row>
    <row r="136" spans="1:104" ht="15.75" customHeight="1">
      <c r="A136" s="1" t="s">
        <v>96</v>
      </c>
      <c r="B136" s="19">
        <f t="shared" si="102"/>
        <v>138.6</v>
      </c>
      <c r="C136" s="19">
        <f t="shared" si="103"/>
        <v>72.182000000000002</v>
      </c>
      <c r="D136" s="19">
        <f t="shared" si="98"/>
        <v>52.079365079365083</v>
      </c>
      <c r="E136" s="19"/>
      <c r="F136" s="19"/>
      <c r="G136" s="17"/>
      <c r="H136" s="19"/>
      <c r="I136" s="19"/>
      <c r="J136" s="17"/>
      <c r="K136" s="19"/>
      <c r="L136" s="19"/>
      <c r="M136" s="17"/>
      <c r="N136" s="19">
        <v>138.6</v>
      </c>
      <c r="O136" s="19">
        <v>72.182000000000002</v>
      </c>
      <c r="P136" s="17">
        <f t="shared" ref="P136:P142" si="105">O136/N136*100</f>
        <v>52.079365079365083</v>
      </c>
      <c r="Q136" s="19"/>
      <c r="R136" s="19"/>
      <c r="S136" s="17"/>
      <c r="T136" s="19"/>
      <c r="U136" s="19">
        <f t="shared" si="104"/>
        <v>0</v>
      </c>
      <c r="V136" s="19">
        <f t="shared" si="104"/>
        <v>0</v>
      </c>
      <c r="W136" s="17"/>
      <c r="X136" s="19"/>
      <c r="Y136" s="19"/>
      <c r="Z136" s="17"/>
      <c r="AA136" s="19"/>
      <c r="AB136" s="19"/>
      <c r="AC136" s="17"/>
      <c r="AD136" s="19"/>
      <c r="AE136" s="19"/>
      <c r="AF136" s="17"/>
      <c r="AG136" s="19"/>
      <c r="AH136" s="19"/>
      <c r="AI136" s="17"/>
      <c r="AJ136" s="19"/>
      <c r="AK136" s="19"/>
      <c r="AL136" s="17"/>
      <c r="AM136" s="19"/>
      <c r="AN136" s="19"/>
      <c r="AO136" s="17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7"/>
      <c r="BB136" s="19"/>
      <c r="BC136" s="19"/>
      <c r="BD136" s="17"/>
      <c r="BE136" s="19"/>
      <c r="BF136" s="19"/>
      <c r="BG136" s="17"/>
      <c r="BH136" s="19"/>
      <c r="BI136" s="19"/>
      <c r="BJ136" s="17"/>
      <c r="BK136" s="19"/>
      <c r="BL136" s="19"/>
      <c r="BM136" s="17"/>
      <c r="BN136" s="19"/>
      <c r="BO136" s="19"/>
      <c r="BP136" s="17"/>
      <c r="BQ136" s="19"/>
      <c r="BR136" s="19"/>
      <c r="BS136" s="17"/>
      <c r="BT136" s="19"/>
      <c r="BU136" s="19"/>
      <c r="BV136" s="17"/>
      <c r="BW136" s="19"/>
      <c r="BX136" s="19"/>
      <c r="BY136" s="17"/>
      <c r="BZ136" s="19"/>
      <c r="CA136" s="19"/>
      <c r="CB136" s="17"/>
      <c r="CC136" s="19"/>
      <c r="CD136" s="19"/>
      <c r="CE136" s="17"/>
      <c r="CF136" s="19"/>
      <c r="CG136" s="19"/>
      <c r="CH136" s="17"/>
      <c r="CI136" s="19"/>
      <c r="CJ136" s="19"/>
      <c r="CK136" s="17"/>
      <c r="CL136" s="19"/>
      <c r="CM136" s="19"/>
      <c r="CN136" s="17"/>
      <c r="CO136" s="19"/>
      <c r="CP136" s="19"/>
      <c r="CQ136" s="17"/>
      <c r="CR136" s="19"/>
      <c r="CS136" s="19"/>
      <c r="CT136" s="17"/>
      <c r="CU136" s="19"/>
      <c r="CV136" s="19"/>
      <c r="CW136" s="17"/>
      <c r="CX136" s="19"/>
      <c r="CY136" s="19"/>
      <c r="CZ136" s="17"/>
    </row>
    <row r="137" spans="1:104" ht="15.75" customHeight="1">
      <c r="A137" s="1" t="s">
        <v>99</v>
      </c>
      <c r="B137" s="19">
        <f t="shared" si="102"/>
        <v>138.6</v>
      </c>
      <c r="C137" s="19">
        <f t="shared" si="103"/>
        <v>59.779000000000003</v>
      </c>
      <c r="D137" s="19">
        <f t="shared" si="98"/>
        <v>43.130591630591638</v>
      </c>
      <c r="E137" s="19"/>
      <c r="F137" s="19"/>
      <c r="G137" s="17"/>
      <c r="H137" s="19"/>
      <c r="I137" s="19"/>
      <c r="J137" s="17"/>
      <c r="K137" s="19"/>
      <c r="L137" s="19"/>
      <c r="M137" s="17"/>
      <c r="N137" s="19">
        <v>138.6</v>
      </c>
      <c r="O137" s="19">
        <v>59.779000000000003</v>
      </c>
      <c r="P137" s="17">
        <f t="shared" si="105"/>
        <v>43.130591630591638</v>
      </c>
      <c r="Q137" s="19"/>
      <c r="R137" s="19"/>
      <c r="S137" s="17"/>
      <c r="T137" s="19"/>
      <c r="U137" s="19">
        <f t="shared" si="104"/>
        <v>0</v>
      </c>
      <c r="V137" s="19">
        <f t="shared" si="104"/>
        <v>0</v>
      </c>
      <c r="W137" s="17"/>
      <c r="X137" s="19"/>
      <c r="Y137" s="19"/>
      <c r="Z137" s="17"/>
      <c r="AA137" s="19"/>
      <c r="AB137" s="19"/>
      <c r="AC137" s="17"/>
      <c r="AD137" s="19"/>
      <c r="AE137" s="19"/>
      <c r="AF137" s="17"/>
      <c r="AG137" s="19"/>
      <c r="AH137" s="19"/>
      <c r="AI137" s="17"/>
      <c r="AJ137" s="19"/>
      <c r="AK137" s="19"/>
      <c r="AL137" s="17"/>
      <c r="AM137" s="19"/>
      <c r="AN137" s="19"/>
      <c r="AO137" s="17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7"/>
      <c r="BB137" s="19"/>
      <c r="BC137" s="19"/>
      <c r="BD137" s="17"/>
      <c r="BE137" s="19"/>
      <c r="BF137" s="19"/>
      <c r="BG137" s="17"/>
      <c r="BH137" s="19"/>
      <c r="BI137" s="19"/>
      <c r="BJ137" s="17"/>
      <c r="BK137" s="19"/>
      <c r="BL137" s="19"/>
      <c r="BM137" s="17"/>
      <c r="BN137" s="19"/>
      <c r="BO137" s="19"/>
      <c r="BP137" s="17"/>
      <c r="BQ137" s="19"/>
      <c r="BR137" s="19"/>
      <c r="BS137" s="17"/>
      <c r="BT137" s="19"/>
      <c r="BU137" s="19"/>
      <c r="BV137" s="17"/>
      <c r="BW137" s="19"/>
      <c r="BX137" s="19"/>
      <c r="BY137" s="17"/>
      <c r="BZ137" s="19"/>
      <c r="CA137" s="19"/>
      <c r="CB137" s="17"/>
      <c r="CC137" s="19"/>
      <c r="CD137" s="19"/>
      <c r="CE137" s="17"/>
      <c r="CF137" s="19"/>
      <c r="CG137" s="19"/>
      <c r="CH137" s="17"/>
      <c r="CI137" s="19"/>
      <c r="CJ137" s="19"/>
      <c r="CK137" s="17"/>
      <c r="CL137" s="19"/>
      <c r="CM137" s="19"/>
      <c r="CN137" s="17"/>
      <c r="CO137" s="19"/>
      <c r="CP137" s="19"/>
      <c r="CQ137" s="17"/>
      <c r="CR137" s="19"/>
      <c r="CS137" s="19"/>
      <c r="CT137" s="17"/>
      <c r="CU137" s="19"/>
      <c r="CV137" s="19"/>
      <c r="CW137" s="17"/>
      <c r="CX137" s="19"/>
      <c r="CY137" s="19"/>
      <c r="CZ137" s="17"/>
    </row>
    <row r="138" spans="1:104" ht="15.75" customHeight="1">
      <c r="A138" s="1" t="s">
        <v>40</v>
      </c>
      <c r="B138" s="19">
        <f t="shared" si="102"/>
        <v>138.6</v>
      </c>
      <c r="C138" s="19">
        <f t="shared" si="103"/>
        <v>63.442</v>
      </c>
      <c r="D138" s="19">
        <f t="shared" si="98"/>
        <v>45.773448773448777</v>
      </c>
      <c r="E138" s="19"/>
      <c r="F138" s="19"/>
      <c r="G138" s="17"/>
      <c r="H138" s="19"/>
      <c r="I138" s="19"/>
      <c r="J138" s="17"/>
      <c r="K138" s="19"/>
      <c r="L138" s="19"/>
      <c r="M138" s="17"/>
      <c r="N138" s="19">
        <v>138.6</v>
      </c>
      <c r="O138" s="19">
        <v>63.442</v>
      </c>
      <c r="P138" s="17">
        <f t="shared" si="105"/>
        <v>45.773448773448777</v>
      </c>
      <c r="Q138" s="19"/>
      <c r="R138" s="19"/>
      <c r="S138" s="17"/>
      <c r="T138" s="19"/>
      <c r="U138" s="19">
        <f t="shared" si="104"/>
        <v>0</v>
      </c>
      <c r="V138" s="19">
        <f t="shared" si="104"/>
        <v>0</v>
      </c>
      <c r="W138" s="17"/>
      <c r="X138" s="19"/>
      <c r="Y138" s="19"/>
      <c r="Z138" s="17"/>
      <c r="AA138" s="19"/>
      <c r="AB138" s="19"/>
      <c r="AC138" s="17"/>
      <c r="AD138" s="19"/>
      <c r="AE138" s="19"/>
      <c r="AF138" s="17"/>
      <c r="AG138" s="19"/>
      <c r="AH138" s="19"/>
      <c r="AI138" s="17"/>
      <c r="AJ138" s="19"/>
      <c r="AK138" s="19"/>
      <c r="AL138" s="17"/>
      <c r="AM138" s="19"/>
      <c r="AN138" s="19"/>
      <c r="AO138" s="17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7"/>
      <c r="BB138" s="19"/>
      <c r="BC138" s="19"/>
      <c r="BD138" s="17"/>
      <c r="BE138" s="19"/>
      <c r="BF138" s="19"/>
      <c r="BG138" s="17"/>
      <c r="BH138" s="19"/>
      <c r="BI138" s="19"/>
      <c r="BJ138" s="17"/>
      <c r="BK138" s="19"/>
      <c r="BL138" s="19"/>
      <c r="BM138" s="17"/>
      <c r="BN138" s="19"/>
      <c r="BO138" s="19"/>
      <c r="BP138" s="17"/>
      <c r="BQ138" s="19"/>
      <c r="BR138" s="19"/>
      <c r="BS138" s="17"/>
      <c r="BT138" s="19"/>
      <c r="BU138" s="19"/>
      <c r="BV138" s="17"/>
      <c r="BW138" s="19"/>
      <c r="BX138" s="19"/>
      <c r="BY138" s="17"/>
      <c r="BZ138" s="19"/>
      <c r="CA138" s="19"/>
      <c r="CB138" s="17"/>
      <c r="CC138" s="19"/>
      <c r="CD138" s="19"/>
      <c r="CE138" s="17"/>
      <c r="CF138" s="19"/>
      <c r="CG138" s="19"/>
      <c r="CH138" s="17"/>
      <c r="CI138" s="19"/>
      <c r="CJ138" s="19"/>
      <c r="CK138" s="17"/>
      <c r="CL138" s="19"/>
      <c r="CM138" s="19"/>
      <c r="CN138" s="17"/>
      <c r="CO138" s="19"/>
      <c r="CP138" s="19"/>
      <c r="CQ138" s="17"/>
      <c r="CR138" s="19"/>
      <c r="CS138" s="19"/>
      <c r="CT138" s="17"/>
      <c r="CU138" s="19"/>
      <c r="CV138" s="19"/>
      <c r="CW138" s="17"/>
      <c r="CX138" s="19"/>
      <c r="CY138" s="19"/>
      <c r="CZ138" s="17"/>
    </row>
    <row r="139" spans="1:104" ht="15.75" customHeight="1">
      <c r="A139" s="1" t="s">
        <v>69</v>
      </c>
      <c r="B139" s="19">
        <f t="shared" si="102"/>
        <v>273.60000000000002</v>
      </c>
      <c r="C139" s="19">
        <f t="shared" si="103"/>
        <v>143.72800000000001</v>
      </c>
      <c r="D139" s="19">
        <f t="shared" si="98"/>
        <v>52.532163742690052</v>
      </c>
      <c r="E139" s="19"/>
      <c r="F139" s="19"/>
      <c r="G139" s="17"/>
      <c r="H139" s="19"/>
      <c r="I139" s="19"/>
      <c r="J139" s="17"/>
      <c r="K139" s="19"/>
      <c r="L139" s="19"/>
      <c r="M139" s="17"/>
      <c r="N139" s="19">
        <v>273.60000000000002</v>
      </c>
      <c r="O139" s="19">
        <v>143.72800000000001</v>
      </c>
      <c r="P139" s="17">
        <f t="shared" si="105"/>
        <v>52.532163742690052</v>
      </c>
      <c r="Q139" s="19"/>
      <c r="R139" s="19"/>
      <c r="S139" s="17"/>
      <c r="T139" s="19"/>
      <c r="U139" s="19">
        <f t="shared" si="104"/>
        <v>0</v>
      </c>
      <c r="V139" s="19">
        <f t="shared" si="104"/>
        <v>0</v>
      </c>
      <c r="W139" s="17"/>
      <c r="X139" s="19"/>
      <c r="Y139" s="19"/>
      <c r="Z139" s="17"/>
      <c r="AA139" s="19"/>
      <c r="AB139" s="19"/>
      <c r="AC139" s="17"/>
      <c r="AD139" s="19"/>
      <c r="AE139" s="19"/>
      <c r="AF139" s="17"/>
      <c r="AG139" s="19"/>
      <c r="AH139" s="19"/>
      <c r="AI139" s="17"/>
      <c r="AJ139" s="19"/>
      <c r="AK139" s="19"/>
      <c r="AL139" s="17"/>
      <c r="AM139" s="19"/>
      <c r="AN139" s="19"/>
      <c r="AO139" s="17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7"/>
      <c r="BB139" s="19"/>
      <c r="BC139" s="19"/>
      <c r="BD139" s="17"/>
      <c r="BE139" s="19"/>
      <c r="BF139" s="19"/>
      <c r="BG139" s="17"/>
      <c r="BH139" s="19"/>
      <c r="BI139" s="19"/>
      <c r="BJ139" s="17"/>
      <c r="BK139" s="19"/>
      <c r="BL139" s="19"/>
      <c r="BM139" s="17"/>
      <c r="BN139" s="19"/>
      <c r="BO139" s="19"/>
      <c r="BP139" s="17"/>
      <c r="BQ139" s="19"/>
      <c r="BR139" s="19"/>
      <c r="BS139" s="17"/>
      <c r="BT139" s="19"/>
      <c r="BU139" s="19"/>
      <c r="BV139" s="17"/>
      <c r="BW139" s="19"/>
      <c r="BX139" s="19"/>
      <c r="BY139" s="17"/>
      <c r="BZ139" s="19"/>
      <c r="CA139" s="19"/>
      <c r="CB139" s="17"/>
      <c r="CC139" s="19"/>
      <c r="CD139" s="19"/>
      <c r="CE139" s="17"/>
      <c r="CF139" s="19"/>
      <c r="CG139" s="19"/>
      <c r="CH139" s="17"/>
      <c r="CI139" s="19"/>
      <c r="CJ139" s="19"/>
      <c r="CK139" s="17"/>
      <c r="CL139" s="19"/>
      <c r="CM139" s="19"/>
      <c r="CN139" s="17"/>
      <c r="CO139" s="19"/>
      <c r="CP139" s="19"/>
      <c r="CQ139" s="17"/>
      <c r="CR139" s="19"/>
      <c r="CS139" s="19"/>
      <c r="CT139" s="17"/>
      <c r="CU139" s="19"/>
      <c r="CV139" s="19"/>
      <c r="CW139" s="17"/>
      <c r="CX139" s="19"/>
      <c r="CY139" s="19"/>
      <c r="CZ139" s="17"/>
    </row>
    <row r="140" spans="1:104" ht="15.75" customHeight="1">
      <c r="A140" s="1" t="s">
        <v>107</v>
      </c>
      <c r="B140" s="19">
        <f t="shared" si="102"/>
        <v>273.60000000000002</v>
      </c>
      <c r="C140" s="19">
        <f t="shared" si="103"/>
        <v>122.111</v>
      </c>
      <c r="D140" s="19">
        <f t="shared" si="98"/>
        <v>44.631213450292393</v>
      </c>
      <c r="E140" s="19"/>
      <c r="F140" s="19"/>
      <c r="G140" s="17"/>
      <c r="H140" s="19"/>
      <c r="I140" s="19"/>
      <c r="J140" s="17"/>
      <c r="K140" s="19"/>
      <c r="L140" s="19"/>
      <c r="M140" s="17"/>
      <c r="N140" s="19">
        <v>273.60000000000002</v>
      </c>
      <c r="O140" s="19">
        <v>122.111</v>
      </c>
      <c r="P140" s="17">
        <f t="shared" si="105"/>
        <v>44.631213450292393</v>
      </c>
      <c r="Q140" s="19"/>
      <c r="R140" s="19"/>
      <c r="S140" s="17"/>
      <c r="T140" s="19"/>
      <c r="U140" s="19">
        <f t="shared" si="104"/>
        <v>0</v>
      </c>
      <c r="V140" s="19">
        <f t="shared" si="104"/>
        <v>0</v>
      </c>
      <c r="W140" s="17"/>
      <c r="X140" s="19"/>
      <c r="Y140" s="19"/>
      <c r="Z140" s="17"/>
      <c r="AA140" s="19"/>
      <c r="AB140" s="19"/>
      <c r="AC140" s="17"/>
      <c r="AD140" s="19"/>
      <c r="AE140" s="19"/>
      <c r="AF140" s="17"/>
      <c r="AG140" s="19"/>
      <c r="AH140" s="19"/>
      <c r="AI140" s="17"/>
      <c r="AJ140" s="19"/>
      <c r="AK140" s="19"/>
      <c r="AL140" s="17"/>
      <c r="AM140" s="19"/>
      <c r="AN140" s="19"/>
      <c r="AO140" s="17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7"/>
      <c r="BB140" s="19"/>
      <c r="BC140" s="19"/>
      <c r="BD140" s="17"/>
      <c r="BE140" s="19"/>
      <c r="BF140" s="19"/>
      <c r="BG140" s="17"/>
      <c r="BH140" s="19"/>
      <c r="BI140" s="19"/>
      <c r="BJ140" s="17"/>
      <c r="BK140" s="19"/>
      <c r="BL140" s="19"/>
      <c r="BM140" s="17"/>
      <c r="BN140" s="19"/>
      <c r="BO140" s="19"/>
      <c r="BP140" s="17"/>
      <c r="BQ140" s="19"/>
      <c r="BR140" s="19"/>
      <c r="BS140" s="17"/>
      <c r="BT140" s="19"/>
      <c r="BU140" s="19"/>
      <c r="BV140" s="17"/>
      <c r="BW140" s="19"/>
      <c r="BX140" s="19"/>
      <c r="BY140" s="17"/>
      <c r="BZ140" s="19"/>
      <c r="CA140" s="19"/>
      <c r="CB140" s="17"/>
      <c r="CC140" s="19"/>
      <c r="CD140" s="19"/>
      <c r="CE140" s="17"/>
      <c r="CF140" s="19"/>
      <c r="CG140" s="19"/>
      <c r="CH140" s="17"/>
      <c r="CI140" s="19"/>
      <c r="CJ140" s="19"/>
      <c r="CK140" s="17"/>
      <c r="CL140" s="19"/>
      <c r="CM140" s="19"/>
      <c r="CN140" s="17"/>
      <c r="CO140" s="19"/>
      <c r="CP140" s="19"/>
      <c r="CQ140" s="17"/>
      <c r="CR140" s="19"/>
      <c r="CS140" s="19"/>
      <c r="CT140" s="17"/>
      <c r="CU140" s="19"/>
      <c r="CV140" s="19"/>
      <c r="CW140" s="17"/>
      <c r="CX140" s="19"/>
      <c r="CY140" s="19"/>
      <c r="CZ140" s="17"/>
    </row>
    <row r="141" spans="1:104" ht="15.75" customHeight="1">
      <c r="A141" s="1" t="s">
        <v>120</v>
      </c>
      <c r="B141" s="19">
        <f t="shared" si="102"/>
        <v>273.60000000000002</v>
      </c>
      <c r="C141" s="19">
        <f t="shared" si="103"/>
        <v>103.101</v>
      </c>
      <c r="D141" s="19">
        <f t="shared" si="98"/>
        <v>37.683114035087719</v>
      </c>
      <c r="E141" s="19"/>
      <c r="F141" s="19"/>
      <c r="G141" s="17"/>
      <c r="H141" s="19"/>
      <c r="I141" s="19"/>
      <c r="J141" s="17"/>
      <c r="K141" s="19"/>
      <c r="L141" s="19"/>
      <c r="M141" s="17"/>
      <c r="N141" s="19">
        <v>273.60000000000002</v>
      </c>
      <c r="O141" s="19">
        <v>103.101</v>
      </c>
      <c r="P141" s="17">
        <f t="shared" si="105"/>
        <v>37.683114035087719</v>
      </c>
      <c r="Q141" s="19"/>
      <c r="R141" s="19"/>
      <c r="S141" s="17"/>
      <c r="T141" s="19"/>
      <c r="U141" s="19">
        <f t="shared" si="104"/>
        <v>0</v>
      </c>
      <c r="V141" s="19">
        <f t="shared" si="104"/>
        <v>0</v>
      </c>
      <c r="W141" s="17"/>
      <c r="X141" s="19"/>
      <c r="Y141" s="19"/>
      <c r="Z141" s="17"/>
      <c r="AA141" s="19"/>
      <c r="AB141" s="19"/>
      <c r="AC141" s="17"/>
      <c r="AD141" s="19"/>
      <c r="AE141" s="19"/>
      <c r="AF141" s="17"/>
      <c r="AG141" s="19"/>
      <c r="AH141" s="19"/>
      <c r="AI141" s="17"/>
      <c r="AJ141" s="19"/>
      <c r="AK141" s="19"/>
      <c r="AL141" s="17"/>
      <c r="AM141" s="19"/>
      <c r="AN141" s="19"/>
      <c r="AO141" s="17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7"/>
      <c r="BB141" s="19"/>
      <c r="BC141" s="19"/>
      <c r="BD141" s="17"/>
      <c r="BE141" s="19"/>
      <c r="BF141" s="19"/>
      <c r="BG141" s="17"/>
      <c r="BH141" s="19"/>
      <c r="BI141" s="19"/>
      <c r="BJ141" s="17"/>
      <c r="BK141" s="19"/>
      <c r="BL141" s="19"/>
      <c r="BM141" s="17"/>
      <c r="BN141" s="19"/>
      <c r="BO141" s="19"/>
      <c r="BP141" s="17"/>
      <c r="BQ141" s="19"/>
      <c r="BR141" s="19"/>
      <c r="BS141" s="17"/>
      <c r="BT141" s="19"/>
      <c r="BU141" s="19"/>
      <c r="BV141" s="17"/>
      <c r="BW141" s="19"/>
      <c r="BX141" s="19"/>
      <c r="BY141" s="17"/>
      <c r="BZ141" s="19"/>
      <c r="CA141" s="19"/>
      <c r="CB141" s="17"/>
      <c r="CC141" s="19"/>
      <c r="CD141" s="19"/>
      <c r="CE141" s="17"/>
      <c r="CF141" s="19"/>
      <c r="CG141" s="19"/>
      <c r="CH141" s="17"/>
      <c r="CI141" s="19"/>
      <c r="CJ141" s="19"/>
      <c r="CK141" s="17"/>
      <c r="CL141" s="19"/>
      <c r="CM141" s="19"/>
      <c r="CN141" s="17"/>
      <c r="CO141" s="19"/>
      <c r="CP141" s="19"/>
      <c r="CQ141" s="17"/>
      <c r="CR141" s="19"/>
      <c r="CS141" s="19"/>
      <c r="CT141" s="17"/>
      <c r="CU141" s="19"/>
      <c r="CV141" s="19"/>
      <c r="CW141" s="17"/>
      <c r="CX141" s="19"/>
      <c r="CY141" s="19"/>
      <c r="CZ141" s="17"/>
    </row>
    <row r="142" spans="1:104" ht="15.75" customHeight="1">
      <c r="A142" s="1" t="s">
        <v>125</v>
      </c>
      <c r="B142" s="19">
        <f t="shared" si="102"/>
        <v>273.60000000000002</v>
      </c>
      <c r="C142" s="19">
        <f t="shared" si="103"/>
        <v>126.887</v>
      </c>
      <c r="D142" s="19">
        <f t="shared" si="98"/>
        <v>46.376827485380112</v>
      </c>
      <c r="E142" s="19"/>
      <c r="F142" s="19"/>
      <c r="G142" s="17"/>
      <c r="H142" s="19"/>
      <c r="I142" s="19"/>
      <c r="J142" s="17"/>
      <c r="K142" s="19"/>
      <c r="L142" s="19"/>
      <c r="M142" s="17"/>
      <c r="N142" s="19">
        <v>273.60000000000002</v>
      </c>
      <c r="O142" s="19">
        <v>126.887</v>
      </c>
      <c r="P142" s="17">
        <f t="shared" si="105"/>
        <v>46.376827485380112</v>
      </c>
      <c r="Q142" s="19"/>
      <c r="R142" s="19"/>
      <c r="S142" s="17"/>
      <c r="T142" s="19"/>
      <c r="U142" s="19">
        <f t="shared" si="104"/>
        <v>0</v>
      </c>
      <c r="V142" s="19">
        <f t="shared" si="104"/>
        <v>0</v>
      </c>
      <c r="W142" s="17"/>
      <c r="X142" s="19"/>
      <c r="Y142" s="19"/>
      <c r="Z142" s="17"/>
      <c r="AA142" s="19"/>
      <c r="AB142" s="19"/>
      <c r="AC142" s="17"/>
      <c r="AD142" s="19"/>
      <c r="AE142" s="19"/>
      <c r="AF142" s="17"/>
      <c r="AG142" s="19"/>
      <c r="AH142" s="19"/>
      <c r="AI142" s="17"/>
      <c r="AJ142" s="19"/>
      <c r="AK142" s="19"/>
      <c r="AL142" s="17"/>
      <c r="AM142" s="19"/>
      <c r="AN142" s="19"/>
      <c r="AO142" s="17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7"/>
      <c r="BB142" s="19"/>
      <c r="BC142" s="19"/>
      <c r="BD142" s="17"/>
      <c r="BE142" s="19"/>
      <c r="BF142" s="19"/>
      <c r="BG142" s="17"/>
      <c r="BH142" s="19"/>
      <c r="BI142" s="19"/>
      <c r="BJ142" s="17"/>
      <c r="BK142" s="19"/>
      <c r="BL142" s="19"/>
      <c r="BM142" s="17"/>
      <c r="BN142" s="19"/>
      <c r="BO142" s="19"/>
      <c r="BP142" s="17"/>
      <c r="BQ142" s="19"/>
      <c r="BR142" s="19"/>
      <c r="BS142" s="17"/>
      <c r="BT142" s="19"/>
      <c r="BU142" s="19"/>
      <c r="BV142" s="17"/>
      <c r="BW142" s="19"/>
      <c r="BX142" s="19"/>
      <c r="BY142" s="17"/>
      <c r="BZ142" s="19"/>
      <c r="CA142" s="19"/>
      <c r="CB142" s="17"/>
      <c r="CC142" s="19"/>
      <c r="CD142" s="19"/>
      <c r="CE142" s="17"/>
      <c r="CF142" s="19"/>
      <c r="CG142" s="19"/>
      <c r="CH142" s="17"/>
      <c r="CI142" s="19"/>
      <c r="CJ142" s="19"/>
      <c r="CK142" s="17"/>
      <c r="CL142" s="19"/>
      <c r="CM142" s="19"/>
      <c r="CN142" s="17"/>
      <c r="CO142" s="19"/>
      <c r="CP142" s="19"/>
      <c r="CQ142" s="17"/>
      <c r="CR142" s="19"/>
      <c r="CS142" s="19"/>
      <c r="CT142" s="17"/>
      <c r="CU142" s="19"/>
      <c r="CV142" s="19"/>
      <c r="CW142" s="17"/>
      <c r="CX142" s="19"/>
      <c r="CY142" s="19"/>
      <c r="CZ142" s="17"/>
    </row>
    <row r="143" spans="1:104" s="6" customFormat="1" ht="15.75" customHeight="1">
      <c r="A143" s="2" t="s">
        <v>157</v>
      </c>
      <c r="B143" s="20">
        <f>B144+B145</f>
        <v>391855.7882800001</v>
      </c>
      <c r="C143" s="20">
        <f>C144+C145</f>
        <v>247360.05931000001</v>
      </c>
      <c r="D143" s="20">
        <f t="shared" si="98"/>
        <v>63.125278918490594</v>
      </c>
      <c r="E143" s="20">
        <f>E144+E145</f>
        <v>557.1</v>
      </c>
      <c r="F143" s="20">
        <f>F144+F145</f>
        <v>278.39999999999998</v>
      </c>
      <c r="G143" s="23">
        <f>F143/E143*100</f>
        <v>49.973074851911683</v>
      </c>
      <c r="H143" s="20">
        <f t="shared" ref="H143:CA143" si="106">H144+H145</f>
        <v>1288.8</v>
      </c>
      <c r="I143" s="20">
        <f t="shared" si="106"/>
        <v>678.00157999999999</v>
      </c>
      <c r="J143" s="23">
        <f>I143/H143*100</f>
        <v>52.607198944754806</v>
      </c>
      <c r="K143" s="20">
        <f t="shared" si="106"/>
        <v>1.2</v>
      </c>
      <c r="L143" s="20">
        <f t="shared" si="106"/>
        <v>1.2</v>
      </c>
      <c r="M143" s="23">
        <f>L143/K143*100</f>
        <v>100</v>
      </c>
      <c r="N143" s="20">
        <f t="shared" si="106"/>
        <v>1375.2</v>
      </c>
      <c r="O143" s="20">
        <f t="shared" si="106"/>
        <v>638.12376999999992</v>
      </c>
      <c r="P143" s="23">
        <f>O143/N143*100</f>
        <v>46.402252036067473</v>
      </c>
      <c r="Q143" s="20">
        <f>Q144+Q145</f>
        <v>1045.4570799999999</v>
      </c>
      <c r="R143" s="20">
        <f>R144+R145</f>
        <v>0</v>
      </c>
      <c r="S143" s="23">
        <f>R143/Q143*100</f>
        <v>0</v>
      </c>
      <c r="T143" s="20">
        <f>T144+T145</f>
        <v>1150</v>
      </c>
      <c r="U143" s="20">
        <f>U144+U145</f>
        <v>1150</v>
      </c>
      <c r="V143" s="20">
        <f>V144+V145</f>
        <v>1150</v>
      </c>
      <c r="W143" s="23">
        <f>V143/U143*100</f>
        <v>100</v>
      </c>
      <c r="X143" s="20">
        <f>X144+X145</f>
        <v>1138.5</v>
      </c>
      <c r="Y143" s="20">
        <f>Y144+Y145</f>
        <v>1138.5</v>
      </c>
      <c r="Z143" s="23">
        <f>Y143/X143*100</f>
        <v>100</v>
      </c>
      <c r="AA143" s="20">
        <f>AA144+AA145</f>
        <v>11.5</v>
      </c>
      <c r="AB143" s="20">
        <f>AB144+AB145</f>
        <v>11.5</v>
      </c>
      <c r="AC143" s="23">
        <f>AB143/AA143*100</f>
        <v>100</v>
      </c>
      <c r="AD143" s="20">
        <f>AD144+AD145</f>
        <v>11952.4</v>
      </c>
      <c r="AE143" s="20">
        <f>AE144+AE145</f>
        <v>7568.2072699999999</v>
      </c>
      <c r="AF143" s="23">
        <f>AE143/AD143*100</f>
        <v>63.31956151065895</v>
      </c>
      <c r="AG143" s="20">
        <f t="shared" si="106"/>
        <v>146970.9</v>
      </c>
      <c r="AH143" s="20">
        <f t="shared" si="106"/>
        <v>98398.101479999998</v>
      </c>
      <c r="AI143" s="23">
        <f>AH143/AG143*100</f>
        <v>66.950737513344478</v>
      </c>
      <c r="AJ143" s="20">
        <f t="shared" si="106"/>
        <v>81867.3</v>
      </c>
      <c r="AK143" s="20">
        <f t="shared" si="106"/>
        <v>44006.786569999997</v>
      </c>
      <c r="AL143" s="23">
        <f>AK143/AJ143*100</f>
        <v>53.753802275145254</v>
      </c>
      <c r="AM143" s="20">
        <f t="shared" si="106"/>
        <v>0</v>
      </c>
      <c r="AN143" s="20">
        <f t="shared" si="106"/>
        <v>0</v>
      </c>
      <c r="AO143" s="23" t="e">
        <f>AN143/AM143*100</f>
        <v>#DIV/0!</v>
      </c>
      <c r="AP143" s="20">
        <f t="shared" si="106"/>
        <v>174.1</v>
      </c>
      <c r="AQ143" s="20">
        <f t="shared" si="106"/>
        <v>67.483180000000004</v>
      </c>
      <c r="AR143" s="20">
        <f>AQ143/AP143*100</f>
        <v>38.761160252728324</v>
      </c>
      <c r="AS143" s="20">
        <f t="shared" si="106"/>
        <v>24459.5</v>
      </c>
      <c r="AT143" s="20">
        <f t="shared" si="106"/>
        <v>16798.7</v>
      </c>
      <c r="AU143" s="20">
        <f>AT143/AS143*100</f>
        <v>68.67965412212024</v>
      </c>
      <c r="AV143" s="20">
        <f t="shared" si="106"/>
        <v>7429.9</v>
      </c>
      <c r="AW143" s="20">
        <f t="shared" si="106"/>
        <v>5006</v>
      </c>
      <c r="AX143" s="20">
        <f>AW143/AV143*100</f>
        <v>67.376411526400091</v>
      </c>
      <c r="AY143" s="20">
        <f t="shared" si="106"/>
        <v>86286.282040000006</v>
      </c>
      <c r="AZ143" s="20">
        <f t="shared" si="106"/>
        <v>61986.847379999999</v>
      </c>
      <c r="BA143" s="23">
        <f>AZ143/AY143*100</f>
        <v>71.838588839955534</v>
      </c>
      <c r="BB143" s="20">
        <f t="shared" si="106"/>
        <v>98.7</v>
      </c>
      <c r="BC143" s="20">
        <f t="shared" si="106"/>
        <v>83.7</v>
      </c>
      <c r="BD143" s="23">
        <f>BC143/BB143*100</f>
        <v>84.80243161094225</v>
      </c>
      <c r="BE143" s="20">
        <f t="shared" si="106"/>
        <v>0</v>
      </c>
      <c r="BF143" s="20">
        <f t="shared" si="106"/>
        <v>0</v>
      </c>
      <c r="BG143" s="23"/>
      <c r="BH143" s="20">
        <f t="shared" si="106"/>
        <v>560</v>
      </c>
      <c r="BI143" s="20">
        <f t="shared" si="106"/>
        <v>276.52042</v>
      </c>
      <c r="BJ143" s="23">
        <f>BI143/BH143*100</f>
        <v>49.378646428571429</v>
      </c>
      <c r="BK143" s="20">
        <f t="shared" si="106"/>
        <v>3</v>
      </c>
      <c r="BL143" s="20">
        <f t="shared" si="106"/>
        <v>0</v>
      </c>
      <c r="BM143" s="23">
        <f>BL143/BK143*100</f>
        <v>0</v>
      </c>
      <c r="BN143" s="20">
        <f t="shared" si="106"/>
        <v>600</v>
      </c>
      <c r="BO143" s="20">
        <f t="shared" si="106"/>
        <v>443.81734999999998</v>
      </c>
      <c r="BP143" s="23">
        <f>BO143/BN143*100</f>
        <v>73.969558333333325</v>
      </c>
      <c r="BQ143" s="20">
        <f t="shared" si="106"/>
        <v>28</v>
      </c>
      <c r="BR143" s="20">
        <f t="shared" si="106"/>
        <v>0</v>
      </c>
      <c r="BS143" s="23">
        <f>BR143/BQ143*100</f>
        <v>0</v>
      </c>
      <c r="BT143" s="20">
        <f t="shared" si="106"/>
        <v>158.30000000000001</v>
      </c>
      <c r="BU143" s="20">
        <f t="shared" si="106"/>
        <v>107.37350000000001</v>
      </c>
      <c r="BV143" s="23">
        <f>BU143/BT143*100</f>
        <v>67.829121920404305</v>
      </c>
      <c r="BW143" s="20">
        <f t="shared" si="106"/>
        <v>307.39999999999998</v>
      </c>
      <c r="BX143" s="20">
        <f t="shared" si="106"/>
        <v>307.39999999999998</v>
      </c>
      <c r="BY143" s="23">
        <f>BX143/BW143*100</f>
        <v>100</v>
      </c>
      <c r="BZ143" s="20">
        <f t="shared" si="106"/>
        <v>0</v>
      </c>
      <c r="CA143" s="20">
        <f t="shared" si="106"/>
        <v>0</v>
      </c>
      <c r="CB143" s="23"/>
      <c r="CC143" s="20">
        <f t="shared" ref="CC143:CJ143" si="107">CC144+CC145</f>
        <v>7049.3</v>
      </c>
      <c r="CD143" s="20">
        <f t="shared" si="107"/>
        <v>5903.5846199999996</v>
      </c>
      <c r="CE143" s="23">
        <f>CD143/CC143*100</f>
        <v>83.747104251485965</v>
      </c>
      <c r="CF143" s="20">
        <f t="shared" si="107"/>
        <v>99</v>
      </c>
      <c r="CG143" s="20">
        <f t="shared" si="107"/>
        <v>0</v>
      </c>
      <c r="CH143" s="23">
        <f>CG143/CF143*100</f>
        <v>0</v>
      </c>
      <c r="CI143" s="20">
        <f t="shared" si="107"/>
        <v>0</v>
      </c>
      <c r="CJ143" s="20">
        <f t="shared" si="107"/>
        <v>0</v>
      </c>
      <c r="CK143" s="23"/>
      <c r="CL143" s="20">
        <f>CL144+CL145</f>
        <v>79.650000000000006</v>
      </c>
      <c r="CM143" s="20">
        <f>CM144+CM145</f>
        <v>0</v>
      </c>
      <c r="CN143" s="23">
        <f>CM143/CL143*100</f>
        <v>0</v>
      </c>
      <c r="CO143" s="20">
        <f>CO144+CO145</f>
        <v>14494.372890000001</v>
      </c>
      <c r="CP143" s="20">
        <f>CP144+CP145</f>
        <v>2494.3728900000001</v>
      </c>
      <c r="CQ143" s="23"/>
      <c r="CR143" s="20">
        <f>CR144+CR145</f>
        <v>3251.45</v>
      </c>
      <c r="CS143" s="20">
        <f>CS144+CS145</f>
        <v>1165.4393</v>
      </c>
      <c r="CT143" s="23"/>
      <c r="CU143" s="20">
        <f>CU144+CU145</f>
        <v>0</v>
      </c>
      <c r="CV143" s="20">
        <f>CV144+CV145</f>
        <v>0</v>
      </c>
      <c r="CW143" s="23"/>
      <c r="CX143" s="20">
        <f>CX144+CX145</f>
        <v>568.47627</v>
      </c>
      <c r="CY143" s="20">
        <f>CY144+CY145</f>
        <v>0</v>
      </c>
      <c r="CZ143" s="23"/>
    </row>
    <row r="144" spans="1:104" ht="15.75" customHeight="1">
      <c r="A144" s="1" t="s">
        <v>0</v>
      </c>
      <c r="B144" s="19">
        <f>H144+K144+N144+AG144+AJ144+AM144+AP144+AS144+AV144+AY144+BB144+BE144+BH144+BK144+E144+BN144+BQ144+BT144+BW144+BZ144+CC144+CF144+CI144+Q144+T144+CL144+AD144+CO144+CR144+CU144+CX144</f>
        <v>390480.58828000008</v>
      </c>
      <c r="C144" s="19">
        <f>I144+L144+O144+AH144+AK144+AN144+AQ144+AT144+AW144+AZ144+BC144+BF144+BI144+BL144+F144+BO144+BR144+BU144+BX144+CA144+CD144+CG144+CJ144+R144+V144+CM144+AE144+CP144+CS144+CV144+CY144</f>
        <v>246721.93554000001</v>
      </c>
      <c r="D144" s="19">
        <f t="shared" si="98"/>
        <v>63.18417430857901</v>
      </c>
      <c r="E144" s="19">
        <v>557.1</v>
      </c>
      <c r="F144" s="19">
        <v>278.39999999999998</v>
      </c>
      <c r="G144" s="17">
        <f>F144/E144*100</f>
        <v>49.973074851911683</v>
      </c>
      <c r="H144" s="19">
        <v>1288.8</v>
      </c>
      <c r="I144" s="19">
        <v>678.00157999999999</v>
      </c>
      <c r="J144" s="17">
        <f>I144/H144*100</f>
        <v>52.607198944754806</v>
      </c>
      <c r="K144" s="19">
        <v>1.2</v>
      </c>
      <c r="L144" s="19">
        <v>1.2</v>
      </c>
      <c r="M144" s="17">
        <f>L144/K144*100</f>
        <v>100</v>
      </c>
      <c r="N144" s="19"/>
      <c r="O144" s="19"/>
      <c r="P144" s="17"/>
      <c r="Q144" s="19">
        <v>1045.4570799999999</v>
      </c>
      <c r="R144" s="19"/>
      <c r="S144" s="17">
        <f>R144/Q144*100</f>
        <v>0</v>
      </c>
      <c r="T144" s="19">
        <v>1150</v>
      </c>
      <c r="U144" s="19">
        <f>X144+AA144</f>
        <v>1150</v>
      </c>
      <c r="V144" s="19">
        <f>Y144+AB144</f>
        <v>1150</v>
      </c>
      <c r="W144" s="17">
        <f>V144/U144*100</f>
        <v>100</v>
      </c>
      <c r="X144" s="19">
        <v>1138.5</v>
      </c>
      <c r="Y144" s="19">
        <v>1138.5</v>
      </c>
      <c r="Z144" s="17">
        <f>Y144/X144*100</f>
        <v>100</v>
      </c>
      <c r="AA144" s="19">
        <v>11.5</v>
      </c>
      <c r="AB144" s="19">
        <v>11.5</v>
      </c>
      <c r="AC144" s="17">
        <f>AB144/AA144*100</f>
        <v>100</v>
      </c>
      <c r="AD144" s="19">
        <v>11952.4</v>
      </c>
      <c r="AE144" s="19">
        <v>7568.2072699999999</v>
      </c>
      <c r="AF144" s="17">
        <f>AE144/AD144*100</f>
        <v>63.31956151065895</v>
      </c>
      <c r="AG144" s="19">
        <v>146970.9</v>
      </c>
      <c r="AH144" s="19">
        <v>98398.101479999998</v>
      </c>
      <c r="AI144" s="17">
        <f>AH144/AG144*100</f>
        <v>66.950737513344478</v>
      </c>
      <c r="AJ144" s="19">
        <v>81867.3</v>
      </c>
      <c r="AK144" s="19">
        <v>44006.786569999997</v>
      </c>
      <c r="AL144" s="17">
        <f>AK144/AJ144*100</f>
        <v>53.753802275145254</v>
      </c>
      <c r="AM144" s="19"/>
      <c r="AN144" s="19">
        <v>0</v>
      </c>
      <c r="AO144" s="17" t="e">
        <f>AN144/AM144*100</f>
        <v>#DIV/0!</v>
      </c>
      <c r="AP144" s="19">
        <v>174.1</v>
      </c>
      <c r="AQ144" s="19">
        <v>67.483180000000004</v>
      </c>
      <c r="AR144" s="17">
        <f>AQ144/AP144*100</f>
        <v>38.761160252728324</v>
      </c>
      <c r="AS144" s="19">
        <v>24459.5</v>
      </c>
      <c r="AT144" s="19">
        <v>16798.7</v>
      </c>
      <c r="AU144" s="20">
        <f>AT144/AS144*100</f>
        <v>68.67965412212024</v>
      </c>
      <c r="AV144" s="19">
        <v>7429.9</v>
      </c>
      <c r="AW144" s="19">
        <v>5006</v>
      </c>
      <c r="AX144" s="17">
        <f>AW144/AV144*100</f>
        <v>67.376411526400091</v>
      </c>
      <c r="AY144" s="19">
        <v>86286.282040000006</v>
      </c>
      <c r="AZ144" s="19">
        <v>61986.847379999999</v>
      </c>
      <c r="BA144" s="17">
        <f>AZ144/AY144*100</f>
        <v>71.838588839955534</v>
      </c>
      <c r="BB144" s="19">
        <v>98.7</v>
      </c>
      <c r="BC144" s="19">
        <v>83.7</v>
      </c>
      <c r="BD144" s="17">
        <f>BC144/BB144*100</f>
        <v>84.80243161094225</v>
      </c>
      <c r="BE144" s="19"/>
      <c r="BF144" s="19"/>
      <c r="BG144" s="17"/>
      <c r="BH144" s="19">
        <v>560</v>
      </c>
      <c r="BI144" s="19">
        <v>276.52042</v>
      </c>
      <c r="BJ144" s="17">
        <f>BI144/BH144*100</f>
        <v>49.378646428571429</v>
      </c>
      <c r="BK144" s="19">
        <v>3</v>
      </c>
      <c r="BL144" s="19"/>
      <c r="BM144" s="17">
        <f>BL144/BK144*100</f>
        <v>0</v>
      </c>
      <c r="BN144" s="19">
        <v>600</v>
      </c>
      <c r="BO144" s="19">
        <v>443.81734999999998</v>
      </c>
      <c r="BP144" s="17">
        <f>BO144/BN144*100</f>
        <v>73.969558333333325</v>
      </c>
      <c r="BQ144" s="19">
        <v>28</v>
      </c>
      <c r="BR144" s="19"/>
      <c r="BS144" s="17">
        <f>BR144/BQ144*100</f>
        <v>0</v>
      </c>
      <c r="BT144" s="19">
        <v>158.30000000000001</v>
      </c>
      <c r="BU144" s="19">
        <v>107.37350000000001</v>
      </c>
      <c r="BV144" s="17">
        <f>BU144/BT144*100</f>
        <v>67.829121920404305</v>
      </c>
      <c r="BW144" s="19">
        <v>307.39999999999998</v>
      </c>
      <c r="BX144" s="19">
        <v>307.39999999999998</v>
      </c>
      <c r="BY144" s="17">
        <f>BX144/BW144*100</f>
        <v>100</v>
      </c>
      <c r="BZ144" s="20"/>
      <c r="CA144" s="19"/>
      <c r="CB144" s="17"/>
      <c r="CC144" s="19">
        <v>7049.3</v>
      </c>
      <c r="CD144" s="19">
        <v>5903.5846199999996</v>
      </c>
      <c r="CE144" s="17">
        <f>CD144/CC144*100</f>
        <v>83.747104251485965</v>
      </c>
      <c r="CF144" s="19">
        <v>99</v>
      </c>
      <c r="CG144" s="19"/>
      <c r="CH144" s="17">
        <f>CG144/CF144*100</f>
        <v>0</v>
      </c>
      <c r="CI144" s="19"/>
      <c r="CJ144" s="19"/>
      <c r="CK144" s="17"/>
      <c r="CL144" s="19">
        <v>79.650000000000006</v>
      </c>
      <c r="CM144" s="19"/>
      <c r="CN144" s="17">
        <f>CM144/CL144*100</f>
        <v>0</v>
      </c>
      <c r="CO144" s="19">
        <v>14494.372890000001</v>
      </c>
      <c r="CP144" s="19">
        <v>2494.3728900000001</v>
      </c>
      <c r="CQ144" s="17"/>
      <c r="CR144" s="19">
        <v>3251.45</v>
      </c>
      <c r="CS144" s="19">
        <v>1165.4393</v>
      </c>
      <c r="CT144" s="19">
        <f>CS144/CR144*100</f>
        <v>35.843678973996219</v>
      </c>
      <c r="CU144" s="19"/>
      <c r="CV144" s="19"/>
      <c r="CW144" s="19" t="e">
        <f>CV144/CU144*100</f>
        <v>#DIV/0!</v>
      </c>
      <c r="CX144" s="19">
        <v>568.47627</v>
      </c>
      <c r="CY144" s="19"/>
      <c r="CZ144" s="19">
        <f>CY144/CX144*100</f>
        <v>0</v>
      </c>
    </row>
    <row r="145" spans="1:104" s="6" customFormat="1" ht="15.75" customHeight="1">
      <c r="A145" s="2" t="s">
        <v>160</v>
      </c>
      <c r="B145" s="20">
        <f>SUM(B146:B152)</f>
        <v>1375.2</v>
      </c>
      <c r="C145" s="20">
        <f>SUM(C146:C152)</f>
        <v>638.12376999999992</v>
      </c>
      <c r="D145" s="20">
        <f t="shared" si="98"/>
        <v>46.402252036067473</v>
      </c>
      <c r="E145" s="20">
        <f>SUM(E146:E152)</f>
        <v>0</v>
      </c>
      <c r="F145" s="20">
        <f>SUM(F146:F152)</f>
        <v>0</v>
      </c>
      <c r="G145" s="23"/>
      <c r="H145" s="20">
        <f t="shared" ref="H145:CA145" si="108">SUM(H146:H152)</f>
        <v>0</v>
      </c>
      <c r="I145" s="20">
        <f t="shared" si="108"/>
        <v>0</v>
      </c>
      <c r="J145" s="23"/>
      <c r="K145" s="20">
        <f t="shared" si="108"/>
        <v>0</v>
      </c>
      <c r="L145" s="20">
        <f t="shared" si="108"/>
        <v>0</v>
      </c>
      <c r="M145" s="23"/>
      <c r="N145" s="20">
        <f t="shared" si="108"/>
        <v>1375.2</v>
      </c>
      <c r="O145" s="20">
        <f t="shared" si="108"/>
        <v>638.12376999999992</v>
      </c>
      <c r="P145" s="23">
        <f>O145/N145*100</f>
        <v>46.402252036067473</v>
      </c>
      <c r="Q145" s="20">
        <f>SUM(Q146:Q152)</f>
        <v>0</v>
      </c>
      <c r="R145" s="20">
        <f>SUM(R146:R152)</f>
        <v>0</v>
      </c>
      <c r="S145" s="23"/>
      <c r="T145" s="20">
        <f>SUM(T146:T152)</f>
        <v>0</v>
      </c>
      <c r="U145" s="20">
        <f>SUM(U146:U152)</f>
        <v>0</v>
      </c>
      <c r="V145" s="20">
        <f>SUM(V146:V152)</f>
        <v>0</v>
      </c>
      <c r="W145" s="23"/>
      <c r="X145" s="20">
        <f>SUM(X146:X152)</f>
        <v>0</v>
      </c>
      <c r="Y145" s="20">
        <f>SUM(Y146:Y152)</f>
        <v>0</v>
      </c>
      <c r="Z145" s="23"/>
      <c r="AA145" s="20">
        <f>SUM(AA146:AA152)</f>
        <v>0</v>
      </c>
      <c r="AB145" s="20">
        <f>SUM(AB146:AB152)</f>
        <v>0</v>
      </c>
      <c r="AC145" s="23"/>
      <c r="AD145" s="20">
        <f>SUM(AD146:AD152)</f>
        <v>0</v>
      </c>
      <c r="AE145" s="20">
        <f>SUM(AE146:AE152)</f>
        <v>0</v>
      </c>
      <c r="AF145" s="23"/>
      <c r="AG145" s="20">
        <f t="shared" si="108"/>
        <v>0</v>
      </c>
      <c r="AH145" s="20">
        <f t="shared" si="108"/>
        <v>0</v>
      </c>
      <c r="AI145" s="23"/>
      <c r="AJ145" s="20">
        <f t="shared" si="108"/>
        <v>0</v>
      </c>
      <c r="AK145" s="20">
        <f t="shared" si="108"/>
        <v>0</v>
      </c>
      <c r="AL145" s="23"/>
      <c r="AM145" s="20">
        <f t="shared" si="108"/>
        <v>0</v>
      </c>
      <c r="AN145" s="20">
        <f t="shared" si="108"/>
        <v>0</v>
      </c>
      <c r="AO145" s="23"/>
      <c r="AP145" s="20">
        <f t="shared" si="108"/>
        <v>0</v>
      </c>
      <c r="AQ145" s="20">
        <f t="shared" si="108"/>
        <v>0</v>
      </c>
      <c r="AR145" s="20"/>
      <c r="AS145" s="20">
        <f t="shared" si="108"/>
        <v>0</v>
      </c>
      <c r="AT145" s="20">
        <f t="shared" si="108"/>
        <v>0</v>
      </c>
      <c r="AU145" s="20"/>
      <c r="AV145" s="20">
        <f t="shared" si="108"/>
        <v>0</v>
      </c>
      <c r="AW145" s="20">
        <f t="shared" si="108"/>
        <v>0</v>
      </c>
      <c r="AX145" s="20"/>
      <c r="AY145" s="20">
        <f t="shared" si="108"/>
        <v>0</v>
      </c>
      <c r="AZ145" s="20">
        <f t="shared" si="108"/>
        <v>0</v>
      </c>
      <c r="BA145" s="23"/>
      <c r="BB145" s="20">
        <f t="shared" si="108"/>
        <v>0</v>
      </c>
      <c r="BC145" s="20">
        <f t="shared" si="108"/>
        <v>0</v>
      </c>
      <c r="BD145" s="23"/>
      <c r="BE145" s="20">
        <f t="shared" si="108"/>
        <v>0</v>
      </c>
      <c r="BF145" s="20">
        <f t="shared" si="108"/>
        <v>0</v>
      </c>
      <c r="BG145" s="23"/>
      <c r="BH145" s="20">
        <f t="shared" si="108"/>
        <v>0</v>
      </c>
      <c r="BI145" s="20">
        <f t="shared" si="108"/>
        <v>0</v>
      </c>
      <c r="BJ145" s="23"/>
      <c r="BK145" s="20">
        <f t="shared" si="108"/>
        <v>0</v>
      </c>
      <c r="BL145" s="20">
        <f t="shared" si="108"/>
        <v>0</v>
      </c>
      <c r="BM145" s="23"/>
      <c r="BN145" s="20">
        <f t="shared" si="108"/>
        <v>0</v>
      </c>
      <c r="BO145" s="20">
        <f t="shared" si="108"/>
        <v>0</v>
      </c>
      <c r="BP145" s="23"/>
      <c r="BQ145" s="20">
        <f t="shared" si="108"/>
        <v>0</v>
      </c>
      <c r="BR145" s="20">
        <f t="shared" si="108"/>
        <v>0</v>
      </c>
      <c r="BS145" s="23"/>
      <c r="BT145" s="20">
        <f t="shared" si="108"/>
        <v>0</v>
      </c>
      <c r="BU145" s="20">
        <f t="shared" si="108"/>
        <v>0</v>
      </c>
      <c r="BV145" s="23"/>
      <c r="BW145" s="20">
        <f t="shared" si="108"/>
        <v>0</v>
      </c>
      <c r="BX145" s="20">
        <f t="shared" si="108"/>
        <v>0</v>
      </c>
      <c r="BY145" s="23"/>
      <c r="BZ145" s="20">
        <f t="shared" si="108"/>
        <v>0</v>
      </c>
      <c r="CA145" s="20">
        <f t="shared" si="108"/>
        <v>0</v>
      </c>
      <c r="CB145" s="23"/>
      <c r="CC145" s="20">
        <f t="shared" ref="CC145:CJ145" si="109">SUM(CC146:CC152)</f>
        <v>0</v>
      </c>
      <c r="CD145" s="20">
        <f t="shared" si="109"/>
        <v>0</v>
      </c>
      <c r="CE145" s="23"/>
      <c r="CF145" s="20">
        <f t="shared" si="109"/>
        <v>0</v>
      </c>
      <c r="CG145" s="20">
        <f t="shared" si="109"/>
        <v>0</v>
      </c>
      <c r="CH145" s="23"/>
      <c r="CI145" s="20">
        <f t="shared" si="109"/>
        <v>0</v>
      </c>
      <c r="CJ145" s="20">
        <f t="shared" si="109"/>
        <v>0</v>
      </c>
      <c r="CK145" s="23"/>
      <c r="CL145" s="20">
        <f>SUM(CL146:CL152)</f>
        <v>0</v>
      </c>
      <c r="CM145" s="20">
        <f>SUM(CM146:CM152)</f>
        <v>0</v>
      </c>
      <c r="CN145" s="23"/>
      <c r="CO145" s="20">
        <f>SUM(CO146:CO152)</f>
        <v>0</v>
      </c>
      <c r="CP145" s="20">
        <f>SUM(CP146:CP152)</f>
        <v>0</v>
      </c>
      <c r="CQ145" s="23"/>
      <c r="CR145" s="20">
        <f>SUM(CR146:CR152)</f>
        <v>0</v>
      </c>
      <c r="CS145" s="20">
        <f>SUM(CS146:CS152)</f>
        <v>0</v>
      </c>
      <c r="CT145" s="23"/>
      <c r="CU145" s="20">
        <f>SUM(CU146:CU152)</f>
        <v>0</v>
      </c>
      <c r="CV145" s="20">
        <f>SUM(CV146:CV152)</f>
        <v>0</v>
      </c>
      <c r="CW145" s="23"/>
      <c r="CX145" s="20">
        <f>SUM(CX146:CX152)</f>
        <v>0</v>
      </c>
      <c r="CY145" s="20">
        <f>SUM(CY146:CY152)</f>
        <v>0</v>
      </c>
      <c r="CZ145" s="23"/>
    </row>
    <row r="146" spans="1:104" ht="15.75" customHeight="1">
      <c r="A146" s="1" t="s">
        <v>67</v>
      </c>
      <c r="B146" s="19">
        <f t="shared" ref="B146:B152" si="110">H146+K146+N146+AG146+AJ146+AM146+AP146+AS146+AV146+AY146+BB146+BE146+BH146+BK146+E146+BN146+BQ146+BT146+BW146+BZ146+CC146+CF146+CI146+Q146+T146+CL146+AD146+CO146+CR146+CU146+CX146</f>
        <v>138.6</v>
      </c>
      <c r="C146" s="19">
        <f t="shared" ref="C146:C152" si="111">I146+L146+O146+AH146+AK146+AN146+AQ146+AT146+AW146+AZ146+BC146+BF146+BI146+BL146+F146+BO146+BR146+BU146+BX146+CA146+CD146+CG146+CJ146+R146+V146+CM146+AE146+CP146+CS146+CV146+CY146</f>
        <v>63.441240000000001</v>
      </c>
      <c r="D146" s="19">
        <f t="shared" si="98"/>
        <v>45.772900432900435</v>
      </c>
      <c r="E146" s="19"/>
      <c r="F146" s="19"/>
      <c r="G146" s="17"/>
      <c r="H146" s="19"/>
      <c r="I146" s="19"/>
      <c r="J146" s="17"/>
      <c r="K146" s="19"/>
      <c r="L146" s="19"/>
      <c r="M146" s="17"/>
      <c r="N146" s="19">
        <v>138.6</v>
      </c>
      <c r="O146" s="19">
        <v>63.441240000000001</v>
      </c>
      <c r="P146" s="17">
        <f>O146/N146*100</f>
        <v>45.772900432900435</v>
      </c>
      <c r="Q146" s="19"/>
      <c r="R146" s="19"/>
      <c r="S146" s="17"/>
      <c r="T146" s="19"/>
      <c r="U146" s="19">
        <f t="shared" ref="U146:V152" si="112">X146+AA146</f>
        <v>0</v>
      </c>
      <c r="V146" s="19">
        <f t="shared" si="112"/>
        <v>0</v>
      </c>
      <c r="W146" s="17"/>
      <c r="X146" s="19"/>
      <c r="Y146" s="19"/>
      <c r="Z146" s="17"/>
      <c r="AA146" s="19"/>
      <c r="AB146" s="19"/>
      <c r="AC146" s="17"/>
      <c r="AD146" s="19"/>
      <c r="AE146" s="19"/>
      <c r="AF146" s="17"/>
      <c r="AG146" s="19"/>
      <c r="AH146" s="19"/>
      <c r="AI146" s="17"/>
      <c r="AJ146" s="19"/>
      <c r="AK146" s="19"/>
      <c r="AL146" s="17"/>
      <c r="AM146" s="19"/>
      <c r="AN146" s="19"/>
      <c r="AO146" s="17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7"/>
      <c r="BB146" s="19"/>
      <c r="BC146" s="19"/>
      <c r="BD146" s="17"/>
      <c r="BE146" s="19"/>
      <c r="BF146" s="19"/>
      <c r="BG146" s="17"/>
      <c r="BH146" s="19"/>
      <c r="BI146" s="19"/>
      <c r="BJ146" s="17"/>
      <c r="BK146" s="19"/>
      <c r="BL146" s="19"/>
      <c r="BM146" s="17"/>
      <c r="BN146" s="19"/>
      <c r="BO146" s="19"/>
      <c r="BP146" s="17"/>
      <c r="BQ146" s="19"/>
      <c r="BR146" s="19"/>
      <c r="BS146" s="17"/>
      <c r="BT146" s="19"/>
      <c r="BU146" s="19"/>
      <c r="BV146" s="17"/>
      <c r="BW146" s="19"/>
      <c r="BX146" s="19"/>
      <c r="BY146" s="17"/>
      <c r="BZ146" s="19"/>
      <c r="CA146" s="19"/>
      <c r="CB146" s="17"/>
      <c r="CC146" s="19"/>
      <c r="CD146" s="19"/>
      <c r="CE146" s="17"/>
      <c r="CF146" s="19"/>
      <c r="CG146" s="19"/>
      <c r="CH146" s="17"/>
      <c r="CI146" s="19"/>
      <c r="CJ146" s="19"/>
      <c r="CK146" s="17"/>
      <c r="CL146" s="19"/>
      <c r="CM146" s="19"/>
      <c r="CN146" s="17"/>
      <c r="CO146" s="19"/>
      <c r="CP146" s="19"/>
      <c r="CQ146" s="17"/>
      <c r="CR146" s="19"/>
      <c r="CS146" s="19"/>
      <c r="CT146" s="17"/>
      <c r="CU146" s="19"/>
      <c r="CV146" s="19"/>
      <c r="CW146" s="17"/>
      <c r="CX146" s="19"/>
      <c r="CY146" s="19"/>
      <c r="CZ146" s="17"/>
    </row>
    <row r="147" spans="1:104" ht="15.75" customHeight="1">
      <c r="A147" s="1" t="s">
        <v>38</v>
      </c>
      <c r="B147" s="19">
        <f t="shared" si="110"/>
        <v>273.60000000000002</v>
      </c>
      <c r="C147" s="19">
        <f t="shared" si="111"/>
        <v>123.03756</v>
      </c>
      <c r="D147" s="19">
        <f t="shared" si="98"/>
        <v>44.969868421052631</v>
      </c>
      <c r="E147" s="19"/>
      <c r="F147" s="19"/>
      <c r="G147" s="17"/>
      <c r="H147" s="19"/>
      <c r="I147" s="19"/>
      <c r="J147" s="17"/>
      <c r="K147" s="19"/>
      <c r="L147" s="19"/>
      <c r="M147" s="17"/>
      <c r="N147" s="19">
        <v>273.60000000000002</v>
      </c>
      <c r="O147" s="19">
        <v>123.03756</v>
      </c>
      <c r="P147" s="17">
        <f t="shared" ref="P147:P152" si="113">O147/N147*100</f>
        <v>44.969868421052631</v>
      </c>
      <c r="Q147" s="19"/>
      <c r="R147" s="19"/>
      <c r="S147" s="17"/>
      <c r="T147" s="19"/>
      <c r="U147" s="19">
        <f t="shared" si="112"/>
        <v>0</v>
      </c>
      <c r="V147" s="19">
        <f t="shared" si="112"/>
        <v>0</v>
      </c>
      <c r="W147" s="17"/>
      <c r="X147" s="19"/>
      <c r="Y147" s="19"/>
      <c r="Z147" s="17"/>
      <c r="AA147" s="19"/>
      <c r="AB147" s="19"/>
      <c r="AC147" s="17"/>
      <c r="AD147" s="19"/>
      <c r="AE147" s="19"/>
      <c r="AF147" s="17"/>
      <c r="AG147" s="19"/>
      <c r="AH147" s="19"/>
      <c r="AI147" s="17"/>
      <c r="AJ147" s="19"/>
      <c r="AK147" s="19"/>
      <c r="AL147" s="17"/>
      <c r="AM147" s="19"/>
      <c r="AN147" s="19"/>
      <c r="AO147" s="17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7"/>
      <c r="BB147" s="19"/>
      <c r="BC147" s="19"/>
      <c r="BD147" s="17"/>
      <c r="BE147" s="19"/>
      <c r="BF147" s="19"/>
      <c r="BG147" s="17"/>
      <c r="BH147" s="19"/>
      <c r="BI147" s="19"/>
      <c r="BJ147" s="17"/>
      <c r="BK147" s="19"/>
      <c r="BL147" s="19"/>
      <c r="BM147" s="17"/>
      <c r="BN147" s="19"/>
      <c r="BO147" s="19"/>
      <c r="BP147" s="17"/>
      <c r="BQ147" s="19"/>
      <c r="BR147" s="19"/>
      <c r="BS147" s="17"/>
      <c r="BT147" s="19"/>
      <c r="BU147" s="19"/>
      <c r="BV147" s="17"/>
      <c r="BW147" s="19"/>
      <c r="BX147" s="19"/>
      <c r="BY147" s="17"/>
      <c r="BZ147" s="19"/>
      <c r="CA147" s="19"/>
      <c r="CB147" s="17"/>
      <c r="CC147" s="19"/>
      <c r="CD147" s="19"/>
      <c r="CE147" s="17"/>
      <c r="CF147" s="19"/>
      <c r="CG147" s="19"/>
      <c r="CH147" s="17"/>
      <c r="CI147" s="19"/>
      <c r="CJ147" s="19"/>
      <c r="CK147" s="17"/>
      <c r="CL147" s="19"/>
      <c r="CM147" s="19"/>
      <c r="CN147" s="17"/>
      <c r="CO147" s="19"/>
      <c r="CP147" s="19"/>
      <c r="CQ147" s="17"/>
      <c r="CR147" s="19"/>
      <c r="CS147" s="19"/>
      <c r="CT147" s="17"/>
      <c r="CU147" s="19"/>
      <c r="CV147" s="19"/>
      <c r="CW147" s="17"/>
      <c r="CX147" s="19"/>
      <c r="CY147" s="19"/>
      <c r="CZ147" s="17"/>
    </row>
    <row r="148" spans="1:104" ht="15.75" customHeight="1">
      <c r="A148" s="1" t="s">
        <v>59</v>
      </c>
      <c r="B148" s="19">
        <f t="shared" si="110"/>
        <v>273.60000000000002</v>
      </c>
      <c r="C148" s="19">
        <f t="shared" si="111"/>
        <v>113.75141000000001</v>
      </c>
      <c r="D148" s="19">
        <f t="shared" si="98"/>
        <v>41.575807748538011</v>
      </c>
      <c r="E148" s="19"/>
      <c r="F148" s="19"/>
      <c r="G148" s="17"/>
      <c r="H148" s="19"/>
      <c r="I148" s="19"/>
      <c r="J148" s="17"/>
      <c r="K148" s="19"/>
      <c r="L148" s="19"/>
      <c r="M148" s="17"/>
      <c r="N148" s="19">
        <v>273.60000000000002</v>
      </c>
      <c r="O148" s="19">
        <v>113.75141000000001</v>
      </c>
      <c r="P148" s="17">
        <f t="shared" si="113"/>
        <v>41.575807748538011</v>
      </c>
      <c r="Q148" s="19"/>
      <c r="R148" s="19"/>
      <c r="S148" s="17"/>
      <c r="T148" s="19"/>
      <c r="U148" s="19">
        <f t="shared" si="112"/>
        <v>0</v>
      </c>
      <c r="V148" s="19">
        <f t="shared" si="112"/>
        <v>0</v>
      </c>
      <c r="W148" s="17"/>
      <c r="X148" s="19"/>
      <c r="Y148" s="19"/>
      <c r="Z148" s="17"/>
      <c r="AA148" s="19"/>
      <c r="AB148" s="19"/>
      <c r="AC148" s="17"/>
      <c r="AD148" s="19"/>
      <c r="AE148" s="19"/>
      <c r="AF148" s="17"/>
      <c r="AG148" s="19"/>
      <c r="AH148" s="19"/>
      <c r="AI148" s="17"/>
      <c r="AJ148" s="19"/>
      <c r="AK148" s="19"/>
      <c r="AL148" s="17"/>
      <c r="AM148" s="19"/>
      <c r="AN148" s="19"/>
      <c r="AO148" s="17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7"/>
      <c r="BB148" s="19"/>
      <c r="BC148" s="19"/>
      <c r="BD148" s="17"/>
      <c r="BE148" s="19"/>
      <c r="BF148" s="19"/>
      <c r="BG148" s="17"/>
      <c r="BH148" s="19"/>
      <c r="BI148" s="19"/>
      <c r="BJ148" s="17"/>
      <c r="BK148" s="19"/>
      <c r="BL148" s="19"/>
      <c r="BM148" s="17"/>
      <c r="BN148" s="19"/>
      <c r="BO148" s="19"/>
      <c r="BP148" s="17"/>
      <c r="BQ148" s="19"/>
      <c r="BR148" s="19"/>
      <c r="BS148" s="17"/>
      <c r="BT148" s="19"/>
      <c r="BU148" s="19"/>
      <c r="BV148" s="17"/>
      <c r="BW148" s="19"/>
      <c r="BX148" s="19"/>
      <c r="BY148" s="17"/>
      <c r="BZ148" s="19"/>
      <c r="CA148" s="19"/>
      <c r="CB148" s="17"/>
      <c r="CC148" s="19"/>
      <c r="CD148" s="19"/>
      <c r="CE148" s="17"/>
      <c r="CF148" s="19"/>
      <c r="CG148" s="19"/>
      <c r="CH148" s="17"/>
      <c r="CI148" s="19"/>
      <c r="CJ148" s="19"/>
      <c r="CK148" s="17"/>
      <c r="CL148" s="19"/>
      <c r="CM148" s="19"/>
      <c r="CN148" s="17"/>
      <c r="CO148" s="19"/>
      <c r="CP148" s="19"/>
      <c r="CQ148" s="17"/>
      <c r="CR148" s="19"/>
      <c r="CS148" s="19"/>
      <c r="CT148" s="17"/>
      <c r="CU148" s="19"/>
      <c r="CV148" s="19"/>
      <c r="CW148" s="17"/>
      <c r="CX148" s="19"/>
      <c r="CY148" s="19"/>
      <c r="CZ148" s="17"/>
    </row>
    <row r="149" spans="1:104" ht="15.75" customHeight="1">
      <c r="A149" s="1" t="s">
        <v>35</v>
      </c>
      <c r="B149" s="19">
        <f t="shared" si="110"/>
        <v>138.6</v>
      </c>
      <c r="C149" s="19">
        <f t="shared" si="111"/>
        <v>63.687350000000002</v>
      </c>
      <c r="D149" s="19">
        <f t="shared" si="98"/>
        <v>45.950468975468979</v>
      </c>
      <c r="E149" s="19"/>
      <c r="F149" s="19"/>
      <c r="G149" s="17"/>
      <c r="H149" s="19"/>
      <c r="I149" s="19"/>
      <c r="J149" s="17"/>
      <c r="K149" s="19"/>
      <c r="L149" s="19"/>
      <c r="M149" s="17"/>
      <c r="N149" s="19">
        <v>138.6</v>
      </c>
      <c r="O149" s="19">
        <v>63.687350000000002</v>
      </c>
      <c r="P149" s="17">
        <f t="shared" si="113"/>
        <v>45.950468975468979</v>
      </c>
      <c r="Q149" s="19"/>
      <c r="R149" s="19"/>
      <c r="S149" s="17"/>
      <c r="T149" s="19"/>
      <c r="U149" s="19">
        <f t="shared" si="112"/>
        <v>0</v>
      </c>
      <c r="V149" s="19">
        <f t="shared" si="112"/>
        <v>0</v>
      </c>
      <c r="W149" s="17"/>
      <c r="X149" s="19"/>
      <c r="Y149" s="19"/>
      <c r="Z149" s="17"/>
      <c r="AA149" s="19"/>
      <c r="AB149" s="19"/>
      <c r="AC149" s="17"/>
      <c r="AD149" s="19"/>
      <c r="AE149" s="19"/>
      <c r="AF149" s="17"/>
      <c r="AG149" s="19"/>
      <c r="AH149" s="19"/>
      <c r="AI149" s="17"/>
      <c r="AJ149" s="19"/>
      <c r="AK149" s="19"/>
      <c r="AL149" s="17"/>
      <c r="AM149" s="19"/>
      <c r="AN149" s="19"/>
      <c r="AO149" s="17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7"/>
      <c r="BB149" s="19"/>
      <c r="BC149" s="19"/>
      <c r="BD149" s="17"/>
      <c r="BE149" s="19"/>
      <c r="BF149" s="19"/>
      <c r="BG149" s="17"/>
      <c r="BH149" s="19"/>
      <c r="BI149" s="19"/>
      <c r="BJ149" s="17"/>
      <c r="BK149" s="19"/>
      <c r="BL149" s="19"/>
      <c r="BM149" s="17"/>
      <c r="BN149" s="19"/>
      <c r="BO149" s="19"/>
      <c r="BP149" s="17"/>
      <c r="BQ149" s="19"/>
      <c r="BR149" s="19"/>
      <c r="BS149" s="17"/>
      <c r="BT149" s="19"/>
      <c r="BU149" s="19"/>
      <c r="BV149" s="17"/>
      <c r="BW149" s="19"/>
      <c r="BX149" s="19"/>
      <c r="BY149" s="17"/>
      <c r="BZ149" s="19"/>
      <c r="CA149" s="19"/>
      <c r="CB149" s="17"/>
      <c r="CC149" s="19"/>
      <c r="CD149" s="19"/>
      <c r="CE149" s="17"/>
      <c r="CF149" s="19"/>
      <c r="CG149" s="19"/>
      <c r="CH149" s="17"/>
      <c r="CI149" s="19"/>
      <c r="CJ149" s="19"/>
      <c r="CK149" s="17"/>
      <c r="CL149" s="19"/>
      <c r="CM149" s="19"/>
      <c r="CN149" s="17"/>
      <c r="CO149" s="19"/>
      <c r="CP149" s="19"/>
      <c r="CQ149" s="17"/>
      <c r="CR149" s="19"/>
      <c r="CS149" s="19"/>
      <c r="CT149" s="17"/>
      <c r="CU149" s="19"/>
      <c r="CV149" s="19"/>
      <c r="CW149" s="17"/>
      <c r="CX149" s="19"/>
      <c r="CY149" s="19"/>
      <c r="CZ149" s="17"/>
    </row>
    <row r="150" spans="1:104" ht="15.75" customHeight="1">
      <c r="A150" s="1" t="s">
        <v>51</v>
      </c>
      <c r="B150" s="19">
        <f t="shared" si="110"/>
        <v>138.6</v>
      </c>
      <c r="C150" s="19">
        <f t="shared" si="111"/>
        <v>76.01679</v>
      </c>
      <c r="D150" s="19">
        <f t="shared" si="98"/>
        <v>54.846168831168832</v>
      </c>
      <c r="E150" s="19"/>
      <c r="F150" s="19"/>
      <c r="G150" s="17"/>
      <c r="H150" s="19"/>
      <c r="I150" s="19"/>
      <c r="J150" s="17"/>
      <c r="K150" s="19"/>
      <c r="L150" s="19"/>
      <c r="M150" s="17"/>
      <c r="N150" s="19">
        <v>138.6</v>
      </c>
      <c r="O150" s="19">
        <v>76.01679</v>
      </c>
      <c r="P150" s="17">
        <f t="shared" si="113"/>
        <v>54.846168831168832</v>
      </c>
      <c r="Q150" s="19"/>
      <c r="R150" s="19"/>
      <c r="S150" s="17"/>
      <c r="T150" s="19"/>
      <c r="U150" s="19">
        <f t="shared" si="112"/>
        <v>0</v>
      </c>
      <c r="V150" s="19">
        <f t="shared" si="112"/>
        <v>0</v>
      </c>
      <c r="W150" s="17"/>
      <c r="X150" s="19"/>
      <c r="Y150" s="19"/>
      <c r="Z150" s="17"/>
      <c r="AA150" s="19"/>
      <c r="AB150" s="19"/>
      <c r="AC150" s="17"/>
      <c r="AD150" s="19"/>
      <c r="AE150" s="19"/>
      <c r="AF150" s="17"/>
      <c r="AG150" s="19"/>
      <c r="AH150" s="19"/>
      <c r="AI150" s="17"/>
      <c r="AJ150" s="19"/>
      <c r="AK150" s="19"/>
      <c r="AL150" s="17"/>
      <c r="AM150" s="19"/>
      <c r="AN150" s="19"/>
      <c r="AO150" s="17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7"/>
      <c r="BB150" s="19"/>
      <c r="BC150" s="19"/>
      <c r="BD150" s="17"/>
      <c r="BE150" s="19"/>
      <c r="BF150" s="19"/>
      <c r="BG150" s="17"/>
      <c r="BH150" s="19"/>
      <c r="BI150" s="19"/>
      <c r="BJ150" s="17"/>
      <c r="BK150" s="19"/>
      <c r="BL150" s="19"/>
      <c r="BM150" s="17"/>
      <c r="BN150" s="19"/>
      <c r="BO150" s="19"/>
      <c r="BP150" s="17"/>
      <c r="BQ150" s="19"/>
      <c r="BR150" s="19"/>
      <c r="BS150" s="17"/>
      <c r="BT150" s="19"/>
      <c r="BU150" s="19"/>
      <c r="BV150" s="17"/>
      <c r="BW150" s="19"/>
      <c r="BX150" s="19"/>
      <c r="BY150" s="17"/>
      <c r="BZ150" s="19"/>
      <c r="CA150" s="19"/>
      <c r="CB150" s="17"/>
      <c r="CC150" s="19"/>
      <c r="CD150" s="19"/>
      <c r="CE150" s="17"/>
      <c r="CF150" s="19"/>
      <c r="CG150" s="19"/>
      <c r="CH150" s="17"/>
      <c r="CI150" s="19"/>
      <c r="CJ150" s="19"/>
      <c r="CK150" s="17"/>
      <c r="CL150" s="19"/>
      <c r="CM150" s="19"/>
      <c r="CN150" s="17"/>
      <c r="CO150" s="19"/>
      <c r="CP150" s="19"/>
      <c r="CQ150" s="17"/>
      <c r="CR150" s="19"/>
      <c r="CS150" s="19"/>
      <c r="CT150" s="17"/>
      <c r="CU150" s="19"/>
      <c r="CV150" s="19"/>
      <c r="CW150" s="17"/>
      <c r="CX150" s="19"/>
      <c r="CY150" s="19"/>
      <c r="CZ150" s="17"/>
    </row>
    <row r="151" spans="1:104" ht="15.75" customHeight="1">
      <c r="A151" s="1" t="s">
        <v>50</v>
      </c>
      <c r="B151" s="19">
        <f t="shared" si="110"/>
        <v>273.60000000000002</v>
      </c>
      <c r="C151" s="19">
        <f t="shared" si="111"/>
        <v>126.88248</v>
      </c>
      <c r="D151" s="19">
        <f t="shared" si="98"/>
        <v>46.375175438596486</v>
      </c>
      <c r="E151" s="19"/>
      <c r="F151" s="19"/>
      <c r="G151" s="17"/>
      <c r="H151" s="19"/>
      <c r="I151" s="19"/>
      <c r="J151" s="17"/>
      <c r="K151" s="19"/>
      <c r="L151" s="19"/>
      <c r="M151" s="17"/>
      <c r="N151" s="19">
        <v>273.60000000000002</v>
      </c>
      <c r="O151" s="19">
        <v>126.88248</v>
      </c>
      <c r="P151" s="17">
        <f t="shared" si="113"/>
        <v>46.375175438596486</v>
      </c>
      <c r="Q151" s="19"/>
      <c r="R151" s="19"/>
      <c r="S151" s="17"/>
      <c r="T151" s="19"/>
      <c r="U151" s="19">
        <f t="shared" si="112"/>
        <v>0</v>
      </c>
      <c r="V151" s="19">
        <f t="shared" si="112"/>
        <v>0</v>
      </c>
      <c r="W151" s="17"/>
      <c r="X151" s="19"/>
      <c r="Y151" s="19"/>
      <c r="Z151" s="17"/>
      <c r="AA151" s="19"/>
      <c r="AB151" s="19"/>
      <c r="AC151" s="17"/>
      <c r="AD151" s="19"/>
      <c r="AE151" s="19"/>
      <c r="AF151" s="17"/>
      <c r="AG151" s="19"/>
      <c r="AH151" s="19"/>
      <c r="AI151" s="17"/>
      <c r="AJ151" s="19"/>
      <c r="AK151" s="19"/>
      <c r="AL151" s="17"/>
      <c r="AM151" s="19"/>
      <c r="AN151" s="19"/>
      <c r="AO151" s="17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7"/>
      <c r="BB151" s="19"/>
      <c r="BC151" s="19"/>
      <c r="BD151" s="17"/>
      <c r="BE151" s="19"/>
      <c r="BF151" s="19"/>
      <c r="BG151" s="17"/>
      <c r="BH151" s="19"/>
      <c r="BI151" s="19"/>
      <c r="BJ151" s="17"/>
      <c r="BK151" s="19"/>
      <c r="BL151" s="19"/>
      <c r="BM151" s="17"/>
      <c r="BN151" s="19"/>
      <c r="BO151" s="19"/>
      <c r="BP151" s="17"/>
      <c r="BQ151" s="19"/>
      <c r="BR151" s="19"/>
      <c r="BS151" s="17"/>
      <c r="BT151" s="19"/>
      <c r="BU151" s="19"/>
      <c r="BV151" s="17"/>
      <c r="BW151" s="19"/>
      <c r="BX151" s="19"/>
      <c r="BY151" s="17"/>
      <c r="BZ151" s="19"/>
      <c r="CA151" s="19"/>
      <c r="CB151" s="17"/>
      <c r="CC151" s="19"/>
      <c r="CD151" s="19"/>
      <c r="CE151" s="17"/>
      <c r="CF151" s="19"/>
      <c r="CG151" s="19"/>
      <c r="CH151" s="17"/>
      <c r="CI151" s="19"/>
      <c r="CJ151" s="19"/>
      <c r="CK151" s="17"/>
      <c r="CL151" s="19"/>
      <c r="CM151" s="19"/>
      <c r="CN151" s="17"/>
      <c r="CO151" s="19"/>
      <c r="CP151" s="19"/>
      <c r="CQ151" s="17"/>
      <c r="CR151" s="19"/>
      <c r="CS151" s="19"/>
      <c r="CT151" s="17"/>
      <c r="CU151" s="19"/>
      <c r="CV151" s="19"/>
      <c r="CW151" s="17"/>
      <c r="CX151" s="19"/>
      <c r="CY151" s="19"/>
      <c r="CZ151" s="17"/>
    </row>
    <row r="152" spans="1:104" ht="15.75" customHeight="1">
      <c r="A152" s="1" t="s">
        <v>70</v>
      </c>
      <c r="B152" s="19">
        <f t="shared" si="110"/>
        <v>138.6</v>
      </c>
      <c r="C152" s="19">
        <f t="shared" si="111"/>
        <v>71.306939999999997</v>
      </c>
      <c r="D152" s="19">
        <f t="shared" si="98"/>
        <v>51.448008658008661</v>
      </c>
      <c r="E152" s="19"/>
      <c r="F152" s="19"/>
      <c r="G152" s="17"/>
      <c r="H152" s="19"/>
      <c r="I152" s="19"/>
      <c r="J152" s="17"/>
      <c r="K152" s="19"/>
      <c r="L152" s="19"/>
      <c r="M152" s="17"/>
      <c r="N152" s="19">
        <v>138.6</v>
      </c>
      <c r="O152" s="19">
        <v>71.306939999999997</v>
      </c>
      <c r="P152" s="17">
        <f t="shared" si="113"/>
        <v>51.448008658008661</v>
      </c>
      <c r="Q152" s="19"/>
      <c r="R152" s="19"/>
      <c r="S152" s="17"/>
      <c r="T152" s="19"/>
      <c r="U152" s="19">
        <f t="shared" si="112"/>
        <v>0</v>
      </c>
      <c r="V152" s="19">
        <f t="shared" si="112"/>
        <v>0</v>
      </c>
      <c r="W152" s="17"/>
      <c r="X152" s="19"/>
      <c r="Y152" s="19"/>
      <c r="Z152" s="17"/>
      <c r="AA152" s="19"/>
      <c r="AB152" s="19"/>
      <c r="AC152" s="17"/>
      <c r="AD152" s="19"/>
      <c r="AE152" s="19"/>
      <c r="AF152" s="17"/>
      <c r="AG152" s="19"/>
      <c r="AH152" s="19"/>
      <c r="AI152" s="17"/>
      <c r="AJ152" s="19"/>
      <c r="AK152" s="19"/>
      <c r="AL152" s="17"/>
      <c r="AM152" s="19"/>
      <c r="AN152" s="19"/>
      <c r="AO152" s="17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7"/>
      <c r="BB152" s="19"/>
      <c r="BC152" s="19"/>
      <c r="BD152" s="17"/>
      <c r="BE152" s="19"/>
      <c r="BF152" s="19"/>
      <c r="BG152" s="17"/>
      <c r="BH152" s="19"/>
      <c r="BI152" s="19"/>
      <c r="BJ152" s="17"/>
      <c r="BK152" s="19"/>
      <c r="BL152" s="19"/>
      <c r="BM152" s="17"/>
      <c r="BN152" s="19"/>
      <c r="BO152" s="19"/>
      <c r="BP152" s="17"/>
      <c r="BQ152" s="19"/>
      <c r="BR152" s="19"/>
      <c r="BS152" s="17"/>
      <c r="BT152" s="19"/>
      <c r="BU152" s="19"/>
      <c r="BV152" s="17"/>
      <c r="BW152" s="19"/>
      <c r="BX152" s="19"/>
      <c r="BY152" s="17"/>
      <c r="BZ152" s="19"/>
      <c r="CA152" s="19"/>
      <c r="CB152" s="17"/>
      <c r="CC152" s="19"/>
      <c r="CD152" s="19"/>
      <c r="CE152" s="17"/>
      <c r="CF152" s="19"/>
      <c r="CG152" s="19"/>
      <c r="CH152" s="17"/>
      <c r="CI152" s="19"/>
      <c r="CJ152" s="19"/>
      <c r="CK152" s="17"/>
      <c r="CL152" s="19"/>
      <c r="CM152" s="19"/>
      <c r="CN152" s="17"/>
      <c r="CO152" s="19"/>
      <c r="CP152" s="19"/>
      <c r="CQ152" s="17"/>
      <c r="CR152" s="19"/>
      <c r="CS152" s="19"/>
      <c r="CT152" s="17"/>
      <c r="CU152" s="19"/>
      <c r="CV152" s="19"/>
      <c r="CW152" s="17"/>
      <c r="CX152" s="19"/>
      <c r="CY152" s="19"/>
      <c r="CZ152" s="17"/>
    </row>
    <row r="153" spans="1:104" s="6" customFormat="1" ht="15.75" customHeight="1">
      <c r="A153" s="2" t="s">
        <v>141</v>
      </c>
      <c r="B153" s="20">
        <f>B154+B155</f>
        <v>119794.79766000003</v>
      </c>
      <c r="C153" s="20">
        <f t="shared" ref="C153:CA153" si="114">C154+C155</f>
        <v>87163.215919999988</v>
      </c>
      <c r="D153" s="20">
        <f t="shared" si="98"/>
        <v>72.760435029395381</v>
      </c>
      <c r="E153" s="20">
        <f>E154+E155</f>
        <v>132.30000000000001</v>
      </c>
      <c r="F153" s="20">
        <f>F154+F155</f>
        <v>0</v>
      </c>
      <c r="G153" s="23">
        <f>F153/E153*100</f>
        <v>0</v>
      </c>
      <c r="H153" s="20">
        <f t="shared" si="114"/>
        <v>1241.5</v>
      </c>
      <c r="I153" s="20">
        <f t="shared" si="114"/>
        <v>602.49027999999998</v>
      </c>
      <c r="J153" s="23">
        <f>I153/H153*100</f>
        <v>48.529221103503822</v>
      </c>
      <c r="K153" s="20">
        <f t="shared" si="114"/>
        <v>0.1</v>
      </c>
      <c r="L153" s="20">
        <f t="shared" si="114"/>
        <v>0.1</v>
      </c>
      <c r="M153" s="23">
        <f>L153/K153*100</f>
        <v>100</v>
      </c>
      <c r="N153" s="20">
        <f t="shared" si="114"/>
        <v>966.6</v>
      </c>
      <c r="O153" s="20">
        <f t="shared" si="114"/>
        <v>459.51353999999992</v>
      </c>
      <c r="P153" s="23">
        <f>O153/N153*100</f>
        <v>47.539162011173175</v>
      </c>
      <c r="Q153" s="20">
        <f>Q154+Q155</f>
        <v>586.47592000000009</v>
      </c>
      <c r="R153" s="20">
        <f>R154+R155</f>
        <v>499.54709000000003</v>
      </c>
      <c r="S153" s="23">
        <f>R153/Q153*100</f>
        <v>85.177766548369107</v>
      </c>
      <c r="T153" s="20">
        <f>T154+T155</f>
        <v>1000.4529100000001</v>
      </c>
      <c r="U153" s="20">
        <f>U154+U155</f>
        <v>1000.4529100000001</v>
      </c>
      <c r="V153" s="20">
        <f>V154+V155</f>
        <v>1000.4529100000001</v>
      </c>
      <c r="W153" s="23">
        <f>V153/U153*100</f>
        <v>100</v>
      </c>
      <c r="X153" s="20">
        <f>X154+X155</f>
        <v>990.44838000000004</v>
      </c>
      <c r="Y153" s="20">
        <f>Y154+Y155</f>
        <v>990.44838000000004</v>
      </c>
      <c r="Z153" s="23">
        <f>Y153/X153*100</f>
        <v>100</v>
      </c>
      <c r="AA153" s="20">
        <f>AA154+AA155</f>
        <v>10.004530000000001</v>
      </c>
      <c r="AB153" s="20">
        <f>AB154+AB155</f>
        <v>10.004530000000001</v>
      </c>
      <c r="AC153" s="23">
        <f>AB153/AA153*100</f>
        <v>100</v>
      </c>
      <c r="AD153" s="20">
        <f>AD154+AD155</f>
        <v>4296.6000000000004</v>
      </c>
      <c r="AE153" s="20">
        <f>AE154+AE155</f>
        <v>2588.0772299999999</v>
      </c>
      <c r="AF153" s="23">
        <f>AE153/AD153*100</f>
        <v>60.235470604664144</v>
      </c>
      <c r="AG153" s="20">
        <f t="shared" si="114"/>
        <v>56507.5</v>
      </c>
      <c r="AH153" s="20">
        <f t="shared" si="114"/>
        <v>40318.500699999997</v>
      </c>
      <c r="AI153" s="23">
        <f>AH153/AG153*100</f>
        <v>71.35070689731451</v>
      </c>
      <c r="AJ153" s="20">
        <f t="shared" si="114"/>
        <v>13185.1</v>
      </c>
      <c r="AK153" s="20">
        <f t="shared" si="114"/>
        <v>8279.5</v>
      </c>
      <c r="AL153" s="23">
        <f>AK153/AJ153*100</f>
        <v>62.794366368097322</v>
      </c>
      <c r="AM153" s="20">
        <f t="shared" si="114"/>
        <v>0</v>
      </c>
      <c r="AN153" s="20">
        <f t="shared" si="114"/>
        <v>0</v>
      </c>
      <c r="AO153" s="23" t="e">
        <f>AN153/AM153*100</f>
        <v>#DIV/0!</v>
      </c>
      <c r="AP153" s="20">
        <f t="shared" si="114"/>
        <v>174.1</v>
      </c>
      <c r="AQ153" s="20">
        <f t="shared" si="114"/>
        <v>67.232619999999997</v>
      </c>
      <c r="AR153" s="20">
        <f>AQ153/AP153*100</f>
        <v>38.617242963813894</v>
      </c>
      <c r="AS153" s="20">
        <f t="shared" si="114"/>
        <v>12498</v>
      </c>
      <c r="AT153" s="20">
        <f t="shared" si="114"/>
        <v>9780</v>
      </c>
      <c r="AU153" s="20">
        <f>AT153/AS153*100</f>
        <v>78.252520403264526</v>
      </c>
      <c r="AV153" s="20">
        <f t="shared" si="114"/>
        <v>2347.3000000000002</v>
      </c>
      <c r="AW153" s="20">
        <f t="shared" si="114"/>
        <v>1415.9</v>
      </c>
      <c r="AX153" s="20">
        <f>AW153/AV153*100</f>
        <v>60.320368082477735</v>
      </c>
      <c r="AY153" s="20">
        <f t="shared" si="114"/>
        <v>9109.1338400000004</v>
      </c>
      <c r="AZ153" s="20">
        <f t="shared" si="114"/>
        <v>7579.2437200000004</v>
      </c>
      <c r="BA153" s="23">
        <f>AZ153/AY153*100</f>
        <v>83.204878236809392</v>
      </c>
      <c r="BB153" s="20">
        <f t="shared" si="114"/>
        <v>88.6</v>
      </c>
      <c r="BC153" s="20">
        <f t="shared" si="114"/>
        <v>79.652420000000006</v>
      </c>
      <c r="BD153" s="23">
        <f>BC153/BB153*100</f>
        <v>89.901151241535004</v>
      </c>
      <c r="BE153" s="20">
        <f t="shared" si="114"/>
        <v>0</v>
      </c>
      <c r="BF153" s="20">
        <f t="shared" si="114"/>
        <v>0</v>
      </c>
      <c r="BG153" s="23"/>
      <c r="BH153" s="20">
        <f t="shared" si="114"/>
        <v>548</v>
      </c>
      <c r="BI153" s="20">
        <f t="shared" si="114"/>
        <v>213.27739</v>
      </c>
      <c r="BJ153" s="23">
        <f>BI153/BH153*100</f>
        <v>38.919231751824817</v>
      </c>
      <c r="BK153" s="20">
        <f t="shared" si="114"/>
        <v>3</v>
      </c>
      <c r="BL153" s="20">
        <f t="shared" si="114"/>
        <v>0</v>
      </c>
      <c r="BM153" s="23">
        <f>BL153/BK153*100</f>
        <v>0</v>
      </c>
      <c r="BN153" s="20">
        <f t="shared" si="114"/>
        <v>306</v>
      </c>
      <c r="BO153" s="20">
        <f t="shared" si="114"/>
        <v>188.60424</v>
      </c>
      <c r="BP153" s="23">
        <f>BO153/BN153*100</f>
        <v>61.635372549019607</v>
      </c>
      <c r="BQ153" s="20">
        <f t="shared" si="114"/>
        <v>25</v>
      </c>
      <c r="BR153" s="20">
        <f t="shared" si="114"/>
        <v>0</v>
      </c>
      <c r="BS153" s="23">
        <f>BR153/BQ153*100</f>
        <v>0</v>
      </c>
      <c r="BT153" s="20">
        <f t="shared" si="114"/>
        <v>49.557000000000002</v>
      </c>
      <c r="BU153" s="20">
        <f t="shared" si="114"/>
        <v>0</v>
      </c>
      <c r="BV153" s="23"/>
      <c r="BW153" s="20">
        <f t="shared" si="114"/>
        <v>98.8</v>
      </c>
      <c r="BX153" s="20">
        <f t="shared" si="114"/>
        <v>95.173000000000002</v>
      </c>
      <c r="BY153" s="23">
        <f>BX153/BW153*100</f>
        <v>96.328947368421055</v>
      </c>
      <c r="BZ153" s="20">
        <f t="shared" si="114"/>
        <v>0</v>
      </c>
      <c r="CA153" s="20">
        <f t="shared" si="114"/>
        <v>0</v>
      </c>
      <c r="CB153" s="23"/>
      <c r="CC153" s="20">
        <f t="shared" ref="CC153:CJ153" si="115">CC154+CC155</f>
        <v>4357.3</v>
      </c>
      <c r="CD153" s="20">
        <f t="shared" si="115"/>
        <v>3560.018</v>
      </c>
      <c r="CE153" s="23">
        <f>CD153/CC153*100</f>
        <v>81.702384504165423</v>
      </c>
      <c r="CF153" s="20">
        <f t="shared" si="115"/>
        <v>46</v>
      </c>
      <c r="CG153" s="20">
        <f t="shared" si="115"/>
        <v>0</v>
      </c>
      <c r="CH153" s="23"/>
      <c r="CI153" s="20">
        <f t="shared" si="115"/>
        <v>0</v>
      </c>
      <c r="CJ153" s="20">
        <f t="shared" si="115"/>
        <v>0</v>
      </c>
      <c r="CK153" s="23"/>
      <c r="CL153" s="20">
        <f>CL154+CL155</f>
        <v>0</v>
      </c>
      <c r="CM153" s="20">
        <f>CM154+CM155</f>
        <v>0</v>
      </c>
      <c r="CN153" s="23"/>
      <c r="CO153" s="20">
        <f>CO154+CO155</f>
        <v>10805.816199999999</v>
      </c>
      <c r="CP153" s="20">
        <f>CP154+CP155</f>
        <v>9865.0666500000007</v>
      </c>
      <c r="CQ153" s="23"/>
      <c r="CR153" s="20">
        <f>CR154+CR155</f>
        <v>1259.1400000000001</v>
      </c>
      <c r="CS153" s="20">
        <f>CS154+CS155</f>
        <v>570.86613</v>
      </c>
      <c r="CT153" s="23"/>
      <c r="CU153" s="20">
        <f>CU154+CU155</f>
        <v>0</v>
      </c>
      <c r="CV153" s="20">
        <f>CV154+CV155</f>
        <v>0</v>
      </c>
      <c r="CW153" s="23"/>
      <c r="CX153" s="20">
        <f>CX154+CX155</f>
        <v>162.42179000000002</v>
      </c>
      <c r="CY153" s="20">
        <f>CY154+CY155</f>
        <v>0</v>
      </c>
      <c r="CZ153" s="23"/>
    </row>
    <row r="154" spans="1:104" ht="15.75" customHeight="1">
      <c r="A154" s="1" t="s">
        <v>142</v>
      </c>
      <c r="B154" s="19">
        <f>H154+K154+N154+AG154+AJ154+AM154+AP154+AS154+AV154+AY154+BB154+BE154+BH154+BK154+E154+BN154+BQ154+BT154+BW154+BZ154+CC154+CF154+CI154+Q154+T154+CL154+AD154+CO154+CR154+CU154+CX154</f>
        <v>118828.19766000002</v>
      </c>
      <c r="C154" s="19">
        <f>I154+L154+O154+AH154+AK154+AN154+AQ154+AT154+AW154+AZ154+BC154+BF154+BI154+BL154+F154+BO154+BR154+BU154+BX154+CA154+CD154+CG154+CJ154+R154+V154+CM154+AE154+CP154+CS154+CV154+CY154</f>
        <v>86703.702379999988</v>
      </c>
      <c r="D154" s="19">
        <f t="shared" si="98"/>
        <v>72.965595782310018</v>
      </c>
      <c r="E154" s="19">
        <v>132.30000000000001</v>
      </c>
      <c r="F154" s="19">
        <v>0</v>
      </c>
      <c r="G154" s="17">
        <f>F154/E154*100</f>
        <v>0</v>
      </c>
      <c r="H154" s="19">
        <v>1241.5</v>
      </c>
      <c r="I154" s="19">
        <v>602.49027999999998</v>
      </c>
      <c r="J154" s="17">
        <f>I154/H154*100</f>
        <v>48.529221103503822</v>
      </c>
      <c r="K154" s="19">
        <v>0.1</v>
      </c>
      <c r="L154" s="19">
        <v>0.1</v>
      </c>
      <c r="M154" s="17">
        <f>L154/K154*100</f>
        <v>100</v>
      </c>
      <c r="N154" s="19"/>
      <c r="O154" s="19"/>
      <c r="P154" s="17"/>
      <c r="Q154" s="19">
        <v>586.47592000000009</v>
      </c>
      <c r="R154" s="19">
        <v>499.54709000000003</v>
      </c>
      <c r="S154" s="17">
        <f>R154/Q154*100</f>
        <v>85.177766548369107</v>
      </c>
      <c r="T154" s="19">
        <v>1000.4529100000001</v>
      </c>
      <c r="U154" s="19">
        <f>X154+AA154</f>
        <v>1000.4529100000001</v>
      </c>
      <c r="V154" s="19">
        <f>Y154+AB154</f>
        <v>1000.4529100000001</v>
      </c>
      <c r="W154" s="17">
        <f>V154/U154*100</f>
        <v>100</v>
      </c>
      <c r="X154" s="19">
        <v>990.44838000000004</v>
      </c>
      <c r="Y154" s="19">
        <v>990.44838000000004</v>
      </c>
      <c r="Z154" s="17">
        <f>Y154/X154*100</f>
        <v>100</v>
      </c>
      <c r="AA154" s="19">
        <v>10.004530000000001</v>
      </c>
      <c r="AB154" s="19">
        <v>10.004530000000001</v>
      </c>
      <c r="AC154" s="17">
        <f>AB154/AA154*100</f>
        <v>100</v>
      </c>
      <c r="AD154" s="19">
        <v>4296.6000000000004</v>
      </c>
      <c r="AE154" s="19">
        <v>2588.0772299999999</v>
      </c>
      <c r="AF154" s="17">
        <f>AE154/AD154*100</f>
        <v>60.235470604664144</v>
      </c>
      <c r="AG154" s="19">
        <v>56507.5</v>
      </c>
      <c r="AH154" s="19">
        <v>40318.500699999997</v>
      </c>
      <c r="AI154" s="17">
        <f>AH154/AG154*100</f>
        <v>71.35070689731451</v>
      </c>
      <c r="AJ154" s="19">
        <v>13185.1</v>
      </c>
      <c r="AK154" s="19">
        <v>8279.5</v>
      </c>
      <c r="AL154" s="17">
        <f>AK154/AJ154*100</f>
        <v>62.794366368097322</v>
      </c>
      <c r="AM154" s="19">
        <v>0</v>
      </c>
      <c r="AN154" s="19">
        <v>0</v>
      </c>
      <c r="AO154" s="17" t="e">
        <f>AN154/AM154*100</f>
        <v>#DIV/0!</v>
      </c>
      <c r="AP154" s="19">
        <v>174.1</v>
      </c>
      <c r="AQ154" s="19">
        <v>67.232619999999997</v>
      </c>
      <c r="AR154" s="19">
        <f>AQ154/AP154*100</f>
        <v>38.617242963813894</v>
      </c>
      <c r="AS154" s="19">
        <v>12498</v>
      </c>
      <c r="AT154" s="19">
        <v>9780</v>
      </c>
      <c r="AU154" s="19">
        <f>AT154/AS154*100</f>
        <v>78.252520403264526</v>
      </c>
      <c r="AV154" s="19">
        <v>2347.3000000000002</v>
      </c>
      <c r="AW154" s="19">
        <v>1415.9</v>
      </c>
      <c r="AX154" s="17">
        <f>AW154/AV154*100</f>
        <v>60.320368082477735</v>
      </c>
      <c r="AY154" s="19">
        <v>9109.1338400000004</v>
      </c>
      <c r="AZ154" s="19">
        <v>7579.2437200000004</v>
      </c>
      <c r="BA154" s="17">
        <f>AZ154/AY154*100</f>
        <v>83.204878236809392</v>
      </c>
      <c r="BB154" s="19">
        <v>88.6</v>
      </c>
      <c r="BC154" s="19">
        <v>79.652420000000006</v>
      </c>
      <c r="BD154" s="17">
        <f>BC154/BB154*100</f>
        <v>89.901151241535004</v>
      </c>
      <c r="BE154" s="19"/>
      <c r="BF154" s="19"/>
      <c r="BG154" s="17"/>
      <c r="BH154" s="19">
        <v>548</v>
      </c>
      <c r="BI154" s="19">
        <v>213.27739</v>
      </c>
      <c r="BJ154" s="17">
        <f>BI154/BH154*100</f>
        <v>38.919231751824817</v>
      </c>
      <c r="BK154" s="19">
        <v>3</v>
      </c>
      <c r="BL154" s="19">
        <v>0</v>
      </c>
      <c r="BM154" s="17">
        <f>BL154/BK154*100</f>
        <v>0</v>
      </c>
      <c r="BN154" s="19">
        <v>306</v>
      </c>
      <c r="BO154" s="19">
        <v>188.60424</v>
      </c>
      <c r="BP154" s="17">
        <f>BO154/BN154*100</f>
        <v>61.635372549019607</v>
      </c>
      <c r="BQ154" s="19">
        <v>25</v>
      </c>
      <c r="BR154" s="19">
        <v>0</v>
      </c>
      <c r="BS154" s="17">
        <f>BR154/BQ154*100</f>
        <v>0</v>
      </c>
      <c r="BT154" s="19">
        <v>49.557000000000002</v>
      </c>
      <c r="BU154" s="19"/>
      <c r="BV154" s="17"/>
      <c r="BW154" s="19">
        <v>98.8</v>
      </c>
      <c r="BX154" s="19">
        <v>95.173000000000002</v>
      </c>
      <c r="BY154" s="17">
        <f>BX154/BW154*100</f>
        <v>96.328947368421055</v>
      </c>
      <c r="BZ154" s="19"/>
      <c r="CA154" s="19"/>
      <c r="CB154" s="17"/>
      <c r="CC154" s="19">
        <v>4357.3</v>
      </c>
      <c r="CD154" s="19">
        <v>3560.018</v>
      </c>
      <c r="CE154" s="17">
        <f>CD154/CC154*100</f>
        <v>81.702384504165423</v>
      </c>
      <c r="CF154" s="19">
        <v>46</v>
      </c>
      <c r="CG154" s="19">
        <v>0</v>
      </c>
      <c r="CH154" s="17"/>
      <c r="CI154" s="19"/>
      <c r="CJ154" s="19"/>
      <c r="CK154" s="17"/>
      <c r="CL154" s="19"/>
      <c r="CM154" s="19"/>
      <c r="CN154" s="17"/>
      <c r="CO154" s="19">
        <v>10805.816199999999</v>
      </c>
      <c r="CP154" s="19">
        <v>9865.0666500000007</v>
      </c>
      <c r="CQ154" s="17"/>
      <c r="CR154" s="19">
        <v>1259.1400000000001</v>
      </c>
      <c r="CS154" s="19">
        <v>570.86613</v>
      </c>
      <c r="CT154" s="17"/>
      <c r="CU154" s="19"/>
      <c r="CV154" s="19"/>
      <c r="CW154" s="17"/>
      <c r="CX154" s="19">
        <v>162.42179000000002</v>
      </c>
      <c r="CY154" s="19"/>
      <c r="CZ154" s="17"/>
    </row>
    <row r="155" spans="1:104" s="6" customFormat="1" ht="15.75" customHeight="1">
      <c r="A155" s="2" t="s">
        <v>160</v>
      </c>
      <c r="B155" s="20">
        <f>SUM(B156:B161)</f>
        <v>966.6</v>
      </c>
      <c r="C155" s="20">
        <f>SUM(C156:C161)</f>
        <v>459.51353999999992</v>
      </c>
      <c r="D155" s="20">
        <f t="shared" si="98"/>
        <v>47.539162011173175</v>
      </c>
      <c r="E155" s="20">
        <f>SUM(E156:E161)</f>
        <v>0</v>
      </c>
      <c r="F155" s="20">
        <f>SUM(F156:F161)</f>
        <v>0</v>
      </c>
      <c r="G155" s="23"/>
      <c r="H155" s="20">
        <f t="shared" ref="H155:CA155" si="116">SUM(H156:H161)</f>
        <v>0</v>
      </c>
      <c r="I155" s="20">
        <f t="shared" si="116"/>
        <v>0</v>
      </c>
      <c r="J155" s="23"/>
      <c r="K155" s="20">
        <f t="shared" si="116"/>
        <v>0</v>
      </c>
      <c r="L155" s="20">
        <f t="shared" si="116"/>
        <v>0</v>
      </c>
      <c r="M155" s="23"/>
      <c r="N155" s="20">
        <f t="shared" si="116"/>
        <v>966.6</v>
      </c>
      <c r="O155" s="20">
        <f t="shared" si="116"/>
        <v>459.51353999999992</v>
      </c>
      <c r="P155" s="23">
        <f t="shared" ref="P155:P161" si="117">O155/N155*100</f>
        <v>47.539162011173175</v>
      </c>
      <c r="Q155" s="20">
        <f>SUM(Q156:Q161)</f>
        <v>0</v>
      </c>
      <c r="R155" s="20">
        <f>SUM(R156:R161)</f>
        <v>0</v>
      </c>
      <c r="S155" s="23"/>
      <c r="T155" s="20">
        <f>SUM(T156:T161)</f>
        <v>0</v>
      </c>
      <c r="U155" s="20">
        <f>SUM(U156:U161)</f>
        <v>0</v>
      </c>
      <c r="V155" s="20">
        <f>SUM(V156:V161)</f>
        <v>0</v>
      </c>
      <c r="W155" s="23"/>
      <c r="X155" s="20">
        <f>SUM(X156:X161)</f>
        <v>0</v>
      </c>
      <c r="Y155" s="20">
        <f>SUM(Y156:Y161)</f>
        <v>0</v>
      </c>
      <c r="Z155" s="23"/>
      <c r="AA155" s="20">
        <f>SUM(AA156:AA161)</f>
        <v>0</v>
      </c>
      <c r="AB155" s="20">
        <f>SUM(AB156:AB161)</f>
        <v>0</v>
      </c>
      <c r="AC155" s="23"/>
      <c r="AD155" s="20">
        <f>SUM(AD156:AD161)</f>
        <v>0</v>
      </c>
      <c r="AE155" s="20">
        <f>SUM(AE156:AE161)</f>
        <v>0</v>
      </c>
      <c r="AF155" s="23"/>
      <c r="AG155" s="20">
        <f t="shared" si="116"/>
        <v>0</v>
      </c>
      <c r="AH155" s="20">
        <f t="shared" si="116"/>
        <v>0</v>
      </c>
      <c r="AI155" s="23"/>
      <c r="AJ155" s="20">
        <f t="shared" si="116"/>
        <v>0</v>
      </c>
      <c r="AK155" s="20">
        <f t="shared" si="116"/>
        <v>0</v>
      </c>
      <c r="AL155" s="23"/>
      <c r="AM155" s="20">
        <f t="shared" si="116"/>
        <v>0</v>
      </c>
      <c r="AN155" s="20">
        <f t="shared" si="116"/>
        <v>0</v>
      </c>
      <c r="AO155" s="23"/>
      <c r="AP155" s="20">
        <f t="shared" si="116"/>
        <v>0</v>
      </c>
      <c r="AQ155" s="20">
        <f t="shared" si="116"/>
        <v>0</v>
      </c>
      <c r="AR155" s="20"/>
      <c r="AS155" s="20">
        <f t="shared" si="116"/>
        <v>0</v>
      </c>
      <c r="AT155" s="20">
        <f t="shared" si="116"/>
        <v>0</v>
      </c>
      <c r="AU155" s="20"/>
      <c r="AV155" s="20">
        <f t="shared" si="116"/>
        <v>0</v>
      </c>
      <c r="AW155" s="20">
        <f t="shared" si="116"/>
        <v>0</v>
      </c>
      <c r="AX155" s="20"/>
      <c r="AY155" s="20">
        <f t="shared" si="116"/>
        <v>0</v>
      </c>
      <c r="AZ155" s="20">
        <f t="shared" si="116"/>
        <v>0</v>
      </c>
      <c r="BA155" s="23"/>
      <c r="BB155" s="20">
        <f t="shared" si="116"/>
        <v>0</v>
      </c>
      <c r="BC155" s="20">
        <f t="shared" si="116"/>
        <v>0</v>
      </c>
      <c r="BD155" s="23"/>
      <c r="BE155" s="20">
        <f t="shared" si="116"/>
        <v>0</v>
      </c>
      <c r="BF155" s="20">
        <f t="shared" si="116"/>
        <v>0</v>
      </c>
      <c r="BG155" s="23"/>
      <c r="BH155" s="20">
        <f t="shared" si="116"/>
        <v>0</v>
      </c>
      <c r="BI155" s="20">
        <f t="shared" si="116"/>
        <v>0</v>
      </c>
      <c r="BJ155" s="23"/>
      <c r="BK155" s="20">
        <f t="shared" si="116"/>
        <v>0</v>
      </c>
      <c r="BL155" s="20">
        <f t="shared" si="116"/>
        <v>0</v>
      </c>
      <c r="BM155" s="23"/>
      <c r="BN155" s="20">
        <f t="shared" si="116"/>
        <v>0</v>
      </c>
      <c r="BO155" s="20">
        <f t="shared" si="116"/>
        <v>0</v>
      </c>
      <c r="BP155" s="23"/>
      <c r="BQ155" s="20">
        <f t="shared" si="116"/>
        <v>0</v>
      </c>
      <c r="BR155" s="20">
        <f t="shared" si="116"/>
        <v>0</v>
      </c>
      <c r="BS155" s="23"/>
      <c r="BT155" s="20">
        <f t="shared" si="116"/>
        <v>0</v>
      </c>
      <c r="BU155" s="20">
        <f t="shared" si="116"/>
        <v>0</v>
      </c>
      <c r="BV155" s="23"/>
      <c r="BW155" s="20">
        <f t="shared" si="116"/>
        <v>0</v>
      </c>
      <c r="BX155" s="20">
        <f t="shared" si="116"/>
        <v>0</v>
      </c>
      <c r="BY155" s="23"/>
      <c r="BZ155" s="20">
        <f t="shared" si="116"/>
        <v>0</v>
      </c>
      <c r="CA155" s="20">
        <f t="shared" si="116"/>
        <v>0</v>
      </c>
      <c r="CB155" s="23"/>
      <c r="CC155" s="20">
        <f t="shared" ref="CC155:CJ155" si="118">SUM(CC156:CC161)</f>
        <v>0</v>
      </c>
      <c r="CD155" s="20">
        <f t="shared" si="118"/>
        <v>0</v>
      </c>
      <c r="CE155" s="23"/>
      <c r="CF155" s="20">
        <f t="shared" si="118"/>
        <v>0</v>
      </c>
      <c r="CG155" s="20">
        <f t="shared" si="118"/>
        <v>0</v>
      </c>
      <c r="CH155" s="23"/>
      <c r="CI155" s="20">
        <f t="shared" si="118"/>
        <v>0</v>
      </c>
      <c r="CJ155" s="20">
        <f t="shared" si="118"/>
        <v>0</v>
      </c>
      <c r="CK155" s="23"/>
      <c r="CL155" s="20">
        <f>SUM(CL156:CL161)</f>
        <v>0</v>
      </c>
      <c r="CM155" s="20">
        <f>SUM(CM156:CM161)</f>
        <v>0</v>
      </c>
      <c r="CN155" s="23"/>
      <c r="CO155" s="20">
        <f>SUM(CO156:CO161)</f>
        <v>0</v>
      </c>
      <c r="CP155" s="20">
        <f>SUM(CP156:CP161)</f>
        <v>0</v>
      </c>
      <c r="CQ155" s="23"/>
      <c r="CR155" s="20">
        <f>SUM(CR156:CR161)</f>
        <v>0</v>
      </c>
      <c r="CS155" s="20">
        <f>SUM(CS156:CS161)</f>
        <v>0</v>
      </c>
      <c r="CT155" s="23"/>
      <c r="CU155" s="20">
        <f>SUM(CU156:CU161)</f>
        <v>0</v>
      </c>
      <c r="CV155" s="20">
        <f>SUM(CV156:CV161)</f>
        <v>0</v>
      </c>
      <c r="CW155" s="23"/>
      <c r="CX155" s="20">
        <f>SUM(CX156:CX161)</f>
        <v>0</v>
      </c>
      <c r="CY155" s="20">
        <f>SUM(CY156:CY161)</f>
        <v>0</v>
      </c>
      <c r="CZ155" s="23"/>
    </row>
    <row r="156" spans="1:104" ht="15.75" customHeight="1">
      <c r="A156" s="1" t="s">
        <v>76</v>
      </c>
      <c r="B156" s="19">
        <f t="shared" ref="B156:B161" si="119">H156+K156+N156+AG156+AJ156+AM156+AP156+AS156+AV156+AY156+BB156+BE156+BH156+BK156+E156+BN156+BQ156+BT156+BW156+BZ156+CC156+CF156+CI156+Q156+T156+CL156+AD156+CO156+CR156+CU156+CX156</f>
        <v>138.6</v>
      </c>
      <c r="C156" s="19">
        <f t="shared" ref="C156:C161" si="120">I156+L156+O156+AH156+AK156+AN156+AQ156+AT156+AW156+AZ156+BC156+BF156+BI156+BL156+F156+BO156+BR156+BU156+BX156+CA156+CD156+CG156+CJ156+R156+V156+CM156+AE156+CP156+CS156+CV156+CY156</f>
        <v>76.655000000000001</v>
      </c>
      <c r="D156" s="19">
        <f t="shared" si="98"/>
        <v>55.306637806637816</v>
      </c>
      <c r="E156" s="19"/>
      <c r="F156" s="19"/>
      <c r="G156" s="17"/>
      <c r="H156" s="19"/>
      <c r="I156" s="19"/>
      <c r="J156" s="17"/>
      <c r="K156" s="19"/>
      <c r="L156" s="19"/>
      <c r="M156" s="17"/>
      <c r="N156" s="19">
        <v>138.6</v>
      </c>
      <c r="O156" s="19">
        <v>76.655000000000001</v>
      </c>
      <c r="P156" s="17">
        <f t="shared" si="117"/>
        <v>55.306637806637816</v>
      </c>
      <c r="Q156" s="19"/>
      <c r="R156" s="19"/>
      <c r="S156" s="17"/>
      <c r="T156" s="19"/>
      <c r="U156" s="19">
        <f t="shared" ref="U156:V161" si="121">X156+AA156</f>
        <v>0</v>
      </c>
      <c r="V156" s="19">
        <f t="shared" si="121"/>
        <v>0</v>
      </c>
      <c r="W156" s="17"/>
      <c r="X156" s="19"/>
      <c r="Y156" s="19"/>
      <c r="Z156" s="17"/>
      <c r="AA156" s="19"/>
      <c r="AB156" s="19"/>
      <c r="AC156" s="17"/>
      <c r="AD156" s="19"/>
      <c r="AE156" s="19"/>
      <c r="AF156" s="17"/>
      <c r="AG156" s="19"/>
      <c r="AH156" s="19"/>
      <c r="AI156" s="17"/>
      <c r="AJ156" s="19"/>
      <c r="AK156" s="19"/>
      <c r="AL156" s="17"/>
      <c r="AM156" s="19"/>
      <c r="AN156" s="19"/>
      <c r="AO156" s="17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7"/>
      <c r="BB156" s="19"/>
      <c r="BC156" s="19"/>
      <c r="BD156" s="17"/>
      <c r="BE156" s="19"/>
      <c r="BF156" s="19"/>
      <c r="BG156" s="17"/>
      <c r="BH156" s="19"/>
      <c r="BI156" s="19"/>
      <c r="BJ156" s="17"/>
      <c r="BK156" s="19"/>
      <c r="BL156" s="19"/>
      <c r="BM156" s="17"/>
      <c r="BN156" s="19"/>
      <c r="BO156" s="19"/>
      <c r="BP156" s="17"/>
      <c r="BQ156" s="19"/>
      <c r="BR156" s="19"/>
      <c r="BS156" s="17"/>
      <c r="BT156" s="19"/>
      <c r="BU156" s="19"/>
      <c r="BV156" s="17"/>
      <c r="BW156" s="19"/>
      <c r="BX156" s="19"/>
      <c r="BY156" s="17"/>
      <c r="BZ156" s="19"/>
      <c r="CA156" s="19"/>
      <c r="CB156" s="17"/>
      <c r="CC156" s="19"/>
      <c r="CD156" s="19"/>
      <c r="CE156" s="17"/>
      <c r="CF156" s="19"/>
      <c r="CG156" s="19"/>
      <c r="CH156" s="17"/>
      <c r="CI156" s="19"/>
      <c r="CJ156" s="19"/>
      <c r="CK156" s="17"/>
      <c r="CL156" s="19"/>
      <c r="CM156" s="19"/>
      <c r="CN156" s="17"/>
      <c r="CO156" s="19"/>
      <c r="CP156" s="19"/>
      <c r="CQ156" s="17"/>
      <c r="CR156" s="19"/>
      <c r="CS156" s="19"/>
      <c r="CT156" s="17"/>
      <c r="CU156" s="19"/>
      <c r="CV156" s="19"/>
      <c r="CW156" s="17"/>
      <c r="CX156" s="19"/>
      <c r="CY156" s="19"/>
      <c r="CZ156" s="17"/>
    </row>
    <row r="157" spans="1:104" ht="15.75" customHeight="1">
      <c r="A157" s="1" t="s">
        <v>77</v>
      </c>
      <c r="B157" s="19">
        <f t="shared" si="119"/>
        <v>138.6</v>
      </c>
      <c r="C157" s="19">
        <f t="shared" si="120"/>
        <v>63.441249999999997</v>
      </c>
      <c r="D157" s="19">
        <f t="shared" si="98"/>
        <v>45.772907647907644</v>
      </c>
      <c r="E157" s="19"/>
      <c r="F157" s="19"/>
      <c r="G157" s="17"/>
      <c r="H157" s="19"/>
      <c r="I157" s="19"/>
      <c r="J157" s="17"/>
      <c r="K157" s="19"/>
      <c r="L157" s="19"/>
      <c r="M157" s="17"/>
      <c r="N157" s="19">
        <v>138.6</v>
      </c>
      <c r="O157" s="19">
        <v>63.441249999999997</v>
      </c>
      <c r="P157" s="17">
        <f t="shared" si="117"/>
        <v>45.772907647907644</v>
      </c>
      <c r="Q157" s="19"/>
      <c r="R157" s="19"/>
      <c r="S157" s="17"/>
      <c r="T157" s="19"/>
      <c r="U157" s="19">
        <f t="shared" si="121"/>
        <v>0</v>
      </c>
      <c r="V157" s="19">
        <f t="shared" si="121"/>
        <v>0</v>
      </c>
      <c r="W157" s="17"/>
      <c r="X157" s="19"/>
      <c r="Y157" s="19"/>
      <c r="Z157" s="17"/>
      <c r="AA157" s="19"/>
      <c r="AB157" s="19"/>
      <c r="AC157" s="17"/>
      <c r="AD157" s="19"/>
      <c r="AE157" s="19"/>
      <c r="AF157" s="17"/>
      <c r="AG157" s="19"/>
      <c r="AH157" s="19"/>
      <c r="AI157" s="17"/>
      <c r="AJ157" s="19"/>
      <c r="AK157" s="19"/>
      <c r="AL157" s="17"/>
      <c r="AM157" s="19"/>
      <c r="AN157" s="19"/>
      <c r="AO157" s="17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7"/>
      <c r="BB157" s="19"/>
      <c r="BC157" s="19"/>
      <c r="BD157" s="17"/>
      <c r="BE157" s="19"/>
      <c r="BF157" s="19"/>
      <c r="BG157" s="17"/>
      <c r="BH157" s="19"/>
      <c r="BI157" s="19"/>
      <c r="BJ157" s="17"/>
      <c r="BK157" s="19"/>
      <c r="BL157" s="19"/>
      <c r="BM157" s="17"/>
      <c r="BN157" s="19"/>
      <c r="BO157" s="19"/>
      <c r="BP157" s="17"/>
      <c r="BQ157" s="19"/>
      <c r="BR157" s="19"/>
      <c r="BS157" s="17"/>
      <c r="BT157" s="19"/>
      <c r="BU157" s="19"/>
      <c r="BV157" s="17"/>
      <c r="BW157" s="19"/>
      <c r="BX157" s="19"/>
      <c r="BY157" s="17"/>
      <c r="BZ157" s="19"/>
      <c r="CA157" s="19"/>
      <c r="CB157" s="17"/>
      <c r="CC157" s="19"/>
      <c r="CD157" s="19"/>
      <c r="CE157" s="17"/>
      <c r="CF157" s="19"/>
      <c r="CG157" s="19"/>
      <c r="CH157" s="17"/>
      <c r="CI157" s="19"/>
      <c r="CJ157" s="19"/>
      <c r="CK157" s="17"/>
      <c r="CL157" s="19"/>
      <c r="CM157" s="19"/>
      <c r="CN157" s="17"/>
      <c r="CO157" s="19"/>
      <c r="CP157" s="19"/>
      <c r="CQ157" s="17"/>
      <c r="CR157" s="19"/>
      <c r="CS157" s="19"/>
      <c r="CT157" s="17"/>
      <c r="CU157" s="19"/>
      <c r="CV157" s="19"/>
      <c r="CW157" s="17"/>
      <c r="CX157" s="19"/>
      <c r="CY157" s="19"/>
      <c r="CZ157" s="17"/>
    </row>
    <row r="158" spans="1:104" ht="15.75" customHeight="1">
      <c r="A158" s="1" t="s">
        <v>21</v>
      </c>
      <c r="B158" s="19">
        <f t="shared" si="119"/>
        <v>273.60000000000002</v>
      </c>
      <c r="C158" s="19">
        <f t="shared" si="120"/>
        <v>126.07953999999999</v>
      </c>
      <c r="D158" s="19">
        <f t="shared" si="98"/>
        <v>46.081703216374265</v>
      </c>
      <c r="E158" s="19"/>
      <c r="F158" s="19"/>
      <c r="G158" s="17"/>
      <c r="H158" s="19"/>
      <c r="I158" s="19"/>
      <c r="J158" s="17"/>
      <c r="K158" s="19"/>
      <c r="L158" s="19"/>
      <c r="M158" s="17"/>
      <c r="N158" s="19">
        <v>273.60000000000002</v>
      </c>
      <c r="O158" s="19">
        <v>126.07953999999999</v>
      </c>
      <c r="P158" s="17">
        <f t="shared" si="117"/>
        <v>46.081703216374265</v>
      </c>
      <c r="Q158" s="19"/>
      <c r="R158" s="19"/>
      <c r="S158" s="17"/>
      <c r="T158" s="19"/>
      <c r="U158" s="19">
        <f t="shared" si="121"/>
        <v>0</v>
      </c>
      <c r="V158" s="19">
        <f t="shared" si="121"/>
        <v>0</v>
      </c>
      <c r="W158" s="17"/>
      <c r="X158" s="19"/>
      <c r="Y158" s="19"/>
      <c r="Z158" s="17"/>
      <c r="AA158" s="19"/>
      <c r="AB158" s="19"/>
      <c r="AC158" s="17"/>
      <c r="AD158" s="19"/>
      <c r="AE158" s="19"/>
      <c r="AF158" s="17"/>
      <c r="AG158" s="19"/>
      <c r="AH158" s="19"/>
      <c r="AI158" s="17"/>
      <c r="AJ158" s="19"/>
      <c r="AK158" s="19"/>
      <c r="AL158" s="17"/>
      <c r="AM158" s="19"/>
      <c r="AN158" s="19"/>
      <c r="AO158" s="17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7"/>
      <c r="BB158" s="19"/>
      <c r="BC158" s="19"/>
      <c r="BD158" s="17"/>
      <c r="BE158" s="19"/>
      <c r="BF158" s="19"/>
      <c r="BG158" s="17"/>
      <c r="BH158" s="19"/>
      <c r="BI158" s="19"/>
      <c r="BJ158" s="17"/>
      <c r="BK158" s="19"/>
      <c r="BL158" s="19"/>
      <c r="BM158" s="17"/>
      <c r="BN158" s="19"/>
      <c r="BO158" s="19"/>
      <c r="BP158" s="17"/>
      <c r="BQ158" s="19"/>
      <c r="BR158" s="19"/>
      <c r="BS158" s="17"/>
      <c r="BT158" s="19"/>
      <c r="BU158" s="19"/>
      <c r="BV158" s="17"/>
      <c r="BW158" s="19"/>
      <c r="BX158" s="19"/>
      <c r="BY158" s="17"/>
      <c r="BZ158" s="19"/>
      <c r="CA158" s="19"/>
      <c r="CB158" s="17"/>
      <c r="CC158" s="19"/>
      <c r="CD158" s="19"/>
      <c r="CE158" s="17"/>
      <c r="CF158" s="19"/>
      <c r="CG158" s="19"/>
      <c r="CH158" s="17"/>
      <c r="CI158" s="19"/>
      <c r="CJ158" s="19"/>
      <c r="CK158" s="17"/>
      <c r="CL158" s="19"/>
      <c r="CM158" s="19"/>
      <c r="CN158" s="17"/>
      <c r="CO158" s="19"/>
      <c r="CP158" s="19"/>
      <c r="CQ158" s="17"/>
      <c r="CR158" s="19"/>
      <c r="CS158" s="19"/>
      <c r="CT158" s="17"/>
      <c r="CU158" s="19"/>
      <c r="CV158" s="19"/>
      <c r="CW158" s="17"/>
      <c r="CX158" s="19"/>
      <c r="CY158" s="19"/>
      <c r="CZ158" s="17"/>
    </row>
    <row r="159" spans="1:104" ht="15.75" customHeight="1">
      <c r="A159" s="1" t="s">
        <v>65</v>
      </c>
      <c r="B159" s="19">
        <f t="shared" si="119"/>
        <v>138.6</v>
      </c>
      <c r="C159" s="19">
        <f t="shared" si="120"/>
        <v>63.441249999999997</v>
      </c>
      <c r="D159" s="19">
        <f t="shared" si="98"/>
        <v>45.772907647907644</v>
      </c>
      <c r="E159" s="19"/>
      <c r="F159" s="19"/>
      <c r="G159" s="17"/>
      <c r="H159" s="19"/>
      <c r="I159" s="19"/>
      <c r="J159" s="17"/>
      <c r="K159" s="19"/>
      <c r="L159" s="19"/>
      <c r="M159" s="17"/>
      <c r="N159" s="19">
        <v>138.6</v>
      </c>
      <c r="O159" s="19">
        <v>63.441249999999997</v>
      </c>
      <c r="P159" s="17">
        <f t="shared" si="117"/>
        <v>45.772907647907644</v>
      </c>
      <c r="Q159" s="19"/>
      <c r="R159" s="19"/>
      <c r="S159" s="17"/>
      <c r="T159" s="19"/>
      <c r="U159" s="19">
        <f t="shared" si="121"/>
        <v>0</v>
      </c>
      <c r="V159" s="19">
        <f t="shared" si="121"/>
        <v>0</v>
      </c>
      <c r="W159" s="17"/>
      <c r="X159" s="19"/>
      <c r="Y159" s="19"/>
      <c r="Z159" s="17"/>
      <c r="AA159" s="19"/>
      <c r="AB159" s="19"/>
      <c r="AC159" s="17"/>
      <c r="AD159" s="19"/>
      <c r="AE159" s="19"/>
      <c r="AF159" s="17"/>
      <c r="AG159" s="19"/>
      <c r="AH159" s="19"/>
      <c r="AI159" s="17"/>
      <c r="AJ159" s="19"/>
      <c r="AK159" s="19"/>
      <c r="AL159" s="17"/>
      <c r="AM159" s="19"/>
      <c r="AN159" s="19"/>
      <c r="AO159" s="17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7"/>
      <c r="BB159" s="19"/>
      <c r="BC159" s="19"/>
      <c r="BD159" s="17"/>
      <c r="BE159" s="19"/>
      <c r="BF159" s="19"/>
      <c r="BG159" s="17"/>
      <c r="BH159" s="19"/>
      <c r="BI159" s="19"/>
      <c r="BJ159" s="17"/>
      <c r="BK159" s="19"/>
      <c r="BL159" s="19"/>
      <c r="BM159" s="17"/>
      <c r="BN159" s="19"/>
      <c r="BO159" s="19"/>
      <c r="BP159" s="17"/>
      <c r="BQ159" s="19"/>
      <c r="BR159" s="19"/>
      <c r="BS159" s="17"/>
      <c r="BT159" s="19"/>
      <c r="BU159" s="19"/>
      <c r="BV159" s="17"/>
      <c r="BW159" s="19"/>
      <c r="BX159" s="19"/>
      <c r="BY159" s="17"/>
      <c r="BZ159" s="19"/>
      <c r="CA159" s="19"/>
      <c r="CB159" s="17"/>
      <c r="CC159" s="19"/>
      <c r="CD159" s="19"/>
      <c r="CE159" s="17"/>
      <c r="CF159" s="19"/>
      <c r="CG159" s="19"/>
      <c r="CH159" s="17"/>
      <c r="CI159" s="19"/>
      <c r="CJ159" s="19"/>
      <c r="CK159" s="17"/>
      <c r="CL159" s="19"/>
      <c r="CM159" s="19"/>
      <c r="CN159" s="17"/>
      <c r="CO159" s="19"/>
      <c r="CP159" s="19"/>
      <c r="CQ159" s="17"/>
      <c r="CR159" s="19"/>
      <c r="CS159" s="19"/>
      <c r="CT159" s="17"/>
      <c r="CU159" s="19"/>
      <c r="CV159" s="19"/>
      <c r="CW159" s="17"/>
      <c r="CX159" s="19"/>
      <c r="CY159" s="19"/>
      <c r="CZ159" s="17"/>
    </row>
    <row r="160" spans="1:104" ht="15.75" customHeight="1">
      <c r="A160" s="1" t="s">
        <v>81</v>
      </c>
      <c r="B160" s="19">
        <f t="shared" si="119"/>
        <v>138.6</v>
      </c>
      <c r="C160" s="19">
        <f t="shared" si="120"/>
        <v>63.441249999999997</v>
      </c>
      <c r="D160" s="19">
        <f t="shared" si="98"/>
        <v>45.772907647907644</v>
      </c>
      <c r="E160" s="19"/>
      <c r="F160" s="19"/>
      <c r="G160" s="17"/>
      <c r="H160" s="19"/>
      <c r="I160" s="19"/>
      <c r="J160" s="17"/>
      <c r="K160" s="19"/>
      <c r="L160" s="19"/>
      <c r="M160" s="17"/>
      <c r="N160" s="19">
        <v>138.6</v>
      </c>
      <c r="O160" s="19">
        <v>63.441249999999997</v>
      </c>
      <c r="P160" s="17">
        <f t="shared" si="117"/>
        <v>45.772907647907644</v>
      </c>
      <c r="Q160" s="19"/>
      <c r="R160" s="19"/>
      <c r="S160" s="17"/>
      <c r="T160" s="19"/>
      <c r="U160" s="19">
        <f t="shared" si="121"/>
        <v>0</v>
      </c>
      <c r="V160" s="19">
        <f t="shared" si="121"/>
        <v>0</v>
      </c>
      <c r="W160" s="17"/>
      <c r="X160" s="19"/>
      <c r="Y160" s="19"/>
      <c r="Z160" s="17"/>
      <c r="AA160" s="19"/>
      <c r="AB160" s="19"/>
      <c r="AC160" s="17"/>
      <c r="AD160" s="19"/>
      <c r="AE160" s="19"/>
      <c r="AF160" s="17"/>
      <c r="AG160" s="19"/>
      <c r="AH160" s="19"/>
      <c r="AI160" s="17"/>
      <c r="AJ160" s="19"/>
      <c r="AK160" s="19"/>
      <c r="AL160" s="17"/>
      <c r="AM160" s="19"/>
      <c r="AN160" s="19"/>
      <c r="AO160" s="17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7"/>
      <c r="BB160" s="19"/>
      <c r="BC160" s="19"/>
      <c r="BD160" s="17"/>
      <c r="BE160" s="19"/>
      <c r="BF160" s="19"/>
      <c r="BG160" s="17"/>
      <c r="BH160" s="19"/>
      <c r="BI160" s="19"/>
      <c r="BJ160" s="17"/>
      <c r="BK160" s="19"/>
      <c r="BL160" s="19"/>
      <c r="BM160" s="17"/>
      <c r="BN160" s="19"/>
      <c r="BO160" s="19"/>
      <c r="BP160" s="17"/>
      <c r="BQ160" s="19"/>
      <c r="BR160" s="19"/>
      <c r="BS160" s="17"/>
      <c r="BT160" s="19"/>
      <c r="BU160" s="19"/>
      <c r="BV160" s="17"/>
      <c r="BW160" s="19"/>
      <c r="BX160" s="19"/>
      <c r="BY160" s="17"/>
      <c r="BZ160" s="19"/>
      <c r="CA160" s="19"/>
      <c r="CB160" s="17"/>
      <c r="CC160" s="19"/>
      <c r="CD160" s="19"/>
      <c r="CE160" s="17"/>
      <c r="CF160" s="19"/>
      <c r="CG160" s="19"/>
      <c r="CH160" s="17"/>
      <c r="CI160" s="19"/>
      <c r="CJ160" s="19"/>
      <c r="CK160" s="17"/>
      <c r="CL160" s="19"/>
      <c r="CM160" s="19"/>
      <c r="CN160" s="17"/>
      <c r="CO160" s="19"/>
      <c r="CP160" s="19"/>
      <c r="CQ160" s="17"/>
      <c r="CR160" s="19"/>
      <c r="CS160" s="19"/>
      <c r="CT160" s="17"/>
      <c r="CU160" s="19"/>
      <c r="CV160" s="19"/>
      <c r="CW160" s="17"/>
      <c r="CX160" s="19"/>
      <c r="CY160" s="19"/>
      <c r="CZ160" s="17"/>
    </row>
    <row r="161" spans="1:104" ht="15.75" customHeight="1">
      <c r="A161" s="1" t="s">
        <v>93</v>
      </c>
      <c r="B161" s="19">
        <f t="shared" si="119"/>
        <v>138.6</v>
      </c>
      <c r="C161" s="19">
        <f t="shared" si="120"/>
        <v>66.455250000000007</v>
      </c>
      <c r="D161" s="19">
        <f t="shared" si="98"/>
        <v>47.947510822510829</v>
      </c>
      <c r="E161" s="19"/>
      <c r="F161" s="19"/>
      <c r="G161" s="17"/>
      <c r="H161" s="19"/>
      <c r="I161" s="19"/>
      <c r="J161" s="17"/>
      <c r="K161" s="19"/>
      <c r="L161" s="19"/>
      <c r="M161" s="17"/>
      <c r="N161" s="19">
        <v>138.6</v>
      </c>
      <c r="O161" s="19">
        <v>66.455250000000007</v>
      </c>
      <c r="P161" s="17">
        <f t="shared" si="117"/>
        <v>47.947510822510829</v>
      </c>
      <c r="Q161" s="19"/>
      <c r="R161" s="19"/>
      <c r="S161" s="17"/>
      <c r="T161" s="19"/>
      <c r="U161" s="19">
        <f t="shared" si="121"/>
        <v>0</v>
      </c>
      <c r="V161" s="19">
        <f t="shared" si="121"/>
        <v>0</v>
      </c>
      <c r="W161" s="17"/>
      <c r="X161" s="19"/>
      <c r="Y161" s="19"/>
      <c r="Z161" s="17"/>
      <c r="AA161" s="19"/>
      <c r="AB161" s="19"/>
      <c r="AC161" s="17"/>
      <c r="AD161" s="19"/>
      <c r="AE161" s="19"/>
      <c r="AF161" s="17"/>
      <c r="AG161" s="19"/>
      <c r="AH161" s="19"/>
      <c r="AI161" s="17"/>
      <c r="AJ161" s="19"/>
      <c r="AK161" s="19"/>
      <c r="AL161" s="17"/>
      <c r="AM161" s="19"/>
      <c r="AN161" s="19"/>
      <c r="AO161" s="17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7"/>
      <c r="BB161" s="19"/>
      <c r="BC161" s="19"/>
      <c r="BD161" s="17"/>
      <c r="BE161" s="19"/>
      <c r="BF161" s="19"/>
      <c r="BG161" s="17"/>
      <c r="BH161" s="19"/>
      <c r="BI161" s="19"/>
      <c r="BJ161" s="17"/>
      <c r="BK161" s="19"/>
      <c r="BL161" s="19"/>
      <c r="BM161" s="17"/>
      <c r="BN161" s="19"/>
      <c r="BO161" s="19"/>
      <c r="BP161" s="17"/>
      <c r="BQ161" s="19"/>
      <c r="BR161" s="19"/>
      <c r="BS161" s="17"/>
      <c r="BT161" s="19"/>
      <c r="BU161" s="19"/>
      <c r="BV161" s="17"/>
      <c r="BW161" s="19"/>
      <c r="BX161" s="19"/>
      <c r="BY161" s="17"/>
      <c r="BZ161" s="19"/>
      <c r="CA161" s="19"/>
      <c r="CB161" s="17"/>
      <c r="CC161" s="19"/>
      <c r="CD161" s="19"/>
      <c r="CE161" s="17"/>
      <c r="CF161" s="19"/>
      <c r="CG161" s="19"/>
      <c r="CH161" s="17"/>
      <c r="CI161" s="19"/>
      <c r="CJ161" s="19"/>
      <c r="CK161" s="17"/>
      <c r="CL161" s="19"/>
      <c r="CM161" s="19"/>
      <c r="CN161" s="17"/>
      <c r="CO161" s="19"/>
      <c r="CP161" s="19"/>
      <c r="CQ161" s="17"/>
      <c r="CR161" s="19"/>
      <c r="CS161" s="19"/>
      <c r="CT161" s="17"/>
      <c r="CU161" s="19"/>
      <c r="CV161" s="19"/>
      <c r="CW161" s="17"/>
      <c r="CX161" s="19"/>
      <c r="CY161" s="19"/>
      <c r="CZ161" s="17"/>
    </row>
    <row r="162" spans="1:104" s="6" customFormat="1" ht="15.75" customHeight="1">
      <c r="A162" s="2" t="s">
        <v>162</v>
      </c>
      <c r="B162" s="20">
        <f>SUM(B163:B165)</f>
        <v>3278799.0946599995</v>
      </c>
      <c r="C162" s="20">
        <f t="shared" ref="C162:CA162" si="122">SUM(C163:C165)</f>
        <v>2013415.2141999998</v>
      </c>
      <c r="D162" s="20">
        <f>C162/B162*100</f>
        <v>61.407093148193766</v>
      </c>
      <c r="E162" s="20">
        <f>SUM(E163:E165)</f>
        <v>0</v>
      </c>
      <c r="F162" s="20">
        <f>SUM(F163:F165)</f>
        <v>0</v>
      </c>
      <c r="G162" s="23"/>
      <c r="H162" s="20">
        <f t="shared" si="122"/>
        <v>9466.4</v>
      </c>
      <c r="I162" s="20">
        <f t="shared" si="122"/>
        <v>5396.72786</v>
      </c>
      <c r="J162" s="23">
        <f>I162/H162*100</f>
        <v>57.009294557593172</v>
      </c>
      <c r="K162" s="20">
        <f t="shared" si="122"/>
        <v>20.8</v>
      </c>
      <c r="L162" s="20">
        <f t="shared" si="122"/>
        <v>19.8</v>
      </c>
      <c r="M162" s="23">
        <f>L162/K162*100</f>
        <v>95.192307692307693</v>
      </c>
      <c r="N162" s="20">
        <f t="shared" si="122"/>
        <v>0</v>
      </c>
      <c r="O162" s="20">
        <f t="shared" si="122"/>
        <v>0</v>
      </c>
      <c r="P162" s="23"/>
      <c r="Q162" s="20">
        <f>SUM(Q163:Q165)</f>
        <v>12185.290390000002</v>
      </c>
      <c r="R162" s="20">
        <f>SUM(R163:R165)</f>
        <v>355.60025999999999</v>
      </c>
      <c r="S162" s="23">
        <f>R162/Q162*100</f>
        <v>2.9182748101910434</v>
      </c>
      <c r="T162" s="20">
        <f>T163+T164+T165</f>
        <v>20625.423269999999</v>
      </c>
      <c r="U162" s="20">
        <f>SUM(U163:U165)</f>
        <v>20625.423269999999</v>
      </c>
      <c r="V162" s="20">
        <f>SUM(V163:V165)</f>
        <v>16532.583040000001</v>
      </c>
      <c r="W162" s="23">
        <f>V162/U162*100</f>
        <v>80.156333392909815</v>
      </c>
      <c r="X162" s="20">
        <f>SUM(X163:X165)</f>
        <v>20419.169040000001</v>
      </c>
      <c r="Y162" s="20">
        <f>SUM(Y163:Y165)</f>
        <v>16367.257230000001</v>
      </c>
      <c r="Z162" s="23">
        <f>Y162/X162*100</f>
        <v>80.156333482216965</v>
      </c>
      <c r="AA162" s="20">
        <f>SUM(AA163:AA165)</f>
        <v>206.25423000000001</v>
      </c>
      <c r="AB162" s="20">
        <f>SUM(AB163:AB165)</f>
        <v>165.32580999999999</v>
      </c>
      <c r="AC162" s="23">
        <f>AB162/AA162*100</f>
        <v>80.156324551501314</v>
      </c>
      <c r="AD162" s="20">
        <f>SUM(AD163:AD165)</f>
        <v>123429.59999999999</v>
      </c>
      <c r="AE162" s="20">
        <f>SUM(AE163:AE165)</f>
        <v>81680.38</v>
      </c>
      <c r="AF162" s="23">
        <f>AE162/AD162*100</f>
        <v>66.175682332276864</v>
      </c>
      <c r="AG162" s="20">
        <f t="shared" si="122"/>
        <v>1338853.8999999999</v>
      </c>
      <c r="AH162" s="20">
        <f t="shared" si="122"/>
        <v>906343.3052099999</v>
      </c>
      <c r="AI162" s="23">
        <f>AH162/AG162*100</f>
        <v>67.695459916126765</v>
      </c>
      <c r="AJ162" s="20">
        <f t="shared" si="122"/>
        <v>1132219.8999999999</v>
      </c>
      <c r="AK162" s="20">
        <f t="shared" si="122"/>
        <v>649000.44151999999</v>
      </c>
      <c r="AL162" s="23">
        <f>AK162/AJ162*100</f>
        <v>57.321059409042363</v>
      </c>
      <c r="AM162" s="20">
        <f t="shared" si="122"/>
        <v>2805.5</v>
      </c>
      <c r="AN162" s="20">
        <f t="shared" si="122"/>
        <v>0</v>
      </c>
      <c r="AO162" s="23">
        <f>AN162/AM162*100</f>
        <v>0</v>
      </c>
      <c r="AP162" s="20">
        <f t="shared" si="122"/>
        <v>739.90000000000009</v>
      </c>
      <c r="AQ162" s="20">
        <f t="shared" si="122"/>
        <v>336.01912999999996</v>
      </c>
      <c r="AR162" s="20">
        <f>AQ162/AP162*100</f>
        <v>45.414127584808746</v>
      </c>
      <c r="AS162" s="20">
        <f t="shared" si="122"/>
        <v>4601.8999999999996</v>
      </c>
      <c r="AT162" s="20">
        <f t="shared" si="122"/>
        <v>3449.2</v>
      </c>
      <c r="AU162" s="20">
        <f>AT162/AS162*100</f>
        <v>74.951650405267387</v>
      </c>
      <c r="AV162" s="20">
        <f t="shared" si="122"/>
        <v>70001.899999999994</v>
      </c>
      <c r="AW162" s="20">
        <f t="shared" si="122"/>
        <v>44033.834000000003</v>
      </c>
      <c r="AX162" s="20">
        <f>AW162/AV162*100</f>
        <v>62.903769754820949</v>
      </c>
      <c r="AY162" s="20">
        <f t="shared" si="122"/>
        <v>320770.70210999995</v>
      </c>
      <c r="AZ162" s="20">
        <f t="shared" si="122"/>
        <v>186610.18022000001</v>
      </c>
      <c r="BA162" s="23">
        <f>AZ162/AY162*100</f>
        <v>58.175568713880523</v>
      </c>
      <c r="BB162" s="20">
        <f t="shared" si="122"/>
        <v>804.3</v>
      </c>
      <c r="BC162" s="20">
        <f t="shared" si="122"/>
        <v>741.79113999999993</v>
      </c>
      <c r="BD162" s="23">
        <f>BC162/BB162*100</f>
        <v>92.228166107173934</v>
      </c>
      <c r="BE162" s="20">
        <f t="shared" si="122"/>
        <v>20.7</v>
      </c>
      <c r="BF162" s="20">
        <f t="shared" si="122"/>
        <v>0</v>
      </c>
      <c r="BG162" s="23">
        <f>BF162/BE162*100</f>
        <v>0</v>
      </c>
      <c r="BH162" s="20">
        <f t="shared" si="122"/>
        <v>3867</v>
      </c>
      <c r="BI162" s="20">
        <f t="shared" si="122"/>
        <v>1866.4024000000002</v>
      </c>
      <c r="BJ162" s="23">
        <f>BI162/BH162*100</f>
        <v>48.264866821825706</v>
      </c>
      <c r="BK162" s="20">
        <f t="shared" si="122"/>
        <v>1242</v>
      </c>
      <c r="BL162" s="20">
        <f t="shared" si="122"/>
        <v>559.65300999999999</v>
      </c>
      <c r="BM162" s="23">
        <f>BL162/BK162*100</f>
        <v>45.060628824476652</v>
      </c>
      <c r="BN162" s="20">
        <f t="shared" si="122"/>
        <v>2518</v>
      </c>
      <c r="BO162" s="20">
        <f t="shared" si="122"/>
        <v>1529.2356400000001</v>
      </c>
      <c r="BP162" s="23">
        <f>BO162/BN162*100</f>
        <v>60.732154090548065</v>
      </c>
      <c r="BQ162" s="20">
        <f t="shared" si="122"/>
        <v>75</v>
      </c>
      <c r="BR162" s="20">
        <f t="shared" si="122"/>
        <v>18.600000000000001</v>
      </c>
      <c r="BS162" s="23">
        <f>BR162/BQ162*100</f>
        <v>24.800000000000004</v>
      </c>
      <c r="BT162" s="20">
        <f t="shared" si="122"/>
        <v>1022.092</v>
      </c>
      <c r="BU162" s="20">
        <f t="shared" si="122"/>
        <v>998.93899999999996</v>
      </c>
      <c r="BV162" s="23">
        <f>BU162/BT162*100</f>
        <v>97.73474403478356</v>
      </c>
      <c r="BW162" s="20">
        <f t="shared" si="122"/>
        <v>4027.9</v>
      </c>
      <c r="BX162" s="20">
        <f t="shared" si="122"/>
        <v>1368.7060000000001</v>
      </c>
      <c r="BY162" s="23">
        <f>BX162/BW162*100</f>
        <v>33.980635070384075</v>
      </c>
      <c r="BZ162" s="20">
        <f t="shared" si="122"/>
        <v>2.2000000000000002</v>
      </c>
      <c r="CA162" s="20">
        <f t="shared" si="122"/>
        <v>2.2000000000000002</v>
      </c>
      <c r="CB162" s="23">
        <f>CA162/BZ162*100</f>
        <v>100</v>
      </c>
      <c r="CC162" s="20">
        <f t="shared" ref="CC162:CJ162" si="123">SUM(CC163:CC165)</f>
        <v>43339.299999999996</v>
      </c>
      <c r="CD162" s="20">
        <f t="shared" si="123"/>
        <v>36521.52433</v>
      </c>
      <c r="CE162" s="23">
        <f>CD162/CC162*100</f>
        <v>84.268837590824035</v>
      </c>
      <c r="CF162" s="20">
        <f t="shared" si="123"/>
        <v>198</v>
      </c>
      <c r="CG162" s="20">
        <f t="shared" si="123"/>
        <v>99</v>
      </c>
      <c r="CH162" s="23">
        <f>CG162/CF162*100</f>
        <v>50</v>
      </c>
      <c r="CI162" s="20">
        <f t="shared" si="123"/>
        <v>20</v>
      </c>
      <c r="CJ162" s="20">
        <f t="shared" si="123"/>
        <v>4</v>
      </c>
      <c r="CK162" s="23">
        <f>CJ162/CI162*100</f>
        <v>20</v>
      </c>
      <c r="CL162" s="20">
        <f>SUM(CL163:CL165)</f>
        <v>21.527999999999999</v>
      </c>
      <c r="CM162" s="20">
        <f>SUM(CM163:CM165)</f>
        <v>4.6061800000000002</v>
      </c>
      <c r="CN162" s="23">
        <f>CM162/CL162*100</f>
        <v>21.396228167967301</v>
      </c>
      <c r="CO162" s="20">
        <f>SUM(CO163:CO165)</f>
        <v>153613.22125999999</v>
      </c>
      <c r="CP162" s="20">
        <f>SUM(CP163:CP165)</f>
        <v>69470.386769999997</v>
      </c>
      <c r="CQ162" s="23">
        <f>CP162/CO162*100</f>
        <v>45.224223670446321</v>
      </c>
      <c r="CR162" s="20">
        <f>SUM(CR163:CR165)</f>
        <v>20271.280000000002</v>
      </c>
      <c r="CS162" s="20">
        <f>SUM(CS163:CS165)</f>
        <v>6472.0984900000003</v>
      </c>
      <c r="CT162" s="23">
        <f>CS162/CR162*100</f>
        <v>31.92742880567976</v>
      </c>
      <c r="CU162" s="20">
        <f>SUM(CU163:CU165)</f>
        <v>8624.5</v>
      </c>
      <c r="CV162" s="20">
        <f>SUM(CV163:CV165)</f>
        <v>0</v>
      </c>
      <c r="CW162" s="23">
        <f>CV162/CU162*100</f>
        <v>0</v>
      </c>
      <c r="CX162" s="20">
        <f>SUM(CX163:CX165)</f>
        <v>3410.85763</v>
      </c>
      <c r="CY162" s="20">
        <f>SUM(CY163:CY165)</f>
        <v>0</v>
      </c>
      <c r="CZ162" s="23">
        <f>CY162/CX162*100</f>
        <v>0</v>
      </c>
    </row>
    <row r="163" spans="1:104" ht="15.75" customHeight="1">
      <c r="A163" s="1" t="s">
        <v>1</v>
      </c>
      <c r="B163" s="19">
        <f t="shared" ref="B163:B164" si="124">H163+K163+N163+AG163+AJ163+AM163+AP163+AS163+AV163+AY163+BB163+BE163+BH163+BK163+E163+BN163+BQ163+BT163+BW163+BZ163+CC163+CF163+CI163+Q163+T163+CL163+AD163+CO163+CR163+CU163+CX163</f>
        <v>2265014.6819299995</v>
      </c>
      <c r="C163" s="19">
        <f t="shared" ref="C163:C164" si="125">I163+L163+O163+AH163+AK163+AN163+AQ163+AT163+AW163+AZ163+BC163+BF163+BI163+BL163+F163+BO163+BR163+BU163+BX163+CA163+CD163+CG163+CJ163+R163+V163+CM163+AE163+CP163+CS163+CV163+CY163</f>
        <v>1394436.2829699998</v>
      </c>
      <c r="D163" s="19">
        <f>C163/B163*100</f>
        <v>61.564116740374189</v>
      </c>
      <c r="E163" s="19"/>
      <c r="F163" s="19"/>
      <c r="G163" s="17"/>
      <c r="H163" s="19">
        <v>6406.8</v>
      </c>
      <c r="I163" s="19">
        <v>3156.1264500000002</v>
      </c>
      <c r="J163" s="17">
        <f>I163/H163*100</f>
        <v>49.262134763064246</v>
      </c>
      <c r="K163" s="19">
        <v>19.3</v>
      </c>
      <c r="L163" s="19">
        <v>19.3</v>
      </c>
      <c r="M163" s="17">
        <f>L163/K163*100</f>
        <v>100</v>
      </c>
      <c r="N163" s="19"/>
      <c r="O163" s="19"/>
      <c r="P163" s="17"/>
      <c r="Q163" s="19">
        <v>10046.587530000001</v>
      </c>
      <c r="R163" s="19">
        <v>0</v>
      </c>
      <c r="S163" s="17">
        <f>R163/Q163*100</f>
        <v>0</v>
      </c>
      <c r="T163" s="19">
        <v>16217.982</v>
      </c>
      <c r="U163" s="19">
        <f t="shared" ref="U163:V164" si="126">X163+AA163</f>
        <v>16217.982</v>
      </c>
      <c r="V163" s="19">
        <f t="shared" si="126"/>
        <v>12723.90789</v>
      </c>
      <c r="W163" s="17">
        <f>V163/U163*100</f>
        <v>78.455555629547504</v>
      </c>
      <c r="X163" s="19">
        <v>16055.802180000001</v>
      </c>
      <c r="Y163" s="19">
        <v>12596.668820000001</v>
      </c>
      <c r="Z163" s="17">
        <f>Y163/X163*100</f>
        <v>78.455555684979174</v>
      </c>
      <c r="AA163" s="19">
        <v>162.17982000000001</v>
      </c>
      <c r="AB163" s="19">
        <v>127.23907</v>
      </c>
      <c r="AC163" s="17">
        <f>AB163/AA163*100</f>
        <v>78.455550141811727</v>
      </c>
      <c r="AD163" s="19">
        <v>93353.4</v>
      </c>
      <c r="AE163" s="19">
        <v>62157.48</v>
      </c>
      <c r="AF163" s="17">
        <f>AE163/AD163*100</f>
        <v>66.582984658298471</v>
      </c>
      <c r="AG163" s="86">
        <v>971203.7</v>
      </c>
      <c r="AH163" s="86">
        <v>678391.63119999995</v>
      </c>
      <c r="AI163" s="17">
        <f>AH163/AG163*100</f>
        <v>69.850602010680149</v>
      </c>
      <c r="AJ163" s="86">
        <v>814039.7</v>
      </c>
      <c r="AK163" s="19">
        <v>468652.54106999998</v>
      </c>
      <c r="AL163" s="17">
        <f>AK163/AJ163*100</f>
        <v>57.571214410058872</v>
      </c>
      <c r="AM163" s="19">
        <v>2321.1999999999998</v>
      </c>
      <c r="AN163" s="19">
        <v>0</v>
      </c>
      <c r="AO163" s="17">
        <f>AN163/AM163*100</f>
        <v>0</v>
      </c>
      <c r="AP163" s="19">
        <v>383.2</v>
      </c>
      <c r="AQ163" s="19">
        <v>193.38198</v>
      </c>
      <c r="AR163" s="19">
        <f>AQ163/AP163*100</f>
        <v>50.465026096033405</v>
      </c>
      <c r="AS163" s="19">
        <v>4601.8999999999996</v>
      </c>
      <c r="AT163" s="19">
        <v>3449.2</v>
      </c>
      <c r="AU163" s="19">
        <f>AT163/AS163*100</f>
        <v>74.951650405267387</v>
      </c>
      <c r="AV163" s="19">
        <v>51886.5</v>
      </c>
      <c r="AW163" s="19">
        <v>34634</v>
      </c>
      <c r="AX163" s="19">
        <f>AW163/AV163*100</f>
        <v>66.749539861042848</v>
      </c>
      <c r="AY163" s="19">
        <v>131201.69884</v>
      </c>
      <c r="AZ163" s="19">
        <v>57433.538350000003</v>
      </c>
      <c r="BA163" s="17">
        <f>AZ163/AY163*100</f>
        <v>43.774995947300951</v>
      </c>
      <c r="BB163" s="19">
        <v>482.8</v>
      </c>
      <c r="BC163" s="19">
        <v>482.8</v>
      </c>
      <c r="BD163" s="17">
        <f>BC163/BB163*100</f>
        <v>100</v>
      </c>
      <c r="BE163" s="19">
        <v>20.7</v>
      </c>
      <c r="BF163" s="19">
        <v>0</v>
      </c>
      <c r="BG163" s="17">
        <f>BF163/BE163*100</f>
        <v>0</v>
      </c>
      <c r="BH163" s="19">
        <v>2282</v>
      </c>
      <c r="BI163" s="19">
        <v>1207.0254600000001</v>
      </c>
      <c r="BJ163" s="17">
        <f>BI163/BH163*100</f>
        <v>52.893315512708149</v>
      </c>
      <c r="BK163" s="19">
        <v>1230</v>
      </c>
      <c r="BL163" s="19">
        <v>553.65300999999999</v>
      </c>
      <c r="BM163" s="17">
        <f>BL163/BK163*100</f>
        <v>45.012439837398368</v>
      </c>
      <c r="BN163" s="19">
        <v>1657</v>
      </c>
      <c r="BO163" s="19">
        <v>968.80271000000005</v>
      </c>
      <c r="BP163" s="17">
        <f>BO163/BN163*100</f>
        <v>58.467272782136391</v>
      </c>
      <c r="BQ163" s="19">
        <v>18</v>
      </c>
      <c r="BR163" s="19">
        <v>0</v>
      </c>
      <c r="BS163" s="17">
        <f>BR163/BQ163*100</f>
        <v>0</v>
      </c>
      <c r="BT163" s="19">
        <v>979.50400000000002</v>
      </c>
      <c r="BU163" s="19">
        <v>956.351</v>
      </c>
      <c r="BV163" s="17">
        <f>BU163/BT163*100</f>
        <v>97.636252633986174</v>
      </c>
      <c r="BW163" s="19">
        <v>2749.2</v>
      </c>
      <c r="BX163" s="19">
        <v>754.06299999999999</v>
      </c>
      <c r="BY163" s="17">
        <f>BX163/BW163*100</f>
        <v>27.428451913283862</v>
      </c>
      <c r="BZ163" s="19">
        <v>2.2000000000000002</v>
      </c>
      <c r="CA163" s="19">
        <v>2.2000000000000002</v>
      </c>
      <c r="CB163" s="17">
        <f>CA163/BZ163*100</f>
        <v>100</v>
      </c>
      <c r="CC163" s="19">
        <v>27847.3</v>
      </c>
      <c r="CD163" s="19">
        <v>23615.20062</v>
      </c>
      <c r="CE163" s="17">
        <f>CD163/CC163*100</f>
        <v>84.802478588588485</v>
      </c>
      <c r="CF163" s="19">
        <v>99</v>
      </c>
      <c r="CG163" s="19">
        <v>99</v>
      </c>
      <c r="CH163" s="17">
        <f>CG163/CF163*100</f>
        <v>100</v>
      </c>
      <c r="CI163" s="19">
        <v>12</v>
      </c>
      <c r="CJ163" s="19">
        <v>0</v>
      </c>
      <c r="CK163" s="17">
        <f>CJ163/CI163*100</f>
        <v>0</v>
      </c>
      <c r="CL163" s="19">
        <v>11.239000000000001</v>
      </c>
      <c r="CM163" s="19">
        <v>4.6061800000000002</v>
      </c>
      <c r="CN163" s="17">
        <f>CM163/CL163*100</f>
        <v>40.983895364356258</v>
      </c>
      <c r="CO163" s="19">
        <v>113525.88458</v>
      </c>
      <c r="CP163" s="19">
        <v>44981.474049999997</v>
      </c>
      <c r="CQ163" s="17"/>
      <c r="CR163" s="19">
        <v>10060.77</v>
      </c>
      <c r="CS163" s="19">
        <v>0</v>
      </c>
      <c r="CT163" s="17">
        <f>CS163/CR163*100</f>
        <v>0</v>
      </c>
      <c r="CU163" s="19"/>
      <c r="CV163" s="19"/>
      <c r="CW163" s="17"/>
      <c r="CX163" s="19">
        <v>2355.11598</v>
      </c>
      <c r="CY163" s="19"/>
      <c r="CZ163" s="17"/>
    </row>
    <row r="164" spans="1:104" ht="15.75" customHeight="1">
      <c r="A164" s="1" t="s">
        <v>2</v>
      </c>
      <c r="B164" s="19">
        <f t="shared" si="124"/>
        <v>739235.8345</v>
      </c>
      <c r="C164" s="19">
        <f t="shared" si="125"/>
        <v>451468.64319999999</v>
      </c>
      <c r="D164" s="19">
        <f>C164/B164*100</f>
        <v>61.072342834321837</v>
      </c>
      <c r="E164" s="19"/>
      <c r="F164" s="19"/>
      <c r="G164" s="17"/>
      <c r="H164" s="19">
        <v>1779.8</v>
      </c>
      <c r="I164" s="19">
        <v>1671.1134099999999</v>
      </c>
      <c r="J164" s="17">
        <f>I164/H164*100</f>
        <v>93.893325654567931</v>
      </c>
      <c r="K164" s="19">
        <v>1</v>
      </c>
      <c r="L164" s="19"/>
      <c r="M164" s="17">
        <f>L164/K164*100</f>
        <v>0</v>
      </c>
      <c r="N164" s="19"/>
      <c r="O164" s="19"/>
      <c r="P164" s="17"/>
      <c r="Q164" s="19">
        <v>1552.22694</v>
      </c>
      <c r="R164" s="19">
        <v>0</v>
      </c>
      <c r="S164" s="17">
        <f>R164/Q164*100</f>
        <v>0</v>
      </c>
      <c r="T164" s="19">
        <v>3191.9191900000001</v>
      </c>
      <c r="U164" s="19">
        <f t="shared" si="126"/>
        <v>3191.9191900000001</v>
      </c>
      <c r="V164" s="19">
        <f t="shared" si="126"/>
        <v>2836.25749</v>
      </c>
      <c r="W164" s="17">
        <f>V164/U164*100</f>
        <v>88.857434075578837</v>
      </c>
      <c r="X164" s="19">
        <v>3160</v>
      </c>
      <c r="Y164" s="19">
        <v>2807.8949200000002</v>
      </c>
      <c r="Z164" s="17">
        <f>Y164/X164*100</f>
        <v>88.857434177215197</v>
      </c>
      <c r="AA164" s="19">
        <v>31.91919</v>
      </c>
      <c r="AB164" s="19">
        <v>28.362570000000002</v>
      </c>
      <c r="AC164" s="17">
        <f>AB164/AA164*100</f>
        <v>88.857424013579305</v>
      </c>
      <c r="AD164" s="19">
        <v>21483</v>
      </c>
      <c r="AE164" s="19">
        <v>13826.65</v>
      </c>
      <c r="AF164" s="17">
        <f>AE164/AD164*100</f>
        <v>64.360890006051292</v>
      </c>
      <c r="AG164" s="86">
        <v>261766.39999999999</v>
      </c>
      <c r="AH164" s="86">
        <v>160312.05974</v>
      </c>
      <c r="AI164" s="17">
        <f>AH164/AG164*100</f>
        <v>61.242412983484506</v>
      </c>
      <c r="AJ164" s="19">
        <v>227741.8</v>
      </c>
      <c r="AK164" s="86">
        <v>130116.32915999999</v>
      </c>
      <c r="AL164" s="17">
        <f>AK164/AJ164*100</f>
        <v>57.13326633933692</v>
      </c>
      <c r="AM164" s="19"/>
      <c r="AN164" s="19"/>
      <c r="AO164" s="17" t="e">
        <f>AN164/AM164*100</f>
        <v>#DIV/0!</v>
      </c>
      <c r="AP164" s="19">
        <v>183</v>
      </c>
      <c r="AQ164" s="19">
        <v>79.111369999999994</v>
      </c>
      <c r="AR164" s="19">
        <f>AQ164/AP164*100</f>
        <v>43.230256830601085</v>
      </c>
      <c r="AS164" s="19"/>
      <c r="AT164" s="19"/>
      <c r="AU164" s="19"/>
      <c r="AV164" s="19">
        <v>12502.2</v>
      </c>
      <c r="AW164" s="19">
        <v>5940</v>
      </c>
      <c r="AX164" s="19">
        <f>AW164/AV164*100</f>
        <v>47.511637951720495</v>
      </c>
      <c r="AY164" s="19">
        <v>146929.16272999998</v>
      </c>
      <c r="AZ164" s="19">
        <v>104506.18535</v>
      </c>
      <c r="BA164" s="17">
        <f>AZ164/AY164*100</f>
        <v>71.126918174877702</v>
      </c>
      <c r="BB164" s="19">
        <v>102</v>
      </c>
      <c r="BC164" s="19">
        <v>76</v>
      </c>
      <c r="BD164" s="17">
        <f>BC164/BB164*100</f>
        <v>74.509803921568633</v>
      </c>
      <c r="BE164" s="19"/>
      <c r="BF164" s="19"/>
      <c r="BG164" s="17"/>
      <c r="BH164" s="19">
        <v>1064</v>
      </c>
      <c r="BI164" s="19">
        <v>460.04626999999999</v>
      </c>
      <c r="BJ164" s="17">
        <f>BI164/BH164*100</f>
        <v>43.237431390977441</v>
      </c>
      <c r="BK164" s="19">
        <v>6</v>
      </c>
      <c r="BL164" s="19">
        <v>3</v>
      </c>
      <c r="BM164" s="17">
        <f>BL164/BK164*100</f>
        <v>50</v>
      </c>
      <c r="BN164" s="19">
        <v>571</v>
      </c>
      <c r="BO164" s="19">
        <v>404.31954999999999</v>
      </c>
      <c r="BP164" s="17">
        <f>BO164/BN164*100</f>
        <v>70.809028021015763</v>
      </c>
      <c r="BQ164" s="19">
        <v>37</v>
      </c>
      <c r="BR164" s="19">
        <v>18.600000000000001</v>
      </c>
      <c r="BS164" s="17">
        <f>BR164/BQ164*100</f>
        <v>50.270270270270281</v>
      </c>
      <c r="BT164" s="19">
        <v>42.588000000000001</v>
      </c>
      <c r="BU164" s="19">
        <v>42.588000000000001</v>
      </c>
      <c r="BV164" s="17"/>
      <c r="BW164" s="19">
        <v>803.9</v>
      </c>
      <c r="BX164" s="19">
        <v>212.749</v>
      </c>
      <c r="BY164" s="17">
        <f>BX164/BW164*100</f>
        <v>26.464610026122653</v>
      </c>
      <c r="BZ164" s="19"/>
      <c r="CA164" s="19"/>
      <c r="CB164" s="17"/>
      <c r="CC164" s="19">
        <v>9204.4</v>
      </c>
      <c r="CD164" s="19">
        <v>7577.2356499999996</v>
      </c>
      <c r="CE164" s="17">
        <f>CD164/CC164*100</f>
        <v>82.32188572856461</v>
      </c>
      <c r="CF164" s="19">
        <v>99</v>
      </c>
      <c r="CG164" s="19"/>
      <c r="CH164" s="17">
        <f>CG164/CF164*100</f>
        <v>0</v>
      </c>
      <c r="CI164" s="19">
        <v>8</v>
      </c>
      <c r="CJ164" s="19">
        <v>4</v>
      </c>
      <c r="CK164" s="17">
        <f>CJ164/CI164*100</f>
        <v>50</v>
      </c>
      <c r="CL164" s="19">
        <v>4.0640000000000001</v>
      </c>
      <c r="CM164" s="19"/>
      <c r="CN164" s="17">
        <f>CM164/CL164*100</f>
        <v>0</v>
      </c>
      <c r="CO164" s="19">
        <v>32879.344680000002</v>
      </c>
      <c r="CP164" s="19">
        <v>18993.364880000001</v>
      </c>
      <c r="CQ164" s="17">
        <f>CP164/CO164*100</f>
        <v>57.766859603967028</v>
      </c>
      <c r="CR164" s="19">
        <v>7847.42</v>
      </c>
      <c r="CS164" s="19">
        <v>4389.0333300000002</v>
      </c>
      <c r="CT164" s="17">
        <f>CS164/CR164*100</f>
        <v>55.929634580537304</v>
      </c>
      <c r="CU164" s="19">
        <v>8624.5</v>
      </c>
      <c r="CV164" s="19"/>
      <c r="CW164" s="17">
        <f>CV164/CU164*100</f>
        <v>0</v>
      </c>
      <c r="CX164" s="19">
        <v>812.10895999999991</v>
      </c>
      <c r="CY164" s="19"/>
      <c r="CZ164" s="17">
        <f>CY164/CX164*100</f>
        <v>0</v>
      </c>
    </row>
    <row r="165" spans="1:104" ht="15.75" customHeight="1">
      <c r="A165" s="1" t="s">
        <v>3</v>
      </c>
      <c r="B165" s="19">
        <f t="shared" ref="B165" si="127">H165+K165+N165+AG165+AJ165+AM165+AP165+AS165+AV165+AY165+BB165+BE165+BH165+BK165+E165+BN165+BQ165+BT165+BW165+BZ165+CC165+CF165+CI165+Q165+T165+CL165+AD165+CO165+CR165+CU165+CX165</f>
        <v>274548.57823000004</v>
      </c>
      <c r="C165" s="19">
        <f t="shared" ref="C165" si="128">I165+L165+O165+AH165+AK165+AN165+AQ165+AT165+AW165+AZ165+BC165+BF165+BI165+BL165+F165+BO165+BR165+BU165+BX165+CA165+CD165+CG165+CJ165+R165+V165+CM165+AE165+CP165+CS165+CV165+CY165</f>
        <v>167510.28803000003</v>
      </c>
      <c r="D165" s="19">
        <f>C165/B165*100</f>
        <v>61.01298688557408</v>
      </c>
      <c r="E165" s="19"/>
      <c r="F165" s="19"/>
      <c r="G165" s="17"/>
      <c r="H165" s="19">
        <v>1279.8</v>
      </c>
      <c r="I165" s="19">
        <v>569.48800000000006</v>
      </c>
      <c r="J165" s="17">
        <f>I165/H165*100</f>
        <v>44.49820284419441</v>
      </c>
      <c r="K165" s="19">
        <v>0.5</v>
      </c>
      <c r="L165" s="19">
        <v>0.5</v>
      </c>
      <c r="M165" s="17">
        <f>L165/K165*100</f>
        <v>100</v>
      </c>
      <c r="N165" s="19"/>
      <c r="O165" s="19"/>
      <c r="P165" s="17"/>
      <c r="Q165" s="19">
        <v>586.47592000000009</v>
      </c>
      <c r="R165" s="19">
        <v>355.60025999999999</v>
      </c>
      <c r="S165" s="17">
        <f>R165/Q165*100</f>
        <v>60.633394803319455</v>
      </c>
      <c r="T165" s="19">
        <v>1215.5220800000002</v>
      </c>
      <c r="U165" s="19">
        <f>X165+AA165</f>
        <v>1215.5220800000002</v>
      </c>
      <c r="V165" s="19">
        <f t="shared" ref="V165" si="129">Y165+AB165</f>
        <v>972.41765999999996</v>
      </c>
      <c r="W165" s="17">
        <f>V165/U165*100</f>
        <v>79.999999670923287</v>
      </c>
      <c r="X165" s="19">
        <v>1203.3668600000001</v>
      </c>
      <c r="Y165" s="19">
        <v>962.69349</v>
      </c>
      <c r="Z165" s="17">
        <f>Y165/X165*100</f>
        <v>80.000000166200351</v>
      </c>
      <c r="AA165" s="19">
        <v>12.15522</v>
      </c>
      <c r="AB165" s="19">
        <v>9.7241700000000009</v>
      </c>
      <c r="AC165" s="17">
        <f>AB165/AA165*100</f>
        <v>79.999950638491129</v>
      </c>
      <c r="AD165" s="19">
        <v>8593.2000000000007</v>
      </c>
      <c r="AE165" s="19">
        <v>5696.25</v>
      </c>
      <c r="AF165" s="17">
        <f>AE165/AD165*100</f>
        <v>66.287878787878782</v>
      </c>
      <c r="AG165" s="86">
        <v>105883.8</v>
      </c>
      <c r="AH165" s="86">
        <v>67639.614270000005</v>
      </c>
      <c r="AI165" s="17">
        <f>AH165/AG165*100</f>
        <v>63.880984881539959</v>
      </c>
      <c r="AJ165" s="86">
        <v>90438.399999999994</v>
      </c>
      <c r="AK165" s="86">
        <v>50231.57129</v>
      </c>
      <c r="AL165" s="17">
        <f>AK165/AJ165*100</f>
        <v>55.542304253502941</v>
      </c>
      <c r="AM165" s="19">
        <v>484.3</v>
      </c>
      <c r="AN165" s="19"/>
      <c r="AO165" s="17">
        <f>AN165/AM165*100</f>
        <v>0</v>
      </c>
      <c r="AP165" s="19">
        <v>173.7</v>
      </c>
      <c r="AQ165" s="19">
        <v>63.525779999999997</v>
      </c>
      <c r="AR165" s="19">
        <f>AQ165/AP165*100</f>
        <v>36.572124352331606</v>
      </c>
      <c r="AS165" s="19"/>
      <c r="AT165" s="19"/>
      <c r="AU165" s="19"/>
      <c r="AV165" s="19">
        <v>5613.2</v>
      </c>
      <c r="AW165" s="19">
        <v>3459.8339999999998</v>
      </c>
      <c r="AX165" s="19">
        <f>AW165/AV165*100</f>
        <v>61.63746169742749</v>
      </c>
      <c r="AY165" s="19">
        <v>42639.840539999997</v>
      </c>
      <c r="AZ165" s="19">
        <v>24670.45652</v>
      </c>
      <c r="BA165" s="17">
        <f>AZ165/AY165*100</f>
        <v>57.857759802963848</v>
      </c>
      <c r="BB165" s="19">
        <v>219.5</v>
      </c>
      <c r="BC165" s="19">
        <v>182.99114</v>
      </c>
      <c r="BD165" s="17">
        <f>BC165/BB165*100</f>
        <v>83.367261958997716</v>
      </c>
      <c r="BE165" s="19"/>
      <c r="BF165" s="19"/>
      <c r="BG165" s="17"/>
      <c r="BH165" s="19">
        <v>521</v>
      </c>
      <c r="BI165" s="19">
        <v>199.33067</v>
      </c>
      <c r="BJ165" s="17">
        <f>BI165/BH165*100</f>
        <v>38.259245681381962</v>
      </c>
      <c r="BK165" s="19">
        <v>6</v>
      </c>
      <c r="BL165" s="19">
        <v>3</v>
      </c>
      <c r="BM165" s="17">
        <f>BL165/BK165*100</f>
        <v>50</v>
      </c>
      <c r="BN165" s="19">
        <v>290</v>
      </c>
      <c r="BO165" s="19">
        <v>156.11338000000001</v>
      </c>
      <c r="BP165" s="17">
        <f>BO165/BN165*100</f>
        <v>53.8322</v>
      </c>
      <c r="BQ165" s="19">
        <v>20</v>
      </c>
      <c r="BR165" s="19"/>
      <c r="BS165" s="17">
        <f>BR165/BQ165*100</f>
        <v>0</v>
      </c>
      <c r="BT165" s="19"/>
      <c r="BU165" s="19"/>
      <c r="BV165" s="17"/>
      <c r="BW165" s="19">
        <v>474.8</v>
      </c>
      <c r="BX165" s="19">
        <v>401.89400000000001</v>
      </c>
      <c r="BY165" s="17">
        <f>BX165/BW165*100</f>
        <v>84.644903117101933</v>
      </c>
      <c r="BZ165" s="19"/>
      <c r="CA165" s="19"/>
      <c r="CB165" s="17"/>
      <c r="CC165" s="19">
        <v>6287.6</v>
      </c>
      <c r="CD165" s="19">
        <v>5329.08806</v>
      </c>
      <c r="CE165" s="17">
        <f>CD165/CC165*100</f>
        <v>84.755519753164947</v>
      </c>
      <c r="CF165" s="19"/>
      <c r="CG165" s="19"/>
      <c r="CH165" s="17"/>
      <c r="CI165" s="19"/>
      <c r="CJ165" s="19"/>
      <c r="CK165" s="17"/>
      <c r="CL165" s="19">
        <v>6.2249999999999996</v>
      </c>
      <c r="CM165" s="19"/>
      <c r="CN165" s="17">
        <f>CM165/CL165*100</f>
        <v>0</v>
      </c>
      <c r="CO165" s="19">
        <v>7207.9920000000002</v>
      </c>
      <c r="CP165" s="19">
        <v>5495.5478400000002</v>
      </c>
      <c r="CQ165" s="17">
        <f>CP165/CO165*100</f>
        <v>76.242424242424249</v>
      </c>
      <c r="CR165" s="19">
        <v>2363.09</v>
      </c>
      <c r="CS165" s="19">
        <v>2083.0651600000001</v>
      </c>
      <c r="CT165" s="17">
        <f>CS165/CR165*100</f>
        <v>88.15005607065325</v>
      </c>
      <c r="CU165" s="19"/>
      <c r="CV165" s="19"/>
      <c r="CW165" s="17"/>
      <c r="CX165" s="19">
        <v>243.63269</v>
      </c>
      <c r="CY165" s="19"/>
      <c r="CZ165" s="17"/>
    </row>
    <row r="166" spans="1:104" s="6" customFormat="1" ht="15.75" customHeight="1">
      <c r="A166" s="2" t="s">
        <v>5</v>
      </c>
      <c r="B166" s="20">
        <f>B162+B7</f>
        <v>8044982.5469700005</v>
      </c>
      <c r="C166" s="20">
        <f>C162+C7</f>
        <v>5094549.8737899996</v>
      </c>
      <c r="D166" s="20">
        <f>C166/B166*100</f>
        <v>63.325803928670688</v>
      </c>
      <c r="E166" s="20">
        <f>E7+E162</f>
        <v>6561.2000000000007</v>
      </c>
      <c r="F166" s="20">
        <f>F7+F162</f>
        <v>1597.1999999999998</v>
      </c>
      <c r="G166" s="23">
        <f>F166/E166*100</f>
        <v>24.343107968054621</v>
      </c>
      <c r="H166" s="20">
        <f>H7+H162</f>
        <v>28996.799999999996</v>
      </c>
      <c r="I166" s="20">
        <f>I7+I162</f>
        <v>14921.475149999998</v>
      </c>
      <c r="J166" s="23">
        <f>I166/H166*100</f>
        <v>51.459040825194499</v>
      </c>
      <c r="K166" s="20">
        <f>K7+K162</f>
        <v>30.3</v>
      </c>
      <c r="L166" s="20">
        <f>L7+L162</f>
        <v>29</v>
      </c>
      <c r="M166" s="23">
        <f>L166/K166*100</f>
        <v>95.709570957095707</v>
      </c>
      <c r="N166" s="20">
        <f>N7+N162</f>
        <v>23487.499999999996</v>
      </c>
      <c r="O166" s="20">
        <f>O7+O162</f>
        <v>10137.89078</v>
      </c>
      <c r="P166" s="23">
        <f>O166/N166*100</f>
        <v>43.162919765832896</v>
      </c>
      <c r="Q166" s="20">
        <f>Q7+Q162</f>
        <v>28303.838000000003</v>
      </c>
      <c r="R166" s="20">
        <f>R7+R162</f>
        <v>2156.0884900000001</v>
      </c>
      <c r="S166" s="23">
        <f>R166/Q166*100</f>
        <v>7.6176541499424921</v>
      </c>
      <c r="T166" s="20">
        <f>T7+T162</f>
        <v>48282.727270000003</v>
      </c>
      <c r="U166" s="20">
        <f>U7+U162</f>
        <v>48282.727270000003</v>
      </c>
      <c r="V166" s="20">
        <f>V7+V162</f>
        <v>43865.065770000001</v>
      </c>
      <c r="W166" s="23">
        <f>V166/U166*100</f>
        <v>90.850430889505958</v>
      </c>
      <c r="X166" s="20">
        <f>X7+X162</f>
        <v>47799.9</v>
      </c>
      <c r="Y166" s="20">
        <f>Y7+Y162</f>
        <v>43426.415140000005</v>
      </c>
      <c r="Z166" s="23">
        <f>Y166/X166*100</f>
        <v>90.850430942324152</v>
      </c>
      <c r="AA166" s="20">
        <f>AA7+AA162</f>
        <v>482.82726999999994</v>
      </c>
      <c r="AB166" s="20">
        <f>AB7+AB162</f>
        <v>438.65062999999998</v>
      </c>
      <c r="AC166" s="23">
        <f>AB166/AA166*100</f>
        <v>90.850425660505891</v>
      </c>
      <c r="AD166" s="20">
        <f>AD7+AD162</f>
        <v>297637.2</v>
      </c>
      <c r="AE166" s="20">
        <f>AE7+AE162</f>
        <v>189484.70152</v>
      </c>
      <c r="AF166" s="23">
        <f>AE166/AD166*100</f>
        <v>63.662976778440324</v>
      </c>
      <c r="AG166" s="20">
        <f>AG7+AG162</f>
        <v>3631486.0999999996</v>
      </c>
      <c r="AH166" s="20">
        <f>AH7+AH162</f>
        <v>2444283.0230700001</v>
      </c>
      <c r="AI166" s="23">
        <f>AH166/AG166*100</f>
        <v>67.308064956382466</v>
      </c>
      <c r="AJ166" s="20">
        <f>AJ7+AJ162</f>
        <v>2025014.9</v>
      </c>
      <c r="AK166" s="20">
        <f>AK7+AK162</f>
        <v>1185965.01443</v>
      </c>
      <c r="AL166" s="23">
        <f>AK166/AJ166*100</f>
        <v>58.565742623918467</v>
      </c>
      <c r="AM166" s="20">
        <f>AM7+AM162</f>
        <v>3361.3</v>
      </c>
      <c r="AN166" s="20">
        <f>AN7+AN162</f>
        <v>0</v>
      </c>
      <c r="AO166" s="23">
        <f>AN166/AM166*100</f>
        <v>0</v>
      </c>
      <c r="AP166" s="20">
        <f>AP7+AP162</f>
        <v>3186.1999999999994</v>
      </c>
      <c r="AQ166" s="20">
        <f>AQ7+AQ162</f>
        <v>1301.4466</v>
      </c>
      <c r="AR166" s="20">
        <f>AQ166/AP166*100</f>
        <v>40.846356160944083</v>
      </c>
      <c r="AS166" s="20">
        <f>AS7+AS162</f>
        <v>275700</v>
      </c>
      <c r="AT166" s="20">
        <f>AT7+AT162</f>
        <v>196083.07017000005</v>
      </c>
      <c r="AU166" s="20">
        <f>AT166/AS166*100</f>
        <v>71.121897051142568</v>
      </c>
      <c r="AV166" s="20">
        <f>AV7+AV162</f>
        <v>183389</v>
      </c>
      <c r="AW166" s="20">
        <f>AW7+AW162</f>
        <v>112281.446</v>
      </c>
      <c r="AX166" s="20">
        <f>AW166/AV166*100</f>
        <v>61.225834701099849</v>
      </c>
      <c r="AY166" s="20">
        <f>AY7+AY162</f>
        <v>907988.81154999998</v>
      </c>
      <c r="AZ166" s="20">
        <f>AZ7+AZ162</f>
        <v>560392.10418999998</v>
      </c>
      <c r="BA166" s="23">
        <f>AZ166/AY166*100</f>
        <v>61.717952585051314</v>
      </c>
      <c r="BB166" s="20">
        <f>BB7+BB162</f>
        <v>2158.2999999999997</v>
      </c>
      <c r="BC166" s="20">
        <f>BC7+BC162</f>
        <v>1935.3719899999996</v>
      </c>
      <c r="BD166" s="23">
        <f>BC166/BB166*100</f>
        <v>89.671129592735028</v>
      </c>
      <c r="BE166" s="20">
        <f>BE7+BE162</f>
        <v>62.100000000000009</v>
      </c>
      <c r="BF166" s="20">
        <f>BF7+BF162</f>
        <v>7.8826000000000001</v>
      </c>
      <c r="BG166" s="23">
        <f>BF166/BE166*100</f>
        <v>12.693397745571659</v>
      </c>
      <c r="BH166" s="20">
        <f>BH7+BH162</f>
        <v>11921</v>
      </c>
      <c r="BI166" s="20">
        <f>BI7+BI162</f>
        <v>5246.4433200000003</v>
      </c>
      <c r="BJ166" s="23">
        <f>BI166/BH166*100</f>
        <v>44.010094119620838</v>
      </c>
      <c r="BK166" s="20">
        <f>BK7+BK162</f>
        <v>1784</v>
      </c>
      <c r="BL166" s="20">
        <f>BL7+BL162</f>
        <v>791.18838000000005</v>
      </c>
      <c r="BM166" s="23">
        <f>BL166/BK166*100</f>
        <v>44.349124439461882</v>
      </c>
      <c r="BN166" s="20">
        <f>BN7+BN162</f>
        <v>8595</v>
      </c>
      <c r="BO166" s="20">
        <f>BO7+BO162</f>
        <v>5474.5157300000001</v>
      </c>
      <c r="BP166" s="23">
        <f>BO166/BN166*100</f>
        <v>63.69419115764979</v>
      </c>
      <c r="BQ166" s="20">
        <f>BQ7+BQ162</f>
        <v>414</v>
      </c>
      <c r="BR166" s="20">
        <f>BR7+BR162</f>
        <v>61.267800000000001</v>
      </c>
      <c r="BS166" s="23">
        <f>BR166/BQ166*100</f>
        <v>14.798985507246377</v>
      </c>
      <c r="BT166" s="20">
        <f>BT7+BT162</f>
        <v>3007.7080000000001</v>
      </c>
      <c r="BU166" s="20">
        <f>BU7+BU162</f>
        <v>2621.6336899999997</v>
      </c>
      <c r="BV166" s="23">
        <f>BU166/BT166*100</f>
        <v>87.163836715532213</v>
      </c>
      <c r="BW166" s="20">
        <f>BW7+BW162</f>
        <v>9205</v>
      </c>
      <c r="BX166" s="20">
        <f>BX7+BX162</f>
        <v>3380.7341999999999</v>
      </c>
      <c r="BY166" s="23">
        <f>BX166/BW166*100</f>
        <v>36.727150461705591</v>
      </c>
      <c r="BZ166" s="20">
        <f>BZ7+BZ162</f>
        <v>4.4000000000000004</v>
      </c>
      <c r="CA166" s="20">
        <f>CA7+CA162</f>
        <v>3.3000000000000003</v>
      </c>
      <c r="CB166" s="23">
        <f>CA166/BZ166*100</f>
        <v>75</v>
      </c>
      <c r="CC166" s="20">
        <f>CC7+CC162</f>
        <v>164920.30000000002</v>
      </c>
      <c r="CD166" s="20">
        <f>CD7+CD162</f>
        <v>138323.91060999999</v>
      </c>
      <c r="CE166" s="23">
        <f>CD166/CC166*100</f>
        <v>83.873186387606609</v>
      </c>
      <c r="CF166" s="20">
        <f>CF7+CF162</f>
        <v>594</v>
      </c>
      <c r="CG166" s="20">
        <f>CG7+CG162</f>
        <v>250.08750000000001</v>
      </c>
      <c r="CH166" s="23">
        <f>CG166/CF166*100</f>
        <v>42.102272727272727</v>
      </c>
      <c r="CI166" s="20">
        <f>CI7+CI162</f>
        <v>20</v>
      </c>
      <c r="CJ166" s="20">
        <f>CJ7+CJ162</f>
        <v>4</v>
      </c>
      <c r="CK166" s="23">
        <f>CJ166/CI166*100</f>
        <v>20</v>
      </c>
      <c r="CL166" s="20">
        <f>CL162+CL7</f>
        <v>461.7600000000001</v>
      </c>
      <c r="CM166" s="20">
        <f>CM162+CM7</f>
        <v>47.877800000000001</v>
      </c>
      <c r="CN166" s="23">
        <f>CM166/CL166*100</f>
        <v>10.368546431046429</v>
      </c>
      <c r="CO166" s="20">
        <f>CO162+CO7</f>
        <v>295358.97600000002</v>
      </c>
      <c r="CP166" s="20">
        <f>CP162+CP7</f>
        <v>153496.7831</v>
      </c>
      <c r="CQ166" s="23">
        <f>CP166/CO166*100</f>
        <v>51.969567737125409</v>
      </c>
      <c r="CR166" s="20">
        <f>CR162+CR7</f>
        <v>63624.57699999999</v>
      </c>
      <c r="CS166" s="20">
        <f>CS162+CS7</f>
        <v>20407.850900000001</v>
      </c>
      <c r="CT166" s="23">
        <f>CS166/CR166*100</f>
        <v>32.075420949360506</v>
      </c>
      <c r="CU166" s="20">
        <f>CU162+CU7</f>
        <v>8624.5</v>
      </c>
      <c r="CV166" s="20">
        <f>CV162+CV7</f>
        <v>0</v>
      </c>
      <c r="CW166" s="23">
        <f>CV166/CU166*100</f>
        <v>0</v>
      </c>
      <c r="CX166" s="20">
        <f>CX162+CX7</f>
        <v>10801.049150000001</v>
      </c>
      <c r="CY166" s="20">
        <f>CY162+CY7</f>
        <v>0</v>
      </c>
      <c r="CZ166" s="23">
        <f>CY166/CX166*100</f>
        <v>0</v>
      </c>
    </row>
    <row r="167" spans="1:104" ht="15.75" customHeight="1">
      <c r="CN167" s="25"/>
      <c r="CQ167" s="25"/>
      <c r="CT167" s="25"/>
      <c r="CW167" s="25"/>
      <c r="CZ167" s="25"/>
    </row>
    <row r="168" spans="1:104" ht="15.75" customHeight="1">
      <c r="CN168" s="25"/>
      <c r="CQ168" s="25"/>
      <c r="CT168" s="25"/>
      <c r="CW168" s="25"/>
      <c r="CZ168" s="25"/>
    </row>
    <row r="169" spans="1:104" ht="15.75" customHeight="1">
      <c r="CN169" s="25"/>
      <c r="CQ169" s="25"/>
      <c r="CT169" s="25"/>
      <c r="CW169" s="25"/>
      <c r="CZ169" s="25"/>
    </row>
    <row r="170" spans="1:104" ht="15.75" customHeight="1">
      <c r="CN170" s="25"/>
      <c r="CQ170" s="25"/>
      <c r="CT170" s="25"/>
      <c r="CW170" s="25"/>
      <c r="CZ170" s="25"/>
    </row>
    <row r="171" spans="1:104" ht="15.75" customHeight="1">
      <c r="CN171" s="25"/>
      <c r="CQ171" s="25"/>
      <c r="CT171" s="25"/>
      <c r="CW171" s="25"/>
      <c r="CZ171" s="25"/>
    </row>
    <row r="172" spans="1:104" ht="15.75" customHeight="1">
      <c r="CN172" s="25"/>
      <c r="CQ172" s="25"/>
      <c r="CT172" s="25"/>
      <c r="CW172" s="25"/>
      <c r="CZ172" s="25"/>
    </row>
    <row r="173" spans="1:104" ht="15.75" customHeight="1">
      <c r="CN173" s="25"/>
      <c r="CQ173" s="25"/>
      <c r="CT173" s="25"/>
      <c r="CW173" s="25"/>
      <c r="CZ173" s="25"/>
    </row>
    <row r="174" spans="1:104" ht="15.75" customHeight="1">
      <c r="CN174" s="25"/>
      <c r="CQ174" s="25"/>
      <c r="CT174" s="25"/>
      <c r="CW174" s="25"/>
      <c r="CZ174" s="25"/>
    </row>
    <row r="175" spans="1:104" ht="15.75" customHeight="1">
      <c r="CN175" s="25"/>
      <c r="CQ175" s="25"/>
      <c r="CT175" s="25"/>
      <c r="CW175" s="25"/>
      <c r="CZ175" s="25"/>
    </row>
    <row r="176" spans="1:104" ht="15.75" customHeight="1">
      <c r="CN176" s="25"/>
      <c r="CQ176" s="25"/>
      <c r="CT176" s="25"/>
      <c r="CW176" s="25"/>
      <c r="CZ176" s="25"/>
    </row>
    <row r="177" spans="92:104" ht="15.75" customHeight="1">
      <c r="CN177" s="25"/>
      <c r="CQ177" s="25"/>
      <c r="CT177" s="25"/>
      <c r="CW177" s="25"/>
      <c r="CZ177" s="25"/>
    </row>
    <row r="178" spans="92:104" ht="15.75" customHeight="1">
      <c r="CN178" s="25"/>
      <c r="CQ178" s="25"/>
      <c r="CT178" s="25"/>
      <c r="CW178" s="25"/>
      <c r="CZ178" s="25"/>
    </row>
    <row r="179" spans="92:104" ht="15.75" customHeight="1">
      <c r="CN179" s="25"/>
      <c r="CQ179" s="25"/>
      <c r="CT179" s="25"/>
      <c r="CW179" s="25"/>
      <c r="CZ179" s="25"/>
    </row>
    <row r="180" spans="92:104" ht="15.75" customHeight="1">
      <c r="CN180" s="25"/>
      <c r="CQ180" s="25"/>
      <c r="CT180" s="25"/>
      <c r="CW180" s="25"/>
      <c r="CZ180" s="25"/>
    </row>
    <row r="181" spans="92:104" ht="15.75" customHeight="1">
      <c r="CN181" s="25"/>
      <c r="CQ181" s="25"/>
      <c r="CT181" s="25"/>
      <c r="CW181" s="25"/>
      <c r="CZ181" s="25"/>
    </row>
    <row r="182" spans="92:104" ht="15.75" customHeight="1">
      <c r="CN182" s="25"/>
      <c r="CQ182" s="25"/>
      <c r="CT182" s="25"/>
      <c r="CW182" s="25"/>
      <c r="CZ182" s="25"/>
    </row>
    <row r="183" spans="92:104" ht="15.75" customHeight="1">
      <c r="CN183" s="25"/>
      <c r="CQ183" s="25"/>
      <c r="CT183" s="25"/>
      <c r="CW183" s="25"/>
      <c r="CZ183" s="25"/>
    </row>
    <row r="184" spans="92:104" ht="15.75" customHeight="1">
      <c r="CN184" s="25"/>
      <c r="CQ184" s="25"/>
      <c r="CT184" s="25"/>
      <c r="CW184" s="25"/>
      <c r="CZ184" s="25"/>
    </row>
    <row r="185" spans="92:104" ht="15.75" customHeight="1">
      <c r="CN185" s="25"/>
      <c r="CQ185" s="25"/>
      <c r="CT185" s="25"/>
      <c r="CW185" s="25"/>
      <c r="CZ185" s="25"/>
    </row>
    <row r="186" spans="92:104" ht="15.75" customHeight="1">
      <c r="CN186" s="25"/>
      <c r="CQ186" s="25"/>
      <c r="CT186" s="25"/>
      <c r="CW186" s="25"/>
      <c r="CZ186" s="25"/>
    </row>
    <row r="187" spans="92:104" ht="15.75" customHeight="1">
      <c r="CN187" s="25"/>
      <c r="CQ187" s="25"/>
      <c r="CT187" s="25"/>
      <c r="CW187" s="25"/>
      <c r="CZ187" s="25"/>
    </row>
    <row r="188" spans="92:104" ht="15.75" customHeight="1">
      <c r="CN188" s="25"/>
      <c r="CQ188" s="25"/>
      <c r="CT188" s="25"/>
      <c r="CW188" s="25"/>
      <c r="CZ188" s="25"/>
    </row>
    <row r="189" spans="92:104" ht="15.75" customHeight="1">
      <c r="CN189" s="25"/>
      <c r="CQ189" s="25"/>
      <c r="CT189" s="25"/>
      <c r="CW189" s="25"/>
      <c r="CZ189" s="25"/>
    </row>
    <row r="190" spans="92:104" ht="15.75" customHeight="1">
      <c r="CN190" s="25"/>
      <c r="CQ190" s="25"/>
      <c r="CT190" s="25"/>
      <c r="CW190" s="25"/>
      <c r="CZ190" s="25"/>
    </row>
    <row r="191" spans="92:104" ht="15.75" customHeight="1">
      <c r="CN191" s="25"/>
      <c r="CQ191" s="25"/>
      <c r="CT191" s="25"/>
      <c r="CW191" s="25"/>
      <c r="CZ191" s="25"/>
    </row>
    <row r="192" spans="92:104" ht="15.75" customHeight="1">
      <c r="CN192" s="25"/>
      <c r="CQ192" s="25"/>
      <c r="CT192" s="25"/>
      <c r="CW192" s="25"/>
      <c r="CZ192" s="25"/>
    </row>
    <row r="193" spans="92:104" ht="15.75" customHeight="1">
      <c r="CN193" s="25"/>
      <c r="CQ193" s="25"/>
      <c r="CT193" s="25"/>
      <c r="CW193" s="25"/>
      <c r="CZ193" s="25"/>
    </row>
    <row r="194" spans="92:104" ht="15.75" customHeight="1">
      <c r="CN194" s="25"/>
      <c r="CQ194" s="25"/>
      <c r="CT194" s="25"/>
      <c r="CW194" s="25"/>
      <c r="CZ194" s="25"/>
    </row>
    <row r="195" spans="92:104" ht="15.75" customHeight="1">
      <c r="CN195" s="25"/>
      <c r="CQ195" s="25"/>
      <c r="CT195" s="25"/>
      <c r="CW195" s="25"/>
      <c r="CZ195" s="25"/>
    </row>
    <row r="196" spans="92:104" ht="15.75" customHeight="1">
      <c r="CN196" s="25"/>
      <c r="CQ196" s="25"/>
      <c r="CT196" s="25"/>
      <c r="CW196" s="25"/>
      <c r="CZ196" s="25"/>
    </row>
    <row r="197" spans="92:104" ht="15.75" customHeight="1">
      <c r="CN197" s="25"/>
      <c r="CQ197" s="25"/>
      <c r="CT197" s="25"/>
      <c r="CW197" s="25"/>
      <c r="CZ197" s="25"/>
    </row>
    <row r="198" spans="92:104" ht="15.75" customHeight="1">
      <c r="CN198" s="25"/>
      <c r="CQ198" s="25"/>
      <c r="CT198" s="25"/>
      <c r="CW198" s="25"/>
      <c r="CZ198" s="25"/>
    </row>
    <row r="199" spans="92:104" ht="15.75" customHeight="1">
      <c r="CN199" s="25"/>
      <c r="CQ199" s="25"/>
      <c r="CT199" s="25"/>
      <c r="CW199" s="25"/>
      <c r="CZ199" s="25"/>
    </row>
    <row r="200" spans="92:104" ht="15.75" customHeight="1">
      <c r="CN200" s="25"/>
      <c r="CQ200" s="25"/>
      <c r="CT200" s="25"/>
      <c r="CW200" s="25"/>
      <c r="CZ200" s="25"/>
    </row>
    <row r="201" spans="92:104" ht="15.75" customHeight="1">
      <c r="CN201" s="25"/>
      <c r="CQ201" s="25"/>
      <c r="CT201" s="25"/>
      <c r="CW201" s="25"/>
      <c r="CZ201" s="25"/>
    </row>
    <row r="202" spans="92:104" ht="15.75" customHeight="1">
      <c r="CN202" s="25"/>
      <c r="CQ202" s="25"/>
      <c r="CT202" s="25"/>
      <c r="CW202" s="25"/>
      <c r="CZ202" s="25"/>
    </row>
    <row r="203" spans="92:104" ht="15.75" customHeight="1">
      <c r="CN203" s="25"/>
      <c r="CQ203" s="25"/>
      <c r="CT203" s="25"/>
      <c r="CW203" s="25"/>
      <c r="CZ203" s="25"/>
    </row>
    <row r="204" spans="92:104" ht="15.75" customHeight="1">
      <c r="CN204" s="25"/>
      <c r="CQ204" s="25"/>
      <c r="CT204" s="25"/>
      <c r="CW204" s="25"/>
      <c r="CZ204" s="25"/>
    </row>
    <row r="205" spans="92:104" ht="15.75" customHeight="1">
      <c r="CN205" s="25"/>
      <c r="CQ205" s="25"/>
      <c r="CT205" s="25"/>
      <c r="CW205" s="25"/>
      <c r="CZ205" s="25"/>
    </row>
    <row r="206" spans="92:104" ht="15.75" customHeight="1">
      <c r="CN206" s="25"/>
      <c r="CQ206" s="25"/>
      <c r="CT206" s="25"/>
      <c r="CW206" s="25"/>
      <c r="CZ206" s="25"/>
    </row>
    <row r="207" spans="92:104" ht="15.75" customHeight="1">
      <c r="CN207" s="25"/>
      <c r="CQ207" s="25"/>
      <c r="CT207" s="25"/>
      <c r="CW207" s="25"/>
      <c r="CZ207" s="25"/>
    </row>
    <row r="208" spans="92:104" ht="15.75" customHeight="1">
      <c r="CN208" s="25"/>
      <c r="CQ208" s="25"/>
      <c r="CT208" s="25"/>
      <c r="CW208" s="25"/>
      <c r="CZ208" s="25"/>
    </row>
    <row r="209" spans="92:104" ht="15.75" customHeight="1">
      <c r="CN209" s="25"/>
      <c r="CQ209" s="25"/>
      <c r="CT209" s="25"/>
      <c r="CW209" s="25"/>
      <c r="CZ209" s="25"/>
    </row>
    <row r="210" spans="92:104" ht="15.75" customHeight="1">
      <c r="CN210" s="25"/>
      <c r="CQ210" s="25"/>
      <c r="CT210" s="25"/>
      <c r="CW210" s="25"/>
      <c r="CZ210" s="25"/>
    </row>
    <row r="211" spans="92:104" ht="15.75" customHeight="1">
      <c r="CN211" s="25"/>
      <c r="CQ211" s="25"/>
      <c r="CT211" s="25"/>
      <c r="CW211" s="25"/>
      <c r="CZ211" s="25"/>
    </row>
    <row r="212" spans="92:104" ht="15.75" customHeight="1">
      <c r="CN212" s="25"/>
      <c r="CQ212" s="25"/>
      <c r="CT212" s="25"/>
      <c r="CW212" s="25"/>
      <c r="CZ212" s="25"/>
    </row>
    <row r="213" spans="92:104" ht="15.75" customHeight="1">
      <c r="CN213" s="25"/>
      <c r="CQ213" s="25"/>
      <c r="CT213" s="25"/>
      <c r="CW213" s="25"/>
      <c r="CZ213" s="25"/>
    </row>
    <row r="214" spans="92:104" ht="15.75" customHeight="1">
      <c r="CN214" s="25"/>
      <c r="CQ214" s="25"/>
      <c r="CT214" s="25"/>
      <c r="CW214" s="25"/>
      <c r="CZ214" s="25"/>
    </row>
    <row r="215" spans="92:104" ht="15.75" customHeight="1">
      <c r="CN215" s="25"/>
      <c r="CQ215" s="25"/>
      <c r="CT215" s="25"/>
      <c r="CW215" s="25"/>
      <c r="CZ215" s="25"/>
    </row>
    <row r="216" spans="92:104" ht="15.75" customHeight="1">
      <c r="CN216" s="25"/>
      <c r="CQ216" s="25"/>
      <c r="CT216" s="25"/>
      <c r="CW216" s="25"/>
      <c r="CZ216" s="25"/>
    </row>
    <row r="217" spans="92:104" ht="15.75" customHeight="1">
      <c r="CN217" s="25"/>
      <c r="CQ217" s="25"/>
      <c r="CT217" s="25"/>
      <c r="CW217" s="25"/>
      <c r="CZ217" s="25"/>
    </row>
    <row r="218" spans="92:104" ht="15.75" customHeight="1">
      <c r="CN218" s="25"/>
      <c r="CQ218" s="25"/>
      <c r="CT218" s="25"/>
      <c r="CW218" s="25"/>
      <c r="CZ218" s="25"/>
    </row>
    <row r="219" spans="92:104" ht="15.75" customHeight="1">
      <c r="CN219" s="25"/>
      <c r="CQ219" s="25"/>
      <c r="CT219" s="25"/>
      <c r="CW219" s="25"/>
      <c r="CZ219" s="25"/>
    </row>
    <row r="220" spans="92:104" ht="15.75" customHeight="1">
      <c r="CN220" s="25"/>
      <c r="CQ220" s="25"/>
      <c r="CT220" s="25"/>
      <c r="CW220" s="25"/>
      <c r="CZ220" s="25"/>
    </row>
    <row r="221" spans="92:104" ht="15.75" customHeight="1">
      <c r="CN221" s="25"/>
      <c r="CQ221" s="25"/>
      <c r="CT221" s="25"/>
      <c r="CW221" s="25"/>
      <c r="CZ221" s="25"/>
    </row>
    <row r="222" spans="92:104" ht="15.75" customHeight="1">
      <c r="CN222" s="25"/>
      <c r="CQ222" s="25"/>
      <c r="CT222" s="25"/>
      <c r="CW222" s="25"/>
      <c r="CZ222" s="25"/>
    </row>
    <row r="223" spans="92:104" ht="15.75" customHeight="1">
      <c r="CN223" s="25"/>
      <c r="CQ223" s="25"/>
      <c r="CT223" s="25"/>
      <c r="CW223" s="25"/>
      <c r="CZ223" s="25"/>
    </row>
    <row r="224" spans="92:104" ht="15.75" customHeight="1">
      <c r="CN224" s="25"/>
      <c r="CQ224" s="25"/>
      <c r="CT224" s="25"/>
      <c r="CW224" s="25"/>
      <c r="CZ224" s="25"/>
    </row>
    <row r="225" spans="92:104" ht="15.75" customHeight="1">
      <c r="CN225" s="25"/>
      <c r="CQ225" s="25"/>
      <c r="CT225" s="25"/>
      <c r="CW225" s="25"/>
      <c r="CZ225" s="25"/>
    </row>
    <row r="226" spans="92:104" ht="15.75" customHeight="1">
      <c r="CN226" s="25"/>
      <c r="CQ226" s="25"/>
      <c r="CT226" s="25"/>
      <c r="CW226" s="25"/>
      <c r="CZ226" s="25"/>
    </row>
    <row r="227" spans="92:104" ht="15.75" customHeight="1">
      <c r="CN227" s="25"/>
      <c r="CQ227" s="25"/>
      <c r="CT227" s="25"/>
      <c r="CW227" s="25"/>
      <c r="CZ227" s="25"/>
    </row>
    <row r="228" spans="92:104" ht="15.75" customHeight="1">
      <c r="CN228" s="25"/>
      <c r="CQ228" s="25"/>
      <c r="CT228" s="25"/>
      <c r="CW228" s="25"/>
      <c r="CZ228" s="25"/>
    </row>
    <row r="229" spans="92:104" ht="15.75" customHeight="1">
      <c r="CN229" s="25"/>
      <c r="CQ229" s="25"/>
      <c r="CT229" s="25"/>
      <c r="CW229" s="25"/>
      <c r="CZ229" s="25"/>
    </row>
    <row r="230" spans="92:104" ht="15.75" customHeight="1">
      <c r="CN230" s="25"/>
      <c r="CQ230" s="25"/>
      <c r="CT230" s="25"/>
      <c r="CW230" s="25"/>
      <c r="CZ230" s="25"/>
    </row>
    <row r="231" spans="92:104" ht="15.75" customHeight="1">
      <c r="CN231" s="25"/>
      <c r="CQ231" s="25"/>
      <c r="CT231" s="25"/>
      <c r="CW231" s="25"/>
      <c r="CZ231" s="25"/>
    </row>
    <row r="232" spans="92:104" ht="15.75" customHeight="1">
      <c r="CN232" s="25"/>
      <c r="CQ232" s="25"/>
      <c r="CT232" s="25"/>
      <c r="CW232" s="25"/>
      <c r="CZ232" s="25"/>
    </row>
    <row r="233" spans="92:104" ht="15.75" customHeight="1">
      <c r="CN233" s="25"/>
      <c r="CQ233" s="25"/>
      <c r="CT233" s="25"/>
      <c r="CW233" s="25"/>
      <c r="CZ233" s="25"/>
    </row>
    <row r="234" spans="92:104" ht="15.75" customHeight="1">
      <c r="CN234" s="25"/>
      <c r="CQ234" s="25"/>
      <c r="CT234" s="25"/>
      <c r="CW234" s="25"/>
      <c r="CZ234" s="25"/>
    </row>
    <row r="235" spans="92:104" ht="15.75" customHeight="1">
      <c r="CN235" s="25"/>
      <c r="CQ235" s="25"/>
      <c r="CT235" s="25"/>
      <c r="CW235" s="25"/>
      <c r="CZ235" s="25"/>
    </row>
    <row r="236" spans="92:104" ht="15.75" customHeight="1">
      <c r="CN236" s="25"/>
      <c r="CQ236" s="25"/>
      <c r="CT236" s="25"/>
      <c r="CW236" s="25"/>
      <c r="CZ236" s="25"/>
    </row>
    <row r="237" spans="92:104" ht="15.75" customHeight="1">
      <c r="CN237" s="25"/>
      <c r="CQ237" s="25"/>
      <c r="CT237" s="25"/>
      <c r="CW237" s="25"/>
      <c r="CZ237" s="25"/>
    </row>
    <row r="238" spans="92:104" ht="15.75" customHeight="1">
      <c r="CN238" s="25"/>
      <c r="CQ238" s="25"/>
      <c r="CT238" s="25"/>
      <c r="CW238" s="25"/>
      <c r="CZ238" s="25"/>
    </row>
    <row r="239" spans="92:104" ht="15.75" customHeight="1">
      <c r="CN239" s="25"/>
      <c r="CQ239" s="25"/>
      <c r="CT239" s="25"/>
      <c r="CW239" s="25"/>
      <c r="CZ239" s="25"/>
    </row>
    <row r="240" spans="92:104" ht="15.75" customHeight="1">
      <c r="CN240" s="25"/>
      <c r="CQ240" s="25"/>
      <c r="CT240" s="25"/>
      <c r="CW240" s="25"/>
      <c r="CZ240" s="25"/>
    </row>
    <row r="241" spans="92:104" ht="15.75" customHeight="1">
      <c r="CN241" s="25"/>
      <c r="CQ241" s="25"/>
      <c r="CT241" s="25"/>
      <c r="CW241" s="25"/>
      <c r="CZ241" s="25"/>
    </row>
    <row r="242" spans="92:104" ht="15.75" customHeight="1">
      <c r="CN242" s="25"/>
      <c r="CQ242" s="25"/>
      <c r="CT242" s="25"/>
      <c r="CW242" s="25"/>
      <c r="CZ242" s="25"/>
    </row>
    <row r="243" spans="92:104" ht="15.75" customHeight="1">
      <c r="CN243" s="25"/>
      <c r="CQ243" s="25"/>
      <c r="CT243" s="25"/>
      <c r="CW243" s="25"/>
      <c r="CZ243" s="25"/>
    </row>
    <row r="244" spans="92:104" ht="15.75" customHeight="1">
      <c r="CN244" s="25"/>
      <c r="CQ244" s="25"/>
      <c r="CT244" s="25"/>
      <c r="CW244" s="25"/>
      <c r="CZ244" s="25"/>
    </row>
    <row r="245" spans="92:104" ht="15.75" customHeight="1">
      <c r="CN245" s="25"/>
      <c r="CQ245" s="25"/>
      <c r="CT245" s="25"/>
      <c r="CW245" s="25"/>
      <c r="CZ245" s="25"/>
    </row>
    <row r="246" spans="92:104" ht="15.75" customHeight="1">
      <c r="CN246" s="25"/>
      <c r="CQ246" s="25"/>
      <c r="CT246" s="25"/>
      <c r="CW246" s="25"/>
      <c r="CZ246" s="25"/>
    </row>
    <row r="247" spans="92:104" ht="15.75" customHeight="1">
      <c r="CN247" s="25"/>
      <c r="CQ247" s="25"/>
      <c r="CT247" s="25"/>
      <c r="CW247" s="25"/>
      <c r="CZ247" s="25"/>
    </row>
    <row r="248" spans="92:104" ht="15.75" customHeight="1">
      <c r="CN248" s="25"/>
      <c r="CQ248" s="25"/>
      <c r="CT248" s="25"/>
      <c r="CW248" s="25"/>
      <c r="CZ248" s="25"/>
    </row>
    <row r="249" spans="92:104" ht="15.75" customHeight="1">
      <c r="CN249" s="25"/>
      <c r="CQ249" s="25"/>
      <c r="CT249" s="25"/>
      <c r="CW249" s="25"/>
      <c r="CZ249" s="25"/>
    </row>
    <row r="250" spans="92:104" ht="15.75" customHeight="1">
      <c r="CN250" s="25"/>
      <c r="CQ250" s="25"/>
      <c r="CT250" s="25"/>
      <c r="CW250" s="25"/>
      <c r="CZ250" s="25"/>
    </row>
    <row r="251" spans="92:104" ht="15.75" customHeight="1">
      <c r="CN251" s="25"/>
      <c r="CQ251" s="25"/>
      <c r="CT251" s="25"/>
      <c r="CW251" s="25"/>
      <c r="CZ251" s="25"/>
    </row>
    <row r="252" spans="92:104" ht="15.75" customHeight="1">
      <c r="CN252" s="25"/>
      <c r="CQ252" s="25"/>
      <c r="CT252" s="25"/>
      <c r="CW252" s="25"/>
      <c r="CZ252" s="25"/>
    </row>
    <row r="253" spans="92:104" ht="15.75" customHeight="1">
      <c r="CN253" s="25"/>
      <c r="CQ253" s="25"/>
      <c r="CT253" s="25"/>
      <c r="CW253" s="25"/>
      <c r="CZ253" s="25"/>
    </row>
    <row r="254" spans="92:104" ht="15.75" customHeight="1">
      <c r="CN254" s="25"/>
      <c r="CQ254" s="25"/>
      <c r="CT254" s="25"/>
      <c r="CW254" s="25"/>
      <c r="CZ254" s="25"/>
    </row>
    <row r="255" spans="92:104" ht="15.75" customHeight="1">
      <c r="CN255" s="25"/>
      <c r="CQ255" s="25"/>
      <c r="CT255" s="25"/>
      <c r="CW255" s="25"/>
      <c r="CZ255" s="25"/>
    </row>
    <row r="256" spans="92:104" ht="15.75" customHeight="1">
      <c r="CN256" s="25"/>
      <c r="CQ256" s="25"/>
      <c r="CT256" s="25"/>
      <c r="CW256" s="25"/>
      <c r="CZ256" s="25"/>
    </row>
    <row r="257" spans="92:104" ht="15.75" customHeight="1">
      <c r="CN257" s="25"/>
      <c r="CQ257" s="25"/>
      <c r="CT257" s="25"/>
      <c r="CW257" s="25"/>
      <c r="CZ257" s="25"/>
    </row>
    <row r="258" spans="92:104" ht="15.75" customHeight="1">
      <c r="CN258" s="25"/>
      <c r="CQ258" s="25"/>
      <c r="CT258" s="25"/>
      <c r="CW258" s="25"/>
      <c r="CZ258" s="25"/>
    </row>
    <row r="259" spans="92:104" ht="15.75" customHeight="1">
      <c r="CN259" s="25"/>
      <c r="CQ259" s="25"/>
      <c r="CT259" s="25"/>
      <c r="CW259" s="25"/>
      <c r="CZ259" s="25"/>
    </row>
    <row r="260" spans="92:104" ht="15.75" customHeight="1">
      <c r="CN260" s="25"/>
      <c r="CQ260" s="25"/>
      <c r="CT260" s="25"/>
      <c r="CW260" s="25"/>
      <c r="CZ260" s="25"/>
    </row>
    <row r="261" spans="92:104" ht="15.75" customHeight="1">
      <c r="CN261" s="25"/>
      <c r="CQ261" s="25"/>
      <c r="CT261" s="25"/>
      <c r="CW261" s="25"/>
      <c r="CZ261" s="25"/>
    </row>
    <row r="262" spans="92:104" ht="15.75" customHeight="1">
      <c r="CN262" s="25"/>
      <c r="CQ262" s="25"/>
      <c r="CT262" s="25"/>
      <c r="CW262" s="25"/>
      <c r="CZ262" s="25"/>
    </row>
    <row r="263" spans="92:104" ht="15.75" customHeight="1">
      <c r="CN263" s="25"/>
      <c r="CQ263" s="25"/>
      <c r="CT263" s="25"/>
      <c r="CW263" s="25"/>
      <c r="CZ263" s="25"/>
    </row>
    <row r="264" spans="92:104" ht="15.75" customHeight="1">
      <c r="CN264" s="25"/>
      <c r="CQ264" s="25"/>
      <c r="CT264" s="25"/>
      <c r="CW264" s="25"/>
      <c r="CZ264" s="25"/>
    </row>
  </sheetData>
  <customSheetViews>
    <customSheetView guid="{23AA7850-0BCA-44C6-A8DB-6750B6FCE36A}" scale="80" showPageBreaks="1" printArea="1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1"/>
      <headerFooter alignWithMargins="0"/>
    </customSheetView>
    <customSheetView guid="{3556436A-C311-4B70-B0DA-7F2536446A45}" scale="80" showPageBreaks="1" printArea="1">
      <pane xSplit="4" ySplit="7" topLeftCell="CQ46" activePane="bottomRight" state="frozen"/>
      <selection pane="bottomRight" sqref="A1:A3"/>
      <pageMargins left="0.19685039370078741" right="0.27559055118110237" top="0.28999999999999998" bottom="0.39370078740157483" header="0.19685039370078741" footer="0.19685039370078741"/>
      <pageSetup paperSize="9" scale="85" orientation="landscape" r:id="rId2"/>
      <headerFooter alignWithMargins="0"/>
    </customSheetView>
    <customSheetView guid="{41BA604A-43EE-4629-94F2-F260D0B28AFE}" scale="80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3"/>
      <headerFooter alignWithMargins="0"/>
    </customSheetView>
    <customSheetView guid="{1D693339-18FB-4BA2-B92E-9DFB4683D3D5}" scale="90" showPageBreaks="1" hiddenColumns="1">
      <pane xSplit="4" ySplit="7" topLeftCell="E8" activePane="bottomRight" state="frozen"/>
      <selection pane="bottomRight" activeCell="CI10" sqref="CI10:CN20"/>
      <pageMargins left="0.19685039370078741" right="0.27559055118110237" top="0.28999999999999998" bottom="0.39370078740157483" header="0.19685039370078741" footer="0.19685039370078741"/>
      <pageSetup paperSize="9" scale="85" orientation="landscape" r:id="rId4"/>
      <headerFooter alignWithMargins="0"/>
    </customSheetView>
    <customSheetView guid="{F005480A-D133-4FA5-B5A6-C8C7D1CE1272}" scale="80">
      <pane xSplit="4" ySplit="6" topLeftCell="BM158" activePane="bottomRight" state="frozen"/>
      <selection pane="bottomRight" activeCell="B171" sqref="B171"/>
      <pageMargins left="0.19685039370078741" right="0.27559055118110237" top="0.27559055118110237" bottom="0.39370078740157483" header="0.19685039370078741" footer="0.19685039370078741"/>
      <pageSetup paperSize="9" scale="85" orientation="portrait" r:id="rId5"/>
      <headerFooter alignWithMargins="0"/>
    </customSheetView>
    <customSheetView guid="{E2495AD0-B87A-4C01-9209-9BB683D27353}" scale="80" showPageBreaks="1" printArea="1">
      <pane xSplit="4" ySplit="7" topLeftCell="BK8" activePane="bottomRight" state="frozen"/>
      <selection pane="bottomRight" activeCell="BT30" sqref="BT30"/>
      <pageMargins left="0.19685039370078741" right="0.27559055118110237" top="0.28999999999999998" bottom="0.39370078740157483" header="0.19685039370078741" footer="0.19685039370078741"/>
      <pageSetup paperSize="9" scale="85" orientation="landscape" r:id="rId6"/>
      <headerFooter alignWithMargins="0"/>
    </customSheetView>
    <customSheetView guid="{C8322F89-87C6-45E7-889E-2904A1FABC31}" scale="80">
      <pane xSplit="4" ySplit="7" topLeftCell="E155" activePane="bottomRight" state="frozen"/>
      <selection pane="bottomRight" activeCell="E79" sqref="E79:CT97"/>
      <pageMargins left="0.19685039370078741" right="0.27559055118110237" top="0.28999999999999998" bottom="0.39370078740157483" header="0.19685039370078741" footer="0.19685039370078741"/>
      <pageSetup paperSize="9" scale="85" orientation="landscape" r:id="rId7"/>
      <headerFooter alignWithMargins="0"/>
    </customSheetView>
  </customSheetViews>
  <mergeCells count="105">
    <mergeCell ref="CX1:CZ2"/>
    <mergeCell ref="CX4:CZ4"/>
    <mergeCell ref="CX5:CZ5"/>
    <mergeCell ref="CU1:CW2"/>
    <mergeCell ref="CU4:CW4"/>
    <mergeCell ref="CU5:CW5"/>
    <mergeCell ref="CI5:CK5"/>
    <mergeCell ref="CI4:CK4"/>
    <mergeCell ref="CI1:CK2"/>
    <mergeCell ref="CL1:CN2"/>
    <mergeCell ref="CL4:CN4"/>
    <mergeCell ref="CL5:CN5"/>
    <mergeCell ref="CR1:CT2"/>
    <mergeCell ref="CR4:CT4"/>
    <mergeCell ref="CR5:CT5"/>
    <mergeCell ref="CO1:CQ2"/>
    <mergeCell ref="CO4:CQ4"/>
    <mergeCell ref="CO5:CQ5"/>
    <mergeCell ref="BQ5:BS5"/>
    <mergeCell ref="BQ4:BS4"/>
    <mergeCell ref="CC1:CE2"/>
    <mergeCell ref="BT4:BV4"/>
    <mergeCell ref="BW5:BY5"/>
    <mergeCell ref="CF4:CH4"/>
    <mergeCell ref="CC5:CE5"/>
    <mergeCell ref="CF1:CH2"/>
    <mergeCell ref="CF5:CH5"/>
    <mergeCell ref="BT5:BV5"/>
    <mergeCell ref="BZ5:CB5"/>
    <mergeCell ref="BZ4:CB4"/>
    <mergeCell ref="CC4:CE4"/>
    <mergeCell ref="BW4:BY4"/>
    <mergeCell ref="AA2:AC2"/>
    <mergeCell ref="BZ1:CB2"/>
    <mergeCell ref="AJ1:AL2"/>
    <mergeCell ref="AM1:AO2"/>
    <mergeCell ref="AP1:AR2"/>
    <mergeCell ref="BH1:BJ2"/>
    <mergeCell ref="BK1:BM2"/>
    <mergeCell ref="BN1:BP2"/>
    <mergeCell ref="X2:Z2"/>
    <mergeCell ref="AS1:AU2"/>
    <mergeCell ref="AV1:AX2"/>
    <mergeCell ref="AY1:BA2"/>
    <mergeCell ref="BB1:BD2"/>
    <mergeCell ref="BE1:BG2"/>
    <mergeCell ref="BQ1:BS2"/>
    <mergeCell ref="BT1:BV2"/>
    <mergeCell ref="BW1:BY2"/>
    <mergeCell ref="AM5:AO5"/>
    <mergeCell ref="AJ4:AL4"/>
    <mergeCell ref="AP5:AR5"/>
    <mergeCell ref="AJ5:AL5"/>
    <mergeCell ref="BK4:BM4"/>
    <mergeCell ref="BN4:BP4"/>
    <mergeCell ref="BK5:BM5"/>
    <mergeCell ref="AV5:AX5"/>
    <mergeCell ref="BE5:BG5"/>
    <mergeCell ref="AY5:BA5"/>
    <mergeCell ref="AY4:BA4"/>
    <mergeCell ref="BE4:BG4"/>
    <mergeCell ref="AS4:AU4"/>
    <mergeCell ref="AV4:AX4"/>
    <mergeCell ref="AS5:AU5"/>
    <mergeCell ref="BB4:BD4"/>
    <mergeCell ref="BB5:BD5"/>
    <mergeCell ref="BH5:BJ5"/>
    <mergeCell ref="BH4:BJ4"/>
    <mergeCell ref="AM4:AO4"/>
    <mergeCell ref="AP4:AR4"/>
    <mergeCell ref="BN5:BP5"/>
    <mergeCell ref="A1:A3"/>
    <mergeCell ref="A4:A5"/>
    <mergeCell ref="B4:D5"/>
    <mergeCell ref="H4:J4"/>
    <mergeCell ref="H5:J5"/>
    <mergeCell ref="B1:D2"/>
    <mergeCell ref="H1:J2"/>
    <mergeCell ref="E5:G5"/>
    <mergeCell ref="E1:G2"/>
    <mergeCell ref="E4:G4"/>
    <mergeCell ref="N1:P2"/>
    <mergeCell ref="K4:M4"/>
    <mergeCell ref="K5:M5"/>
    <mergeCell ref="K1:M2"/>
    <mergeCell ref="AG5:AI5"/>
    <mergeCell ref="AG4:AI4"/>
    <mergeCell ref="AD5:AF5"/>
    <mergeCell ref="AD1:AF2"/>
    <mergeCell ref="AD4:AF4"/>
    <mergeCell ref="AG1:AI2"/>
    <mergeCell ref="T1:T2"/>
    <mergeCell ref="N5:P5"/>
    <mergeCell ref="N4:P4"/>
    <mergeCell ref="Q5:S5"/>
    <mergeCell ref="U1:W2"/>
    <mergeCell ref="Q4:S4"/>
    <mergeCell ref="Q1:S2"/>
    <mergeCell ref="U4:W4"/>
    <mergeCell ref="X5:Z5"/>
    <mergeCell ref="AA5:AC5"/>
    <mergeCell ref="U5:W5"/>
    <mergeCell ref="X4:Z4"/>
    <mergeCell ref="AA4:AC4"/>
    <mergeCell ref="X1:AC1"/>
  </mergeCells>
  <phoneticPr fontId="3" type="noConversion"/>
  <pageMargins left="0.19685039370078741" right="0.27559055118110237" top="0.28999999999999998" bottom="0.39370078740157483" header="0.19685039370078741" footer="0.19685039370078741"/>
  <pageSetup paperSize="9" scale="85" orientation="landscape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31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X17" sqref="X17"/>
    </sheetView>
  </sheetViews>
  <sheetFormatPr defaultColWidth="9.140625" defaultRowHeight="13.5" customHeight="1"/>
  <cols>
    <col min="1" max="1" width="24.7109375" style="25" customWidth="1"/>
    <col min="2" max="2" width="15.140625" style="25" customWidth="1"/>
    <col min="3" max="3" width="15" style="25" customWidth="1"/>
    <col min="4" max="4" width="11.140625" style="21" customWidth="1"/>
    <col min="5" max="5" width="18.7109375" style="25" customWidth="1"/>
    <col min="6" max="6" width="15.42578125" style="25" customWidth="1"/>
    <col min="7" max="7" width="12.7109375" style="21" bestFit="1" customWidth="1"/>
    <col min="8" max="8" width="14.85546875" style="25" customWidth="1"/>
    <col min="9" max="9" width="14.7109375" style="25" customWidth="1"/>
    <col min="10" max="10" width="12.7109375" style="25" customWidth="1"/>
    <col min="11" max="11" width="14.85546875" style="25" customWidth="1"/>
    <col min="12" max="12" width="16.140625" style="25" customWidth="1"/>
    <col min="13" max="13" width="15" style="21" customWidth="1"/>
    <col min="14" max="14" width="14.85546875" style="25" customWidth="1"/>
    <col min="15" max="15" width="16.140625" style="25" customWidth="1"/>
    <col min="16" max="16" width="14.28515625" style="21" customWidth="1"/>
    <col min="17" max="17" width="14.85546875" style="25" customWidth="1"/>
    <col min="18" max="18" width="16.140625" style="25" customWidth="1"/>
    <col min="19" max="19" width="14.28515625" style="21" customWidth="1"/>
    <col min="20" max="20" width="14.85546875" style="25" customWidth="1"/>
    <col min="21" max="21" width="16.140625" style="25" customWidth="1"/>
    <col min="22" max="22" width="14.28515625" style="21" customWidth="1"/>
    <col min="23" max="16384" width="9.140625" style="25"/>
  </cols>
  <sheetData>
    <row r="2" spans="1:22" s="4" customFormat="1" ht="61.5" customHeight="1">
      <c r="A2" s="70"/>
      <c r="B2" s="70" t="s">
        <v>193</v>
      </c>
      <c r="C2" s="70"/>
      <c r="D2" s="70"/>
      <c r="E2" s="81" t="s">
        <v>260</v>
      </c>
      <c r="F2" s="81"/>
      <c r="G2" s="81"/>
      <c r="H2" s="70" t="s">
        <v>265</v>
      </c>
      <c r="I2" s="70"/>
      <c r="J2" s="70"/>
      <c r="K2" s="70" t="s">
        <v>510</v>
      </c>
      <c r="L2" s="70"/>
      <c r="M2" s="70"/>
      <c r="N2" s="70" t="s">
        <v>511</v>
      </c>
      <c r="O2" s="70"/>
      <c r="P2" s="70"/>
      <c r="Q2" s="70" t="s">
        <v>512</v>
      </c>
      <c r="R2" s="70"/>
      <c r="S2" s="70"/>
      <c r="T2" s="70" t="s">
        <v>513</v>
      </c>
      <c r="U2" s="70"/>
      <c r="V2" s="70"/>
    </row>
    <row r="3" spans="1:22" s="4" customFormat="1" ht="97.5" customHeight="1">
      <c r="A3" s="70"/>
      <c r="B3" s="70"/>
      <c r="C3" s="70"/>
      <c r="D3" s="70"/>
      <c r="E3" s="81"/>
      <c r="F3" s="81"/>
      <c r="G3" s="81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s="4" customFormat="1" ht="13.5" customHeight="1">
      <c r="A4" s="70"/>
      <c r="B4" s="31" t="s">
        <v>187</v>
      </c>
      <c r="C4" s="31" t="s">
        <v>182</v>
      </c>
      <c r="D4" s="18" t="s">
        <v>185</v>
      </c>
      <c r="E4" s="31" t="s">
        <v>187</v>
      </c>
      <c r="F4" s="31" t="s">
        <v>182</v>
      </c>
      <c r="G4" s="18" t="s">
        <v>185</v>
      </c>
      <c r="H4" s="31" t="s">
        <v>187</v>
      </c>
      <c r="I4" s="31" t="s">
        <v>182</v>
      </c>
      <c r="J4" s="31" t="s">
        <v>185</v>
      </c>
      <c r="K4" s="31" t="s">
        <v>187</v>
      </c>
      <c r="L4" s="31" t="s">
        <v>182</v>
      </c>
      <c r="M4" s="18" t="s">
        <v>185</v>
      </c>
      <c r="N4" s="31" t="s">
        <v>187</v>
      </c>
      <c r="O4" s="31" t="s">
        <v>182</v>
      </c>
      <c r="P4" s="18" t="s">
        <v>185</v>
      </c>
      <c r="Q4" s="31" t="s">
        <v>187</v>
      </c>
      <c r="R4" s="31" t="s">
        <v>182</v>
      </c>
      <c r="S4" s="18" t="s">
        <v>185</v>
      </c>
      <c r="T4" s="31" t="s">
        <v>187</v>
      </c>
      <c r="U4" s="31" t="s">
        <v>182</v>
      </c>
      <c r="V4" s="18" t="s">
        <v>185</v>
      </c>
    </row>
    <row r="5" spans="1:22" s="4" customFormat="1" ht="59.25" customHeight="1">
      <c r="A5" s="70"/>
      <c r="B5" s="70" t="s">
        <v>245</v>
      </c>
      <c r="C5" s="70"/>
      <c r="D5" s="70"/>
      <c r="E5" s="70" t="s">
        <v>264</v>
      </c>
      <c r="F5" s="70"/>
      <c r="G5" s="70"/>
      <c r="H5" s="70" t="s">
        <v>266</v>
      </c>
      <c r="I5" s="70"/>
      <c r="J5" s="70"/>
      <c r="K5" s="57" t="s">
        <v>249</v>
      </c>
      <c r="L5" s="58"/>
      <c r="M5" s="59"/>
      <c r="N5" s="57" t="s">
        <v>250</v>
      </c>
      <c r="O5" s="58"/>
      <c r="P5" s="59"/>
      <c r="Q5" s="57" t="s">
        <v>380</v>
      </c>
      <c r="R5" s="58"/>
      <c r="S5" s="59"/>
      <c r="T5" s="57" t="s">
        <v>381</v>
      </c>
      <c r="U5" s="58"/>
      <c r="V5" s="59"/>
    </row>
    <row r="6" spans="1:22" s="4" customFormat="1" ht="13.5" customHeight="1">
      <c r="A6" s="70"/>
      <c r="B6" s="70"/>
      <c r="C6" s="70"/>
      <c r="D6" s="70"/>
      <c r="E6" s="57" t="s">
        <v>342</v>
      </c>
      <c r="F6" s="58"/>
      <c r="G6" s="59"/>
      <c r="H6" s="57" t="s">
        <v>343</v>
      </c>
      <c r="I6" s="58"/>
      <c r="J6" s="59"/>
      <c r="K6" s="57" t="s">
        <v>334</v>
      </c>
      <c r="L6" s="58"/>
      <c r="M6" s="59"/>
      <c r="N6" s="57" t="s">
        <v>335</v>
      </c>
      <c r="O6" s="58"/>
      <c r="P6" s="59"/>
      <c r="Q6" s="57" t="s">
        <v>382</v>
      </c>
      <c r="R6" s="58"/>
      <c r="S6" s="59"/>
      <c r="T6" s="57" t="s">
        <v>383</v>
      </c>
      <c r="U6" s="58"/>
      <c r="V6" s="59"/>
    </row>
    <row r="7" spans="1:22" ht="13.5" customHeight="1">
      <c r="A7" s="1"/>
      <c r="B7" s="1"/>
      <c r="C7" s="1"/>
      <c r="D7" s="19"/>
      <c r="E7" s="1"/>
      <c r="F7" s="1"/>
      <c r="G7" s="19"/>
      <c r="H7" s="1"/>
      <c r="I7" s="1"/>
      <c r="J7" s="1"/>
      <c r="K7" s="1"/>
      <c r="L7" s="1"/>
      <c r="M7" s="19"/>
      <c r="N7" s="1"/>
      <c r="O7" s="1"/>
      <c r="P7" s="19"/>
      <c r="Q7" s="1"/>
      <c r="R7" s="1"/>
      <c r="S7" s="19"/>
      <c r="T7" s="1"/>
      <c r="U7" s="1"/>
      <c r="V7" s="19"/>
    </row>
    <row r="8" spans="1:22" s="6" customFormat="1" ht="28.5" customHeight="1">
      <c r="A8" s="2" t="s">
        <v>165</v>
      </c>
      <c r="B8" s="20">
        <f>B9+B10</f>
        <v>429253.02299999999</v>
      </c>
      <c r="C8" s="20">
        <f>C9+C10</f>
        <v>208747.95608</v>
      </c>
      <c r="D8" s="20">
        <f>C8/B8*100</f>
        <v>48.630515079680642</v>
      </c>
      <c r="E8" s="20">
        <f>E9+E10</f>
        <v>223600</v>
      </c>
      <c r="F8" s="20">
        <f>F9+F10</f>
        <v>171962.05606999999</v>
      </c>
      <c r="G8" s="20">
        <f>F8/E8*100</f>
        <v>76.906107365831843</v>
      </c>
      <c r="H8" s="20">
        <f>H9+H10</f>
        <v>70000</v>
      </c>
      <c r="I8" s="20">
        <f>I9+I10</f>
        <v>23769.731510000001</v>
      </c>
      <c r="J8" s="20">
        <f>I8/H8*100</f>
        <v>33.956759300000002</v>
      </c>
      <c r="K8" s="20">
        <f>K9+K10</f>
        <v>0</v>
      </c>
      <c r="L8" s="20">
        <f>L9+L10</f>
        <v>0</v>
      </c>
      <c r="M8" s="20" t="e">
        <f>L8/K8*100</f>
        <v>#DIV/0!</v>
      </c>
      <c r="N8" s="20">
        <f>N9+N10</f>
        <v>0</v>
      </c>
      <c r="O8" s="20">
        <f>O9+O10</f>
        <v>0</v>
      </c>
      <c r="P8" s="20" t="e">
        <f>O8/N8*100</f>
        <v>#DIV/0!</v>
      </c>
      <c r="Q8" s="20">
        <f>Q9+Q10</f>
        <v>0</v>
      </c>
      <c r="R8" s="20">
        <f>R9+R10</f>
        <v>0</v>
      </c>
      <c r="S8" s="20" t="e">
        <f>R8/Q8*100</f>
        <v>#DIV/0!</v>
      </c>
      <c r="T8" s="20">
        <f>T9+T10</f>
        <v>135653.02299999999</v>
      </c>
      <c r="U8" s="20">
        <f>U9+U10</f>
        <v>13016.1685</v>
      </c>
      <c r="V8" s="20">
        <f>U8/T8*100</f>
        <v>9.5951923607334582</v>
      </c>
    </row>
    <row r="9" spans="1:22" s="6" customFormat="1" ht="24" customHeight="1">
      <c r="A9" s="2" t="s">
        <v>163</v>
      </c>
      <c r="B9" s="20">
        <f>B13+B20+B32+B41+B46+B55+B61+B75+B81+B87+B94+B105+B116+B125</f>
        <v>82149.722999999998</v>
      </c>
      <c r="C9" s="20">
        <f>C13+C20+C32+C41+C46+C55+C61+C75+C81+C87+C94+C105+C116+C125</f>
        <v>0</v>
      </c>
      <c r="D9" s="20">
        <f>C9/B9*100</f>
        <v>0</v>
      </c>
      <c r="E9" s="20">
        <f>E13+E20+E32+E41+E46+E55+E61+E75+E81+E87+E94+E105+E116+E125</f>
        <v>0</v>
      </c>
      <c r="F9" s="20">
        <f>F13+F20+F32+F41+F46+F55+F61+F75+F81+F87+F94+F105+F116+F125</f>
        <v>0</v>
      </c>
      <c r="G9" s="20" t="e">
        <f>F9/E9*100</f>
        <v>#DIV/0!</v>
      </c>
      <c r="H9" s="20">
        <f>H13+H20+H32+H41+H46+H55+H61+H75+H81+H87+H94+H105+H116+H125</f>
        <v>0</v>
      </c>
      <c r="I9" s="20">
        <f>I13+I20+I32+I41+I46+I55+I61+I75+I81+I87+I94+I105+I116+I125</f>
        <v>0</v>
      </c>
      <c r="J9" s="20" t="e">
        <f>I9/H9*100</f>
        <v>#DIV/0!</v>
      </c>
      <c r="K9" s="20">
        <f>K13+K20+K32+K41+K46+K55+K61+K75+K81+K87+K94+K105+K116+K125</f>
        <v>0</v>
      </c>
      <c r="L9" s="20">
        <f>L14+L20+L32+L46+L41+L55+L61+L75+L81+L87+L94+L105+L116+L125</f>
        <v>0</v>
      </c>
      <c r="M9" s="20"/>
      <c r="N9" s="20">
        <f>N13+N20+N32+N41+N46+N55+N61+N75+N81+N87+N94+N105+N116+N125</f>
        <v>0</v>
      </c>
      <c r="O9" s="20">
        <f>O14+O20+O32+O46+O41+O55+O61+O75+O81+O87+O94+O105+O116+O125</f>
        <v>0</v>
      </c>
      <c r="P9" s="20" t="e">
        <f>O9/N9*100</f>
        <v>#DIV/0!</v>
      </c>
      <c r="Q9" s="20">
        <f>Q13+Q20+Q32+Q41+Q46+Q55+Q61+Q75+Q81+Q87+Q94+Q105+Q116+Q125</f>
        <v>0</v>
      </c>
      <c r="R9" s="20">
        <f>R14+R20+R32+R46+R41+R55+R61+R75+R81+R87+R94+R105+R116+R125</f>
        <v>0</v>
      </c>
      <c r="S9" s="20" t="e">
        <f>R9/Q9*100</f>
        <v>#DIV/0!</v>
      </c>
      <c r="T9" s="20">
        <f>T13+T20+T32+T41+T46+T55+T61+T75+T81+T87+T94+T105+T116+T125</f>
        <v>82149.722999999998</v>
      </c>
      <c r="U9" s="20">
        <f>U14+U20+U32+U46+U41+U55+U61+U75+U81+U87+U94+U105+U116+U125</f>
        <v>0</v>
      </c>
      <c r="V9" s="20">
        <f>U9/T9*100</f>
        <v>0</v>
      </c>
    </row>
    <row r="10" spans="1:22" s="6" customFormat="1" ht="26.25" customHeight="1">
      <c r="A10" s="2" t="s">
        <v>164</v>
      </c>
      <c r="B10" s="20">
        <f>B14+B21+B33+B42+B47+B56+B62+B76+B82+B88+B95+B106+B117+B126</f>
        <v>347103.3</v>
      </c>
      <c r="C10" s="20">
        <f>C14+C21+C33+C42+C47+C56+C62+C76+C82+C88+C95+C106+C117+C126</f>
        <v>208747.95608</v>
      </c>
      <c r="D10" s="20">
        <f>C10/B10*100</f>
        <v>60.140009063584245</v>
      </c>
      <c r="E10" s="20">
        <f>E14+E21+E33+E42+E47+E56+E62+E76+E82+E88+E95+E106+E117+E126</f>
        <v>223600</v>
      </c>
      <c r="F10" s="20">
        <f>F14+F21+F33+F42+F47+F56+F62+F76+F82+F88+F95+F106+F117+F126</f>
        <v>171962.05606999999</v>
      </c>
      <c r="G10" s="20">
        <f>F10/E10*100</f>
        <v>76.906107365831843</v>
      </c>
      <c r="H10" s="20">
        <f>H14+H21+H33+H42+H47+H56+H62+H76+H82+H88+H95+H106+H117+H126</f>
        <v>70000</v>
      </c>
      <c r="I10" s="20">
        <f>I14+I21+I33+I42+I47+I56+I62+I76+I82+I88+I95+I106+I117+I126</f>
        <v>23769.731510000001</v>
      </c>
      <c r="J10" s="20">
        <f>I10/H10*100</f>
        <v>33.956759300000002</v>
      </c>
      <c r="K10" s="20">
        <f>K14+K21+K33+K42+K47+K56+K62+K76+K82+K88+K95+K106+K117+K126</f>
        <v>0</v>
      </c>
      <c r="L10" s="20">
        <f>L14+L21+L33+L42+L47+L56+L62+L76+L82+L88+L95+L106+L117+L126</f>
        <v>0</v>
      </c>
      <c r="M10" s="20" t="e">
        <f>L10/K10*100</f>
        <v>#DIV/0!</v>
      </c>
      <c r="N10" s="20">
        <f>N14+N21+N33+N42+N47+N56+N62+N76+N82+N88+N95+N106+N117+N126</f>
        <v>0</v>
      </c>
      <c r="O10" s="20">
        <f>O14+O21+O33+O42+O47+O56+O62+O76+O82+O88+O95+O106+O117+O126</f>
        <v>0</v>
      </c>
      <c r="P10" s="20"/>
      <c r="Q10" s="20">
        <f>Q14+Q21+Q33+Q42+Q47+Q56+Q62+Q76+Q82+Q88+Q95+Q106+Q117+Q126</f>
        <v>0</v>
      </c>
      <c r="R10" s="20">
        <f>R14+R21+R33+R42+R47+R56+R62+R76+R82+R88+R95+R106+R117+R126</f>
        <v>0</v>
      </c>
      <c r="S10" s="20"/>
      <c r="T10" s="20">
        <f>T14+T21+T33+T42+T47+T56+T62+T76+T82+T88+T95+T106+T117+T126</f>
        <v>53503.3</v>
      </c>
      <c r="U10" s="20">
        <f>U14+U21+U33+U42+U47+U56+U62+U76+U82+U88+U95+U106+U117+U126</f>
        <v>13016.1685</v>
      </c>
      <c r="V10" s="20"/>
    </row>
    <row r="11" spans="1:22" s="6" customFormat="1" ht="15.75" customHeight="1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6" customFormat="1" ht="12.75">
      <c r="A12" s="2" t="s">
        <v>143</v>
      </c>
      <c r="B12" s="20">
        <f>B13+B14</f>
        <v>0</v>
      </c>
      <c r="C12" s="20">
        <f>C13+C14</f>
        <v>0</v>
      </c>
      <c r="D12" s="20" t="e">
        <f>C12/B12*100</f>
        <v>#DIV/0!</v>
      </c>
      <c r="E12" s="20">
        <f>E13+E14</f>
        <v>0</v>
      </c>
      <c r="F12" s="20">
        <f>F13+F14</f>
        <v>0</v>
      </c>
      <c r="G12" s="20" t="e">
        <f>F12/E12*100</f>
        <v>#DIV/0!</v>
      </c>
      <c r="H12" s="20">
        <f>H13+H14</f>
        <v>0</v>
      </c>
      <c r="I12" s="20">
        <f>I13+I14</f>
        <v>0</v>
      </c>
      <c r="J12" s="20" t="e">
        <f>I12/H12*100</f>
        <v>#DIV/0!</v>
      </c>
      <c r="K12" s="20">
        <f>K13+K14</f>
        <v>0</v>
      </c>
      <c r="L12" s="20">
        <f>L13+L14</f>
        <v>0</v>
      </c>
      <c r="M12" s="20"/>
      <c r="N12" s="20">
        <f>N13+N14</f>
        <v>0</v>
      </c>
      <c r="O12" s="20">
        <f>O13+O14</f>
        <v>0</v>
      </c>
      <c r="P12" s="20"/>
      <c r="Q12" s="20">
        <f>Q13+Q14</f>
        <v>0</v>
      </c>
      <c r="R12" s="20">
        <f>R13+R14</f>
        <v>0</v>
      </c>
      <c r="S12" s="20"/>
      <c r="T12" s="20">
        <f>T13+T14</f>
        <v>0</v>
      </c>
      <c r="U12" s="20">
        <f>U13+U14</f>
        <v>0</v>
      </c>
      <c r="V12" s="20"/>
    </row>
    <row r="13" spans="1:22" ht="12.75">
      <c r="A13" s="1" t="s">
        <v>129</v>
      </c>
      <c r="B13" s="19">
        <f>E13+K13+N13+H13+Q13+T13</f>
        <v>0</v>
      </c>
      <c r="C13" s="19">
        <f>F13+L13+O13+I13+R13+U13</f>
        <v>0</v>
      </c>
      <c r="D13" s="19"/>
      <c r="E13" s="19"/>
      <c r="F13" s="19"/>
      <c r="G13" s="19"/>
      <c r="H13" s="19"/>
      <c r="I13" s="19"/>
      <c r="J13" s="19"/>
      <c r="K13" s="20"/>
      <c r="L13" s="20"/>
      <c r="M13" s="19"/>
      <c r="N13" s="20"/>
      <c r="O13" s="20"/>
      <c r="P13" s="19"/>
      <c r="Q13" s="20"/>
      <c r="R13" s="20"/>
      <c r="S13" s="19"/>
      <c r="T13" s="20"/>
      <c r="U13" s="20"/>
      <c r="V13" s="19"/>
    </row>
    <row r="14" spans="1:22" s="6" customFormat="1" ht="12.75">
      <c r="A14" s="2" t="s">
        <v>159</v>
      </c>
      <c r="B14" s="20">
        <f>SUM(B15:B18)</f>
        <v>0</v>
      </c>
      <c r="C14" s="20">
        <f>SUM(C15:C18)</f>
        <v>0</v>
      </c>
      <c r="D14" s="20" t="e">
        <f>C14/B14*100</f>
        <v>#DIV/0!</v>
      </c>
      <c r="E14" s="20">
        <f t="shared" ref="E14:F14" si="0">SUM(E15:E18)</f>
        <v>0</v>
      </c>
      <c r="F14" s="20">
        <f t="shared" si="0"/>
        <v>0</v>
      </c>
      <c r="G14" s="20" t="e">
        <f>F14/E14*100</f>
        <v>#DIV/0!</v>
      </c>
      <c r="H14" s="20">
        <f t="shared" ref="H14:I14" si="1">SUM(H15:H18)</f>
        <v>0</v>
      </c>
      <c r="I14" s="20">
        <f t="shared" si="1"/>
        <v>0</v>
      </c>
      <c r="J14" s="20" t="e">
        <f>I14/H14*100</f>
        <v>#DIV/0!</v>
      </c>
      <c r="K14" s="20">
        <f t="shared" ref="K14:L14" si="2">SUM(K15:K18)</f>
        <v>0</v>
      </c>
      <c r="L14" s="20">
        <f t="shared" si="2"/>
        <v>0</v>
      </c>
      <c r="M14" s="20"/>
      <c r="N14" s="20">
        <f t="shared" ref="N14:O14" si="3">SUM(N15:N18)</f>
        <v>0</v>
      </c>
      <c r="O14" s="20">
        <f t="shared" si="3"/>
        <v>0</v>
      </c>
      <c r="P14" s="20"/>
      <c r="Q14" s="20">
        <f t="shared" ref="Q14:R14" si="4">SUM(Q15:Q18)</f>
        <v>0</v>
      </c>
      <c r="R14" s="20">
        <f t="shared" si="4"/>
        <v>0</v>
      </c>
      <c r="S14" s="20"/>
      <c r="T14" s="20">
        <f t="shared" ref="T14:U14" si="5">SUM(T15:T18)</f>
        <v>0</v>
      </c>
      <c r="U14" s="20">
        <f t="shared" si="5"/>
        <v>0</v>
      </c>
      <c r="V14" s="20"/>
    </row>
    <row r="15" spans="1:22" ht="12.75">
      <c r="A15" s="1" t="s">
        <v>103</v>
      </c>
      <c r="B15" s="19">
        <f t="shared" ref="B15:C18" si="6">E15+K15+N15+H15+Q15+T15</f>
        <v>0</v>
      </c>
      <c r="C15" s="19">
        <f t="shared" si="6"/>
        <v>0</v>
      </c>
      <c r="D15" s="19"/>
      <c r="E15" s="19"/>
      <c r="F15" s="19"/>
      <c r="G15" s="19"/>
      <c r="H15" s="19"/>
      <c r="I15" s="19"/>
      <c r="J15" s="19"/>
      <c r="K15" s="20"/>
      <c r="L15" s="20"/>
      <c r="M15" s="19"/>
      <c r="N15" s="20"/>
      <c r="O15" s="20"/>
      <c r="P15" s="19"/>
      <c r="Q15" s="20"/>
      <c r="R15" s="20"/>
      <c r="S15" s="19"/>
      <c r="T15" s="20"/>
      <c r="U15" s="20"/>
      <c r="V15" s="19"/>
    </row>
    <row r="16" spans="1:22" ht="12.75">
      <c r="A16" s="1" t="s">
        <v>112</v>
      </c>
      <c r="B16" s="19">
        <f t="shared" si="6"/>
        <v>0</v>
      </c>
      <c r="C16" s="19">
        <f t="shared" si="6"/>
        <v>0</v>
      </c>
      <c r="D16" s="19"/>
      <c r="E16" s="19"/>
      <c r="F16" s="19"/>
      <c r="G16" s="19"/>
      <c r="H16" s="19"/>
      <c r="I16" s="19"/>
      <c r="J16" s="19"/>
      <c r="K16" s="20"/>
      <c r="L16" s="20"/>
      <c r="M16" s="19"/>
      <c r="N16" s="20"/>
      <c r="O16" s="20"/>
      <c r="P16" s="19"/>
      <c r="Q16" s="20"/>
      <c r="R16" s="20"/>
      <c r="S16" s="19"/>
      <c r="T16" s="20"/>
      <c r="U16" s="20"/>
      <c r="V16" s="19"/>
    </row>
    <row r="17" spans="1:22" ht="12.75">
      <c r="A17" s="1" t="s">
        <v>114</v>
      </c>
      <c r="B17" s="19">
        <f t="shared" si="6"/>
        <v>0</v>
      </c>
      <c r="C17" s="19">
        <f t="shared" si="6"/>
        <v>0</v>
      </c>
      <c r="D17" s="19"/>
      <c r="E17" s="19"/>
      <c r="F17" s="19"/>
      <c r="G17" s="19"/>
      <c r="H17" s="19"/>
      <c r="I17" s="19"/>
      <c r="J17" s="19"/>
      <c r="K17" s="20"/>
      <c r="L17" s="20"/>
      <c r="M17" s="19"/>
      <c r="N17" s="20"/>
      <c r="O17" s="20"/>
      <c r="P17" s="19"/>
      <c r="Q17" s="20"/>
      <c r="R17" s="20"/>
      <c r="S17" s="19"/>
      <c r="T17" s="20"/>
      <c r="U17" s="20"/>
      <c r="V17" s="19"/>
    </row>
    <row r="18" spans="1:22" ht="12.75">
      <c r="A18" s="1" t="s">
        <v>49</v>
      </c>
      <c r="B18" s="19">
        <f t="shared" si="6"/>
        <v>0</v>
      </c>
      <c r="C18" s="19">
        <f t="shared" si="6"/>
        <v>0</v>
      </c>
      <c r="D18" s="19" t="e">
        <f>C18/B18*100</f>
        <v>#DIV/0!</v>
      </c>
      <c r="E18" s="19"/>
      <c r="F18" s="19"/>
      <c r="G18" s="19" t="e">
        <f>F18/E18*100</f>
        <v>#DIV/0!</v>
      </c>
      <c r="H18" s="19"/>
      <c r="I18" s="19"/>
      <c r="J18" s="19" t="e">
        <f>I18/H18*100</f>
        <v>#DIV/0!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s="6" customFormat="1" ht="12.75">
      <c r="A19" s="2" t="s">
        <v>144</v>
      </c>
      <c r="B19" s="20">
        <f>B20+B21</f>
        <v>7746.42</v>
      </c>
      <c r="C19" s="20">
        <f>C20+C21</f>
        <v>0</v>
      </c>
      <c r="D19" s="20"/>
      <c r="E19" s="20">
        <f t="shared" ref="E19:F19" si="7">E20+E21</f>
        <v>0</v>
      </c>
      <c r="F19" s="20">
        <f t="shared" si="7"/>
        <v>0</v>
      </c>
      <c r="G19" s="20"/>
      <c r="H19" s="20">
        <f t="shared" ref="H19:I19" si="8">H20+H21</f>
        <v>0</v>
      </c>
      <c r="I19" s="20">
        <f t="shared" si="8"/>
        <v>0</v>
      </c>
      <c r="J19" s="20"/>
      <c r="K19" s="20">
        <f t="shared" ref="K19:L19" si="9">K20+K21</f>
        <v>0</v>
      </c>
      <c r="L19" s="20">
        <f t="shared" si="9"/>
        <v>0</v>
      </c>
      <c r="M19" s="20"/>
      <c r="N19" s="20">
        <f t="shared" ref="N19:O19" si="10">N20+N21</f>
        <v>0</v>
      </c>
      <c r="O19" s="20">
        <f t="shared" si="10"/>
        <v>0</v>
      </c>
      <c r="P19" s="20"/>
      <c r="Q19" s="20">
        <f t="shared" ref="Q19:R19" si="11">Q20+Q21</f>
        <v>0</v>
      </c>
      <c r="R19" s="20">
        <f t="shared" si="11"/>
        <v>0</v>
      </c>
      <c r="S19" s="20"/>
      <c r="T19" s="20">
        <f t="shared" ref="T19:U19" si="12">T20+T21</f>
        <v>7746.42</v>
      </c>
      <c r="U19" s="20">
        <f t="shared" si="12"/>
        <v>0</v>
      </c>
      <c r="V19" s="20"/>
    </row>
    <row r="20" spans="1:22" ht="12.75">
      <c r="A20" s="1" t="s">
        <v>130</v>
      </c>
      <c r="B20" s="19">
        <f>E20+K20+N20+H20+Q20+T20</f>
        <v>7746.42</v>
      </c>
      <c r="C20" s="19">
        <f>F20+L20+O20+I20+R20+U20</f>
        <v>0</v>
      </c>
      <c r="D20" s="19"/>
      <c r="E20" s="19"/>
      <c r="F20" s="19"/>
      <c r="G20" s="19"/>
      <c r="H20" s="19"/>
      <c r="I20" s="19"/>
      <c r="J20" s="19"/>
      <c r="K20" s="20"/>
      <c r="L20" s="20"/>
      <c r="M20" s="19"/>
      <c r="N20" s="20"/>
      <c r="O20" s="20"/>
      <c r="P20" s="19"/>
      <c r="Q20" s="20"/>
      <c r="R20" s="20"/>
      <c r="S20" s="19"/>
      <c r="T20" s="19">
        <v>7746.42</v>
      </c>
      <c r="U20" s="20"/>
      <c r="V20" s="19"/>
    </row>
    <row r="21" spans="1:22" s="6" customFormat="1" ht="12.75">
      <c r="A21" s="2" t="s">
        <v>160</v>
      </c>
      <c r="B21" s="20">
        <f>SUM(B22:B30)</f>
        <v>0</v>
      </c>
      <c r="C21" s="20">
        <f>SUM(C22:C30)</f>
        <v>0</v>
      </c>
      <c r="D21" s="20"/>
      <c r="E21" s="20">
        <f t="shared" ref="E21:F21" si="13">SUM(E22:E30)</f>
        <v>0</v>
      </c>
      <c r="F21" s="20">
        <f t="shared" si="13"/>
        <v>0</v>
      </c>
      <c r="G21" s="20"/>
      <c r="H21" s="20">
        <f t="shared" ref="H21:I21" si="14">SUM(H22:H30)</f>
        <v>0</v>
      </c>
      <c r="I21" s="20">
        <f t="shared" si="14"/>
        <v>0</v>
      </c>
      <c r="J21" s="20"/>
      <c r="K21" s="20">
        <f t="shared" ref="K21:L21" si="15">SUM(K22:K30)</f>
        <v>0</v>
      </c>
      <c r="L21" s="20">
        <f t="shared" si="15"/>
        <v>0</v>
      </c>
      <c r="M21" s="20"/>
      <c r="N21" s="20">
        <f t="shared" ref="N21:O21" si="16">SUM(N22:N30)</f>
        <v>0</v>
      </c>
      <c r="O21" s="20">
        <f t="shared" si="16"/>
        <v>0</v>
      </c>
      <c r="P21" s="20"/>
      <c r="Q21" s="20">
        <f t="shared" ref="Q21:R21" si="17">SUM(Q22:Q30)</f>
        <v>0</v>
      </c>
      <c r="R21" s="20">
        <f t="shared" si="17"/>
        <v>0</v>
      </c>
      <c r="S21" s="20"/>
      <c r="T21" s="20">
        <f t="shared" ref="T21:U21" si="18">SUM(T22:T30)</f>
        <v>0</v>
      </c>
      <c r="U21" s="20">
        <f t="shared" si="18"/>
        <v>0</v>
      </c>
      <c r="V21" s="20"/>
    </row>
    <row r="22" spans="1:22" ht="12.75">
      <c r="A22" s="1" t="s">
        <v>37</v>
      </c>
      <c r="B22" s="19">
        <f t="shared" ref="B22:C30" si="19">E22+K22+N22+H22+Q22+T22</f>
        <v>0</v>
      </c>
      <c r="C22" s="19">
        <f t="shared" si="19"/>
        <v>0</v>
      </c>
      <c r="D22" s="19"/>
      <c r="E22" s="19"/>
      <c r="F22" s="19"/>
      <c r="G22" s="19"/>
      <c r="H22" s="19"/>
      <c r="I22" s="19"/>
      <c r="J22" s="19"/>
      <c r="K22" s="19"/>
      <c r="L22" s="20"/>
      <c r="M22" s="19"/>
      <c r="N22" s="19"/>
      <c r="O22" s="20"/>
      <c r="P22" s="19"/>
      <c r="Q22" s="19"/>
      <c r="R22" s="20"/>
      <c r="S22" s="19"/>
      <c r="T22" s="19"/>
      <c r="U22" s="20"/>
      <c r="V22" s="19"/>
    </row>
    <row r="23" spans="1:22" ht="12.75">
      <c r="A23" s="1" t="s">
        <v>97</v>
      </c>
      <c r="B23" s="19">
        <f t="shared" si="19"/>
        <v>0</v>
      </c>
      <c r="C23" s="19">
        <f t="shared" si="19"/>
        <v>0</v>
      </c>
      <c r="D23" s="19"/>
      <c r="E23" s="19"/>
      <c r="F23" s="19"/>
      <c r="G23" s="19"/>
      <c r="H23" s="19"/>
      <c r="I23" s="19"/>
      <c r="J23" s="19"/>
      <c r="K23" s="20"/>
      <c r="L23" s="20"/>
      <c r="M23" s="19"/>
      <c r="N23" s="20"/>
      <c r="O23" s="20"/>
      <c r="P23" s="19"/>
      <c r="Q23" s="20"/>
      <c r="R23" s="20"/>
      <c r="S23" s="19"/>
      <c r="T23" s="20"/>
      <c r="U23" s="20"/>
      <c r="V23" s="19"/>
    </row>
    <row r="24" spans="1:22" ht="12.75">
      <c r="A24" s="1" t="s">
        <v>56</v>
      </c>
      <c r="B24" s="19">
        <f t="shared" si="19"/>
        <v>0</v>
      </c>
      <c r="C24" s="19">
        <f t="shared" si="19"/>
        <v>0</v>
      </c>
      <c r="D24" s="19"/>
      <c r="E24" s="19"/>
      <c r="F24" s="19"/>
      <c r="G24" s="19"/>
      <c r="H24" s="19"/>
      <c r="I24" s="19"/>
      <c r="J24" s="19"/>
      <c r="K24" s="20"/>
      <c r="L24" s="20"/>
      <c r="M24" s="19"/>
      <c r="N24" s="20"/>
      <c r="O24" s="20"/>
      <c r="P24" s="19"/>
      <c r="Q24" s="20"/>
      <c r="R24" s="20"/>
      <c r="S24" s="19"/>
      <c r="T24" s="20"/>
      <c r="U24" s="20"/>
      <c r="V24" s="19"/>
    </row>
    <row r="25" spans="1:22" ht="12.75">
      <c r="A25" s="1" t="s">
        <v>58</v>
      </c>
      <c r="B25" s="19">
        <f t="shared" si="19"/>
        <v>0</v>
      </c>
      <c r="C25" s="19">
        <f t="shared" si="19"/>
        <v>0</v>
      </c>
      <c r="D25" s="19"/>
      <c r="E25" s="19"/>
      <c r="F25" s="19"/>
      <c r="G25" s="19"/>
      <c r="H25" s="19"/>
      <c r="I25" s="19"/>
      <c r="J25" s="19"/>
      <c r="K25" s="20"/>
      <c r="L25" s="20"/>
      <c r="M25" s="19"/>
      <c r="N25" s="20"/>
      <c r="O25" s="20"/>
      <c r="P25" s="19"/>
      <c r="Q25" s="20"/>
      <c r="R25" s="20"/>
      <c r="S25" s="19"/>
      <c r="T25" s="20"/>
      <c r="U25" s="20"/>
      <c r="V25" s="19"/>
    </row>
    <row r="26" spans="1:22" ht="12.75">
      <c r="A26" s="1" t="s">
        <v>26</v>
      </c>
      <c r="B26" s="19">
        <f t="shared" si="19"/>
        <v>0</v>
      </c>
      <c r="C26" s="19">
        <f t="shared" si="19"/>
        <v>0</v>
      </c>
      <c r="D26" s="19"/>
      <c r="E26" s="19"/>
      <c r="F26" s="19"/>
      <c r="G26" s="19"/>
      <c r="H26" s="19"/>
      <c r="I26" s="19"/>
      <c r="J26" s="19"/>
      <c r="K26" s="20"/>
      <c r="L26" s="20"/>
      <c r="M26" s="19"/>
      <c r="N26" s="20"/>
      <c r="O26" s="20"/>
      <c r="P26" s="19"/>
      <c r="Q26" s="20"/>
      <c r="R26" s="20"/>
      <c r="S26" s="19"/>
      <c r="T26" s="20"/>
      <c r="U26" s="20"/>
      <c r="V26" s="19"/>
    </row>
    <row r="27" spans="1:22" ht="12.75">
      <c r="A27" s="1" t="s">
        <v>108</v>
      </c>
      <c r="B27" s="19">
        <f t="shared" si="19"/>
        <v>0</v>
      </c>
      <c r="C27" s="19">
        <f t="shared" si="19"/>
        <v>0</v>
      </c>
      <c r="D27" s="19"/>
      <c r="E27" s="19"/>
      <c r="F27" s="19"/>
      <c r="G27" s="19"/>
      <c r="H27" s="19"/>
      <c r="I27" s="19"/>
      <c r="J27" s="19"/>
      <c r="K27" s="20"/>
      <c r="L27" s="20"/>
      <c r="M27" s="19"/>
      <c r="N27" s="20"/>
      <c r="O27" s="20"/>
      <c r="P27" s="19"/>
      <c r="Q27" s="20"/>
      <c r="R27" s="20"/>
      <c r="S27" s="19"/>
      <c r="T27" s="20"/>
      <c r="U27" s="20"/>
      <c r="V27" s="19"/>
    </row>
    <row r="28" spans="1:22" ht="12.75">
      <c r="A28" s="1" t="s">
        <v>61</v>
      </c>
      <c r="B28" s="19">
        <f t="shared" si="19"/>
        <v>0</v>
      </c>
      <c r="C28" s="19">
        <f t="shared" si="19"/>
        <v>0</v>
      </c>
      <c r="D28" s="19"/>
      <c r="E28" s="19"/>
      <c r="F28" s="19"/>
      <c r="G28" s="19"/>
      <c r="H28" s="19"/>
      <c r="I28" s="19"/>
      <c r="J28" s="19"/>
      <c r="K28" s="20"/>
      <c r="L28" s="20"/>
      <c r="M28" s="19"/>
      <c r="N28" s="20"/>
      <c r="O28" s="20"/>
      <c r="P28" s="19"/>
      <c r="Q28" s="20"/>
      <c r="R28" s="20"/>
      <c r="S28" s="19"/>
      <c r="T28" s="20"/>
      <c r="U28" s="20"/>
      <c r="V28" s="19"/>
    </row>
    <row r="29" spans="1:22" ht="12.75">
      <c r="A29" s="1" t="s">
        <v>197</v>
      </c>
      <c r="B29" s="19">
        <f t="shared" si="19"/>
        <v>0</v>
      </c>
      <c r="C29" s="19">
        <f t="shared" si="19"/>
        <v>0</v>
      </c>
      <c r="D29" s="19"/>
      <c r="E29" s="19"/>
      <c r="F29" s="19"/>
      <c r="G29" s="19"/>
      <c r="H29" s="19"/>
      <c r="I29" s="19"/>
      <c r="J29" s="19"/>
      <c r="K29" s="20"/>
      <c r="L29" s="20"/>
      <c r="M29" s="19"/>
      <c r="N29" s="20"/>
      <c r="O29" s="20"/>
      <c r="P29" s="19"/>
      <c r="Q29" s="20"/>
      <c r="R29" s="20"/>
      <c r="S29" s="19"/>
      <c r="T29" s="20"/>
      <c r="U29" s="20"/>
      <c r="V29" s="19"/>
    </row>
    <row r="30" spans="1:22" ht="12.75">
      <c r="A30" s="1" t="s">
        <v>89</v>
      </c>
      <c r="B30" s="19">
        <f t="shared" si="19"/>
        <v>0</v>
      </c>
      <c r="C30" s="19">
        <f t="shared" si="19"/>
        <v>0</v>
      </c>
      <c r="D30" s="19"/>
      <c r="E30" s="19"/>
      <c r="F30" s="19"/>
      <c r="G30" s="19"/>
      <c r="H30" s="19"/>
      <c r="I30" s="19"/>
      <c r="J30" s="19"/>
      <c r="K30" s="20"/>
      <c r="L30" s="20"/>
      <c r="M30" s="19"/>
      <c r="N30" s="20"/>
      <c r="O30" s="20"/>
      <c r="P30" s="19"/>
      <c r="Q30" s="20"/>
      <c r="R30" s="20"/>
      <c r="S30" s="19"/>
      <c r="T30" s="20"/>
      <c r="U30" s="20"/>
      <c r="V30" s="19"/>
    </row>
    <row r="31" spans="1:22" s="6" customFormat="1" ht="12.75">
      <c r="A31" s="2" t="s">
        <v>145</v>
      </c>
      <c r="B31" s="20">
        <f>B32+B33</f>
        <v>314005.78999999998</v>
      </c>
      <c r="C31" s="20">
        <f>C32+C33</f>
        <v>195731.78758</v>
      </c>
      <c r="D31" s="20">
        <f>C31/B31*100</f>
        <v>62.333814793669895</v>
      </c>
      <c r="E31" s="20">
        <f>E32+E33</f>
        <v>223600</v>
      </c>
      <c r="F31" s="20">
        <f>F32+F33</f>
        <v>171962.05606999999</v>
      </c>
      <c r="G31" s="20">
        <f>F31/E31*100</f>
        <v>76.906107365831843</v>
      </c>
      <c r="H31" s="20">
        <f>H32+H33</f>
        <v>70000</v>
      </c>
      <c r="I31" s="20">
        <f>I32+I33</f>
        <v>23769.731510000001</v>
      </c>
      <c r="J31" s="20">
        <f>I31/H31*100</f>
        <v>33.956759300000002</v>
      </c>
      <c r="K31" s="20">
        <f>K32+K33</f>
        <v>0</v>
      </c>
      <c r="L31" s="20">
        <f>L32+L33</f>
        <v>0</v>
      </c>
      <c r="M31" s="20"/>
      <c r="N31" s="20">
        <f>N32+N33</f>
        <v>0</v>
      </c>
      <c r="O31" s="20">
        <f>O32+O33</f>
        <v>0</v>
      </c>
      <c r="P31" s="20"/>
      <c r="Q31" s="20">
        <f>Q32+Q33</f>
        <v>0</v>
      </c>
      <c r="R31" s="20">
        <f>R32+R33</f>
        <v>0</v>
      </c>
      <c r="S31" s="20"/>
      <c r="T31" s="20">
        <f>T32+T33</f>
        <v>20405.79</v>
      </c>
      <c r="U31" s="20">
        <f>U32+U33</f>
        <v>0</v>
      </c>
      <c r="V31" s="20"/>
    </row>
    <row r="32" spans="1:22" ht="12.75">
      <c r="A32" s="1" t="s">
        <v>132</v>
      </c>
      <c r="B32" s="19">
        <f>E32+K32+N32+H32+Q32+T32</f>
        <v>0</v>
      </c>
      <c r="C32" s="19">
        <f>F32+L32+O32+I32+R32+U32</f>
        <v>0</v>
      </c>
      <c r="D32" s="19"/>
      <c r="E32" s="87"/>
      <c r="F32" s="19"/>
      <c r="G32" s="19"/>
      <c r="H32" s="19"/>
      <c r="I32" s="19"/>
      <c r="J32" s="19"/>
      <c r="K32" s="19"/>
      <c r="L32" s="20"/>
      <c r="M32" s="19"/>
      <c r="N32" s="19"/>
      <c r="O32" s="20"/>
      <c r="P32" s="19"/>
      <c r="Q32" s="19"/>
      <c r="R32" s="20"/>
      <c r="S32" s="19"/>
      <c r="T32" s="19"/>
      <c r="U32" s="20"/>
      <c r="V32" s="19"/>
    </row>
    <row r="33" spans="1:22" s="6" customFormat="1" ht="12.75">
      <c r="A33" s="2" t="s">
        <v>159</v>
      </c>
      <c r="B33" s="20">
        <f>SUM(B34:B39)</f>
        <v>314005.78999999998</v>
      </c>
      <c r="C33" s="20">
        <f>SUM(C34:C39)</f>
        <v>195731.78758</v>
      </c>
      <c r="D33" s="20">
        <f>C33/B33*100</f>
        <v>62.333814793669895</v>
      </c>
      <c r="E33" s="20">
        <f t="shared" ref="E33:F33" si="20">SUM(E34:E39)</f>
        <v>223600</v>
      </c>
      <c r="F33" s="20">
        <f t="shared" si="20"/>
        <v>171962.05606999999</v>
      </c>
      <c r="G33" s="20">
        <f>F33/E33*100</f>
        <v>76.906107365831843</v>
      </c>
      <c r="H33" s="20">
        <f t="shared" ref="H33:I33" si="21">SUM(H34:H39)</f>
        <v>70000</v>
      </c>
      <c r="I33" s="20">
        <f t="shared" si="21"/>
        <v>23769.731510000001</v>
      </c>
      <c r="J33" s="20">
        <f>I33/H33*100</f>
        <v>33.956759300000002</v>
      </c>
      <c r="K33" s="20">
        <f t="shared" ref="K33:L33" si="22">SUM(K34:K39)</f>
        <v>0</v>
      </c>
      <c r="L33" s="20">
        <f t="shared" si="22"/>
        <v>0</v>
      </c>
      <c r="M33" s="20"/>
      <c r="N33" s="20">
        <f t="shared" ref="N33:O33" si="23">SUM(N34:N39)</f>
        <v>0</v>
      </c>
      <c r="O33" s="20">
        <f t="shared" si="23"/>
        <v>0</v>
      </c>
      <c r="P33" s="20"/>
      <c r="Q33" s="20">
        <f t="shared" ref="Q33:R33" si="24">SUM(Q34:Q39)</f>
        <v>0</v>
      </c>
      <c r="R33" s="20">
        <f t="shared" si="24"/>
        <v>0</v>
      </c>
      <c r="S33" s="20"/>
      <c r="T33" s="20">
        <f t="shared" ref="T33:U33" si="25">SUM(T34:T39)</f>
        <v>20405.79</v>
      </c>
      <c r="U33" s="20">
        <f t="shared" si="25"/>
        <v>0</v>
      </c>
      <c r="V33" s="20"/>
    </row>
    <row r="34" spans="1:22" ht="12.75">
      <c r="A34" s="1" t="s">
        <v>17</v>
      </c>
      <c r="B34" s="19">
        <f t="shared" ref="B34:C39" si="26">E34+K34+N34+H34+Q34+T34</f>
        <v>314005.78999999998</v>
      </c>
      <c r="C34" s="19">
        <f t="shared" si="26"/>
        <v>195731.78758</v>
      </c>
      <c r="D34" s="19">
        <f>C34/B34*100</f>
        <v>62.333814793669895</v>
      </c>
      <c r="E34" s="19">
        <v>223600</v>
      </c>
      <c r="F34" s="19">
        <v>171962.05606999999</v>
      </c>
      <c r="G34" s="19">
        <f>F34/E34*100</f>
        <v>76.906107365831843</v>
      </c>
      <c r="H34" s="19">
        <v>70000</v>
      </c>
      <c r="I34" s="19">
        <v>23769.731510000001</v>
      </c>
      <c r="J34" s="19">
        <f>I34/H34*100</f>
        <v>33.956759300000002</v>
      </c>
      <c r="K34" s="20"/>
      <c r="L34" s="20"/>
      <c r="M34" s="19"/>
      <c r="N34" s="20"/>
      <c r="O34" s="20"/>
      <c r="P34" s="19"/>
      <c r="Q34" s="20"/>
      <c r="R34" s="20"/>
      <c r="S34" s="19"/>
      <c r="T34" s="19">
        <v>20405.79</v>
      </c>
      <c r="U34" s="20"/>
      <c r="V34" s="19"/>
    </row>
    <row r="35" spans="1:22" ht="12.75">
      <c r="A35" s="1" t="s">
        <v>42</v>
      </c>
      <c r="B35" s="19">
        <f t="shared" si="26"/>
        <v>0</v>
      </c>
      <c r="C35" s="19">
        <f t="shared" si="26"/>
        <v>0</v>
      </c>
      <c r="D35" s="19"/>
      <c r="E35" s="19"/>
      <c r="F35" s="19"/>
      <c r="G35" s="19"/>
      <c r="H35" s="19"/>
      <c r="I35" s="19"/>
      <c r="J35" s="19"/>
      <c r="K35" s="20"/>
      <c r="L35" s="20"/>
      <c r="M35" s="19"/>
      <c r="N35" s="20"/>
      <c r="O35" s="20"/>
      <c r="P35" s="19"/>
      <c r="Q35" s="20"/>
      <c r="R35" s="20"/>
      <c r="S35" s="19"/>
      <c r="T35" s="20"/>
      <c r="U35" s="20"/>
      <c r="V35" s="19"/>
    </row>
    <row r="36" spans="1:22" ht="12.75">
      <c r="A36" s="1" t="s">
        <v>43</v>
      </c>
      <c r="B36" s="19">
        <f t="shared" si="26"/>
        <v>0</v>
      </c>
      <c r="C36" s="19">
        <f t="shared" si="26"/>
        <v>0</v>
      </c>
      <c r="D36" s="19"/>
      <c r="E36" s="19"/>
      <c r="F36" s="19"/>
      <c r="G36" s="19"/>
      <c r="H36" s="19"/>
      <c r="I36" s="19"/>
      <c r="J36" s="19"/>
      <c r="K36" s="20"/>
      <c r="L36" s="20"/>
      <c r="M36" s="19"/>
      <c r="N36" s="20"/>
      <c r="O36" s="20"/>
      <c r="P36" s="19"/>
      <c r="Q36" s="20"/>
      <c r="R36" s="20"/>
      <c r="S36" s="19"/>
      <c r="T36" s="20"/>
      <c r="U36" s="20"/>
      <c r="V36" s="19"/>
    </row>
    <row r="37" spans="1:22" ht="12.75">
      <c r="A37" s="1" t="s">
        <v>104</v>
      </c>
      <c r="B37" s="19">
        <f t="shared" si="26"/>
        <v>0</v>
      </c>
      <c r="C37" s="19">
        <f t="shared" si="26"/>
        <v>0</v>
      </c>
      <c r="D37" s="19" t="e">
        <f>C37/B37*100</f>
        <v>#DIV/0!</v>
      </c>
      <c r="E37" s="19"/>
      <c r="F37" s="19"/>
      <c r="G37" s="19" t="e">
        <f>F37/E37*100</f>
        <v>#DIV/0!</v>
      </c>
      <c r="H37" s="19"/>
      <c r="I37" s="19"/>
      <c r="J37" s="19" t="e">
        <f>I37/H37*100</f>
        <v>#DIV/0!</v>
      </c>
      <c r="K37" s="20"/>
      <c r="L37" s="20"/>
      <c r="M37" s="19"/>
      <c r="N37" s="20"/>
      <c r="O37" s="20"/>
      <c r="P37" s="19"/>
      <c r="Q37" s="20"/>
      <c r="R37" s="20"/>
      <c r="S37" s="19"/>
      <c r="T37" s="20"/>
      <c r="U37" s="20"/>
      <c r="V37" s="19"/>
    </row>
    <row r="38" spans="1:22" ht="12.75">
      <c r="A38" s="1" t="s">
        <v>122</v>
      </c>
      <c r="B38" s="19">
        <f t="shared" si="26"/>
        <v>0</v>
      </c>
      <c r="C38" s="19">
        <f t="shared" si="26"/>
        <v>0</v>
      </c>
      <c r="D38" s="19"/>
      <c r="E38" s="19"/>
      <c r="F38" s="19"/>
      <c r="G38" s="19"/>
      <c r="H38" s="19"/>
      <c r="I38" s="19"/>
      <c r="J38" s="19"/>
      <c r="K38" s="20"/>
      <c r="L38" s="20"/>
      <c r="M38" s="19"/>
      <c r="N38" s="20"/>
      <c r="O38" s="20"/>
      <c r="P38" s="19"/>
      <c r="Q38" s="20"/>
      <c r="R38" s="20"/>
      <c r="S38" s="19"/>
      <c r="T38" s="20"/>
      <c r="U38" s="20"/>
      <c r="V38" s="19"/>
    </row>
    <row r="39" spans="1:22" ht="12.75">
      <c r="A39" s="1" t="s">
        <v>53</v>
      </c>
      <c r="B39" s="19">
        <f t="shared" si="26"/>
        <v>0</v>
      </c>
      <c r="C39" s="19">
        <f t="shared" si="26"/>
        <v>0</v>
      </c>
      <c r="D39" s="19"/>
      <c r="E39" s="19"/>
      <c r="F39" s="19"/>
      <c r="G39" s="19"/>
      <c r="H39" s="19"/>
      <c r="I39" s="19"/>
      <c r="J39" s="19"/>
      <c r="K39" s="20"/>
      <c r="L39" s="20"/>
      <c r="M39" s="19"/>
      <c r="N39" s="20"/>
      <c r="O39" s="20"/>
      <c r="P39" s="19"/>
      <c r="Q39" s="20"/>
      <c r="R39" s="20"/>
      <c r="S39" s="19"/>
      <c r="T39" s="20"/>
      <c r="U39" s="20"/>
      <c r="V39" s="19"/>
    </row>
    <row r="40" spans="1:22" s="6" customFormat="1" ht="12.75">
      <c r="A40" s="2" t="s">
        <v>146</v>
      </c>
      <c r="B40" s="20">
        <f>B41+B42</f>
        <v>14422.18</v>
      </c>
      <c r="C40" s="20">
        <f>C41+C42</f>
        <v>10826.2685</v>
      </c>
      <c r="D40" s="20">
        <f>C40/B40*100</f>
        <v>75.066796420513398</v>
      </c>
      <c r="E40" s="20">
        <f>E41+E42</f>
        <v>0</v>
      </c>
      <c r="F40" s="20">
        <f>F41+F42</f>
        <v>0</v>
      </c>
      <c r="G40" s="20" t="e">
        <f>F40/E40*100</f>
        <v>#DIV/0!</v>
      </c>
      <c r="H40" s="20">
        <f>H41+H42</f>
        <v>0</v>
      </c>
      <c r="I40" s="20">
        <f>I41+I42</f>
        <v>0</v>
      </c>
      <c r="J40" s="20" t="e">
        <f>I40/H40*100</f>
        <v>#DIV/0!</v>
      </c>
      <c r="K40" s="20">
        <f t="shared" ref="K40:L40" si="27">K41+K42</f>
        <v>0</v>
      </c>
      <c r="L40" s="20">
        <f t="shared" si="27"/>
        <v>0</v>
      </c>
      <c r="M40" s="20"/>
      <c r="N40" s="20">
        <f t="shared" ref="N40:O40" si="28">N41+N42</f>
        <v>0</v>
      </c>
      <c r="O40" s="20">
        <f t="shared" si="28"/>
        <v>0</v>
      </c>
      <c r="P40" s="20"/>
      <c r="Q40" s="20">
        <f t="shared" ref="Q40:R40" si="29">Q41+Q42</f>
        <v>0</v>
      </c>
      <c r="R40" s="20">
        <f t="shared" si="29"/>
        <v>0</v>
      </c>
      <c r="S40" s="20"/>
      <c r="T40" s="20">
        <f t="shared" ref="T40:U40" si="30">T41+T42</f>
        <v>14422.18</v>
      </c>
      <c r="U40" s="20">
        <f t="shared" si="30"/>
        <v>10826.2685</v>
      </c>
      <c r="V40" s="20"/>
    </row>
    <row r="41" spans="1:22" s="6" customFormat="1" ht="12.75">
      <c r="A41" s="1" t="s">
        <v>131</v>
      </c>
      <c r="B41" s="19">
        <f>E41+K41+N41+H41+Q41+T41</f>
        <v>0</v>
      </c>
      <c r="C41" s="19">
        <f>F41+L41+O41+I41+R41+U41</f>
        <v>0</v>
      </c>
      <c r="D41" s="19"/>
      <c r="E41" s="20"/>
      <c r="F41" s="20"/>
      <c r="G41" s="19"/>
      <c r="H41" s="19"/>
      <c r="I41" s="19"/>
      <c r="J41" s="19"/>
      <c r="K41" s="20"/>
      <c r="L41" s="20"/>
      <c r="M41" s="19"/>
      <c r="N41" s="20"/>
      <c r="O41" s="20"/>
      <c r="P41" s="19"/>
      <c r="Q41" s="20"/>
      <c r="R41" s="20"/>
      <c r="S41" s="19"/>
      <c r="T41" s="20"/>
      <c r="U41" s="20"/>
      <c r="V41" s="19"/>
    </row>
    <row r="42" spans="1:22" s="6" customFormat="1" ht="12.75">
      <c r="A42" s="2" t="s">
        <v>159</v>
      </c>
      <c r="B42" s="20">
        <f>SUM(B43:B44)</f>
        <v>14422.18</v>
      </c>
      <c r="C42" s="20">
        <f>SUM(C43:C44)</f>
        <v>10826.2685</v>
      </c>
      <c r="D42" s="20">
        <f>C42/B42*100</f>
        <v>75.066796420513398</v>
      </c>
      <c r="E42" s="20">
        <f>SUM(E43:E44)</f>
        <v>0</v>
      </c>
      <c r="F42" s="20">
        <f>SUM(F43:F44)</f>
        <v>0</v>
      </c>
      <c r="G42" s="20" t="e">
        <f>F42/E42*100</f>
        <v>#DIV/0!</v>
      </c>
      <c r="H42" s="20">
        <f>SUM(H43:H44)</f>
        <v>0</v>
      </c>
      <c r="I42" s="20">
        <f>SUM(I43:I44)</f>
        <v>0</v>
      </c>
      <c r="J42" s="20" t="e">
        <f>I42/H42*100</f>
        <v>#DIV/0!</v>
      </c>
      <c r="K42" s="20">
        <f>SUM(K43:K44)</f>
        <v>0</v>
      </c>
      <c r="L42" s="20">
        <f>SUM(L43:L44)</f>
        <v>0</v>
      </c>
      <c r="M42" s="20"/>
      <c r="N42" s="20">
        <f>SUM(N43:N44)</f>
        <v>0</v>
      </c>
      <c r="O42" s="20">
        <f>SUM(O43:O44)</f>
        <v>0</v>
      </c>
      <c r="P42" s="20"/>
      <c r="Q42" s="20">
        <f>SUM(Q43:Q44)</f>
        <v>0</v>
      </c>
      <c r="R42" s="20">
        <f>SUM(R43:R44)</f>
        <v>0</v>
      </c>
      <c r="S42" s="20"/>
      <c r="T42" s="20">
        <f>SUM(T43:T44)</f>
        <v>14422.18</v>
      </c>
      <c r="U42" s="20">
        <f>SUM(U43:U44)</f>
        <v>10826.2685</v>
      </c>
      <c r="V42" s="20"/>
    </row>
    <row r="43" spans="1:22" s="6" customFormat="1" ht="12.75">
      <c r="A43" s="1" t="s">
        <v>18</v>
      </c>
      <c r="B43" s="19">
        <f t="shared" ref="B43:C44" si="31">E43+K43+N43+H43+Q43+T43</f>
        <v>14422.18</v>
      </c>
      <c r="C43" s="19">
        <f t="shared" si="31"/>
        <v>10826.2685</v>
      </c>
      <c r="D43" s="19">
        <f>C43/B43*100</f>
        <v>75.066796420513398</v>
      </c>
      <c r="E43" s="20"/>
      <c r="F43" s="20"/>
      <c r="G43" s="19" t="e">
        <f>F43/E43*100</f>
        <v>#DIV/0!</v>
      </c>
      <c r="H43" s="19"/>
      <c r="I43" s="19"/>
      <c r="J43" s="19" t="e">
        <f>I43/H43*100</f>
        <v>#DIV/0!</v>
      </c>
      <c r="K43" s="20"/>
      <c r="L43" s="20"/>
      <c r="M43" s="19"/>
      <c r="N43" s="20"/>
      <c r="O43" s="20"/>
      <c r="P43" s="19"/>
      <c r="Q43" s="20"/>
      <c r="R43" s="20"/>
      <c r="S43" s="19"/>
      <c r="T43" s="19">
        <v>14422.18</v>
      </c>
      <c r="U43" s="20">
        <v>10826.2685</v>
      </c>
      <c r="V43" s="19"/>
    </row>
    <row r="44" spans="1:22" s="6" customFormat="1" ht="12.75">
      <c r="A44" s="1" t="s">
        <v>92</v>
      </c>
      <c r="B44" s="19">
        <f t="shared" si="31"/>
        <v>0</v>
      </c>
      <c r="C44" s="19">
        <f t="shared" si="31"/>
        <v>0</v>
      </c>
      <c r="D44" s="19"/>
      <c r="E44" s="20"/>
      <c r="F44" s="20"/>
      <c r="G44" s="19"/>
      <c r="H44" s="19"/>
      <c r="I44" s="19"/>
      <c r="J44" s="19"/>
      <c r="K44" s="20"/>
      <c r="L44" s="20"/>
      <c r="M44" s="19"/>
      <c r="N44" s="20"/>
      <c r="O44" s="20"/>
      <c r="P44" s="19"/>
      <c r="Q44" s="20"/>
      <c r="R44" s="20"/>
      <c r="S44" s="19"/>
      <c r="T44" s="20"/>
      <c r="U44" s="20"/>
      <c r="V44" s="19"/>
    </row>
    <row r="45" spans="1:22" s="6" customFormat="1" ht="12.75">
      <c r="A45" s="2" t="s">
        <v>150</v>
      </c>
      <c r="B45" s="20">
        <f>B46+B47</f>
        <v>7507.06</v>
      </c>
      <c r="C45" s="20">
        <f>C46+C47</f>
        <v>2189.9</v>
      </c>
      <c r="D45" s="20"/>
      <c r="E45" s="20">
        <f>E46+E47</f>
        <v>0</v>
      </c>
      <c r="F45" s="20">
        <f>F46+F47</f>
        <v>0</v>
      </c>
      <c r="G45" s="20"/>
      <c r="H45" s="20">
        <f>H46+H47</f>
        <v>0</v>
      </c>
      <c r="I45" s="20">
        <f>I46+I47</f>
        <v>0</v>
      </c>
      <c r="J45" s="20"/>
      <c r="K45" s="20">
        <f>K46+K47</f>
        <v>0</v>
      </c>
      <c r="L45" s="20">
        <f>L46+L47</f>
        <v>0</v>
      </c>
      <c r="M45" s="20"/>
      <c r="N45" s="20">
        <f>N46+N47</f>
        <v>0</v>
      </c>
      <c r="O45" s="20">
        <f>O46+O47</f>
        <v>0</v>
      </c>
      <c r="P45" s="20"/>
      <c r="Q45" s="20">
        <f>Q46+Q47</f>
        <v>0</v>
      </c>
      <c r="R45" s="20">
        <f>R46+R47</f>
        <v>0</v>
      </c>
      <c r="S45" s="20"/>
      <c r="T45" s="20">
        <f>T46+T47</f>
        <v>7507.06</v>
      </c>
      <c r="U45" s="20">
        <f>U46+U47</f>
        <v>2189.9</v>
      </c>
      <c r="V45" s="20"/>
    </row>
    <row r="46" spans="1:22" ht="12.75">
      <c r="A46" s="1" t="s">
        <v>151</v>
      </c>
      <c r="B46" s="19">
        <f>E46+K46+N46+H46+Q46+T46</f>
        <v>0</v>
      </c>
      <c r="C46" s="19">
        <f>F46+L46+O46+I46+R46+U46</f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s="6" customFormat="1" ht="12.75">
      <c r="A47" s="2" t="s">
        <v>159</v>
      </c>
      <c r="B47" s="20">
        <f>SUM(B48:B53)</f>
        <v>7507.06</v>
      </c>
      <c r="C47" s="20">
        <f>SUM(C48:C53)</f>
        <v>2189.9</v>
      </c>
      <c r="D47" s="20"/>
      <c r="E47" s="20">
        <f>SUM(E48:E53)</f>
        <v>0</v>
      </c>
      <c r="F47" s="20">
        <f>SUM(F48:F53)</f>
        <v>0</v>
      </c>
      <c r="G47" s="20"/>
      <c r="H47" s="20">
        <f>SUM(H48:H53)</f>
        <v>0</v>
      </c>
      <c r="I47" s="20">
        <f>SUM(I48:I53)</f>
        <v>0</v>
      </c>
      <c r="J47" s="20"/>
      <c r="K47" s="20">
        <f>SUM(K48:K53)</f>
        <v>0</v>
      </c>
      <c r="L47" s="20">
        <f>SUM(L48:L53)</f>
        <v>0</v>
      </c>
      <c r="M47" s="20"/>
      <c r="N47" s="20">
        <f>SUM(N48:N53)</f>
        <v>0</v>
      </c>
      <c r="O47" s="20">
        <f>SUM(O48:O53)</f>
        <v>0</v>
      </c>
      <c r="P47" s="20"/>
      <c r="Q47" s="20">
        <f>SUM(Q48:Q53)</f>
        <v>0</v>
      </c>
      <c r="R47" s="20">
        <f>SUM(R48:R53)</f>
        <v>0</v>
      </c>
      <c r="S47" s="20"/>
      <c r="T47" s="20">
        <f>SUM(T48:T53)</f>
        <v>7507.06</v>
      </c>
      <c r="U47" s="20">
        <f>SUM(U48:U53)</f>
        <v>2189.9</v>
      </c>
      <c r="V47" s="20"/>
    </row>
    <row r="48" spans="1:22" ht="12.75">
      <c r="A48" s="1" t="s">
        <v>102</v>
      </c>
      <c r="B48" s="19">
        <f t="shared" ref="B48:C53" si="32">E48+K48+N48+H48+Q48+T48</f>
        <v>0</v>
      </c>
      <c r="C48" s="19">
        <f t="shared" si="32"/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>
      <c r="A49" s="1" t="s">
        <v>194</v>
      </c>
      <c r="B49" s="19">
        <f t="shared" si="32"/>
        <v>0</v>
      </c>
      <c r="C49" s="19">
        <f t="shared" si="32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>
      <c r="A50" s="1" t="s">
        <v>116</v>
      </c>
      <c r="B50" s="19">
        <f t="shared" si="32"/>
        <v>7507.06</v>
      </c>
      <c r="C50" s="19">
        <f t="shared" si="32"/>
        <v>2189.9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7507.06</v>
      </c>
      <c r="U50" s="19">
        <v>2189.9</v>
      </c>
      <c r="V50" s="19"/>
    </row>
    <row r="51" spans="1:22" ht="12.75">
      <c r="A51" s="1" t="s">
        <v>124</v>
      </c>
      <c r="B51" s="19">
        <f t="shared" si="32"/>
        <v>0</v>
      </c>
      <c r="C51" s="19">
        <f t="shared" si="32"/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>
      <c r="A52" s="1" t="s">
        <v>127</v>
      </c>
      <c r="B52" s="19">
        <f t="shared" si="32"/>
        <v>0</v>
      </c>
      <c r="C52" s="19">
        <f t="shared" si="32"/>
        <v>0</v>
      </c>
      <c r="D52" s="19" t="e">
        <f>C52/B52*100</f>
        <v>#DIV/0!</v>
      </c>
      <c r="E52" s="19"/>
      <c r="F52" s="19"/>
      <c r="G52" s="19" t="e">
        <f>F52/E52*100</f>
        <v>#DIV/0!</v>
      </c>
      <c r="H52" s="19"/>
      <c r="I52" s="19"/>
      <c r="J52" s="19" t="e">
        <f>I52/H52*100</f>
        <v>#DIV/0!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.75">
      <c r="A53" s="1" t="s">
        <v>72</v>
      </c>
      <c r="B53" s="19">
        <f t="shared" si="32"/>
        <v>0</v>
      </c>
      <c r="C53" s="19">
        <f t="shared" si="32"/>
        <v>0</v>
      </c>
      <c r="D53" s="19" t="e">
        <f>C53/B53*100</f>
        <v>#DIV/0!</v>
      </c>
      <c r="E53" s="19"/>
      <c r="F53" s="19"/>
      <c r="G53" s="19" t="e">
        <f>F53/E53*100</f>
        <v>#DIV/0!</v>
      </c>
      <c r="H53" s="19"/>
      <c r="I53" s="19"/>
      <c r="J53" s="19" t="e">
        <f>I53/H53*100</f>
        <v>#DIV/0!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s="44" customFormat="1" ht="12.75">
      <c r="A54" s="42" t="s">
        <v>147</v>
      </c>
      <c r="B54" s="50">
        <f>B55+B56</f>
        <v>11168.27</v>
      </c>
      <c r="C54" s="50">
        <f>C55+C56</f>
        <v>0</v>
      </c>
      <c r="D54" s="50"/>
      <c r="E54" s="50">
        <f>E55+E56</f>
        <v>0</v>
      </c>
      <c r="F54" s="50">
        <f>F55+F56</f>
        <v>0</v>
      </c>
      <c r="G54" s="50"/>
      <c r="H54" s="50">
        <f>H55+H56</f>
        <v>0</v>
      </c>
      <c r="I54" s="50">
        <f>I55+I56</f>
        <v>0</v>
      </c>
      <c r="J54" s="50"/>
      <c r="K54" s="50">
        <f>K55+K56</f>
        <v>0</v>
      </c>
      <c r="L54" s="50">
        <f>L55+L56</f>
        <v>0</v>
      </c>
      <c r="M54" s="50"/>
      <c r="N54" s="50">
        <f>N55+N56</f>
        <v>0</v>
      </c>
      <c r="O54" s="50">
        <f>O55+O56</f>
        <v>0</v>
      </c>
      <c r="P54" s="50"/>
      <c r="Q54" s="50">
        <f>Q55+Q56</f>
        <v>0</v>
      </c>
      <c r="R54" s="50">
        <f>R55+R56</f>
        <v>0</v>
      </c>
      <c r="S54" s="50"/>
      <c r="T54" s="50">
        <f>T55+T56</f>
        <v>11168.27</v>
      </c>
      <c r="U54" s="50">
        <f>U55+U56</f>
        <v>0</v>
      </c>
      <c r="V54" s="50"/>
    </row>
    <row r="55" spans="1:22" ht="12.75">
      <c r="A55" s="1" t="s">
        <v>152</v>
      </c>
      <c r="B55" s="19">
        <f>E55+K55+N55+H55+Q55+T55</f>
        <v>0</v>
      </c>
      <c r="C55" s="19">
        <f>F55+L55+O55+I55+R55+U55</f>
        <v>0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s="44" customFormat="1" ht="12.75">
      <c r="A56" s="45" t="s">
        <v>160</v>
      </c>
      <c r="B56" s="51">
        <f>SUM(B57:B59)</f>
        <v>11168.27</v>
      </c>
      <c r="C56" s="51">
        <f>SUM(C57:C59)</f>
        <v>0</v>
      </c>
      <c r="D56" s="51"/>
      <c r="E56" s="51">
        <f>SUM(E57:E59)</f>
        <v>0</v>
      </c>
      <c r="F56" s="51">
        <f>SUM(F57:F59)</f>
        <v>0</v>
      </c>
      <c r="G56" s="51"/>
      <c r="H56" s="51">
        <f>SUM(H57:H59)</f>
        <v>0</v>
      </c>
      <c r="I56" s="51">
        <f>SUM(I57:I59)</f>
        <v>0</v>
      </c>
      <c r="J56" s="51"/>
      <c r="K56" s="51">
        <f>SUM(K57:K59)</f>
        <v>0</v>
      </c>
      <c r="L56" s="51">
        <f>SUM(L57:L59)</f>
        <v>0</v>
      </c>
      <c r="M56" s="51"/>
      <c r="N56" s="51">
        <f>SUM(N57:N59)</f>
        <v>0</v>
      </c>
      <c r="O56" s="51">
        <f>SUM(O57:O59)</f>
        <v>0</v>
      </c>
      <c r="P56" s="51"/>
      <c r="Q56" s="51">
        <f>SUM(Q57:Q59)</f>
        <v>0</v>
      </c>
      <c r="R56" s="51">
        <f>SUM(R57:R59)</f>
        <v>0</v>
      </c>
      <c r="S56" s="51"/>
      <c r="T56" s="51">
        <f>SUM(T57:T59)</f>
        <v>11168.27</v>
      </c>
      <c r="U56" s="51">
        <f>SUM(U57:U59)</f>
        <v>0</v>
      </c>
      <c r="V56" s="51"/>
    </row>
    <row r="57" spans="1:22" ht="12.75">
      <c r="A57" s="1" t="s">
        <v>55</v>
      </c>
      <c r="B57" s="19">
        <f t="shared" ref="B57:C59" si="33">E57+K57+N57+H57+Q57+T57</f>
        <v>0</v>
      </c>
      <c r="C57" s="19">
        <f t="shared" si="33"/>
        <v>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.75">
      <c r="A58" s="1" t="s">
        <v>34</v>
      </c>
      <c r="B58" s="19">
        <f t="shared" si="33"/>
        <v>11168.27</v>
      </c>
      <c r="C58" s="19">
        <f t="shared" si="33"/>
        <v>0</v>
      </c>
      <c r="D58" s="19">
        <f>C58/B58*100</f>
        <v>0</v>
      </c>
      <c r="E58" s="19"/>
      <c r="F58" s="19"/>
      <c r="G58" s="19" t="e">
        <f>F58/E58*100</f>
        <v>#DIV/0!</v>
      </c>
      <c r="H58" s="19"/>
      <c r="I58" s="19"/>
      <c r="J58" s="19" t="e">
        <f>I58/H58*100</f>
        <v>#DIV/0!</v>
      </c>
      <c r="K58" s="19"/>
      <c r="L58" s="19"/>
      <c r="M58" s="19"/>
      <c r="N58" s="19"/>
      <c r="O58" s="19"/>
      <c r="P58" s="19"/>
      <c r="Q58" s="19"/>
      <c r="R58" s="19"/>
      <c r="S58" s="19"/>
      <c r="T58" s="19">
        <v>11168.27</v>
      </c>
      <c r="U58" s="19"/>
      <c r="V58" s="19"/>
    </row>
    <row r="59" spans="1:22" ht="12.75">
      <c r="A59" s="1" t="s">
        <v>73</v>
      </c>
      <c r="B59" s="19">
        <f t="shared" si="33"/>
        <v>0</v>
      </c>
      <c r="C59" s="19">
        <f t="shared" si="33"/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6" customFormat="1" ht="12.75">
      <c r="A60" s="2" t="s">
        <v>148</v>
      </c>
      <c r="B60" s="20">
        <f>B61+B62</f>
        <v>44970.525000000001</v>
      </c>
      <c r="C60" s="20">
        <f>C61+C62</f>
        <v>0</v>
      </c>
      <c r="D60" s="20">
        <f>C60/B60*100</f>
        <v>0</v>
      </c>
      <c r="E60" s="20">
        <f t="shared" ref="E60:F60" si="34">E61+E62</f>
        <v>0</v>
      </c>
      <c r="F60" s="20">
        <f t="shared" si="34"/>
        <v>0</v>
      </c>
      <c r="G60" s="20" t="e">
        <f>F60/E60*100</f>
        <v>#DIV/0!</v>
      </c>
      <c r="H60" s="20">
        <f t="shared" ref="H60:I60" si="35">H61+H62</f>
        <v>0</v>
      </c>
      <c r="I60" s="20">
        <f t="shared" si="35"/>
        <v>0</v>
      </c>
      <c r="J60" s="20" t="e">
        <f>I60/H60*100</f>
        <v>#DIV/0!</v>
      </c>
      <c r="K60" s="20">
        <f t="shared" ref="K60:L60" si="36">K61+K62</f>
        <v>0</v>
      </c>
      <c r="L60" s="20">
        <f t="shared" si="36"/>
        <v>0</v>
      </c>
      <c r="M60" s="20"/>
      <c r="N60" s="20">
        <f t="shared" ref="N60:O60" si="37">N61+N62</f>
        <v>0</v>
      </c>
      <c r="O60" s="20">
        <f t="shared" si="37"/>
        <v>0</v>
      </c>
      <c r="P60" s="20"/>
      <c r="Q60" s="20">
        <f t="shared" ref="Q60:R60" si="38">Q61+Q62</f>
        <v>0</v>
      </c>
      <c r="R60" s="20">
        <f t="shared" si="38"/>
        <v>0</v>
      </c>
      <c r="S60" s="20"/>
      <c r="T60" s="20">
        <f t="shared" ref="T60:U60" si="39">T61+T62</f>
        <v>44970.525000000001</v>
      </c>
      <c r="U60" s="20">
        <f t="shared" si="39"/>
        <v>0</v>
      </c>
      <c r="V60" s="20"/>
    </row>
    <row r="61" spans="1:22" ht="12.75">
      <c r="A61" s="1" t="s">
        <v>153</v>
      </c>
      <c r="B61" s="19">
        <f>E61+K61+N61+H61+Q61+T61</f>
        <v>44970.525000000001</v>
      </c>
      <c r="C61" s="19">
        <f>F61+L61+O61+I61+R61+U61</f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>
        <v>44970.525000000001</v>
      </c>
      <c r="U61" s="19"/>
      <c r="V61" s="19"/>
    </row>
    <row r="62" spans="1:22" s="6" customFormat="1" ht="12.75">
      <c r="A62" s="2" t="s">
        <v>159</v>
      </c>
      <c r="B62" s="20">
        <f>SUM(B63:B73)</f>
        <v>0</v>
      </c>
      <c r="C62" s="20">
        <f>SUM(C63:C73)</f>
        <v>0</v>
      </c>
      <c r="D62" s="20" t="e">
        <f>C62/B62*100</f>
        <v>#DIV/0!</v>
      </c>
      <c r="E62" s="20">
        <f t="shared" ref="E62:F62" si="40">SUM(E63:E73)</f>
        <v>0</v>
      </c>
      <c r="F62" s="20">
        <f t="shared" si="40"/>
        <v>0</v>
      </c>
      <c r="G62" s="20" t="e">
        <f>F62/E62*100</f>
        <v>#DIV/0!</v>
      </c>
      <c r="H62" s="20">
        <f t="shared" ref="H62:I62" si="41">SUM(H63:H73)</f>
        <v>0</v>
      </c>
      <c r="I62" s="20">
        <f t="shared" si="41"/>
        <v>0</v>
      </c>
      <c r="J62" s="20" t="e">
        <f>I62/H62*100</f>
        <v>#DIV/0!</v>
      </c>
      <c r="K62" s="20">
        <f t="shared" ref="K62:L62" si="42">SUM(K63:K73)</f>
        <v>0</v>
      </c>
      <c r="L62" s="20">
        <f t="shared" si="42"/>
        <v>0</v>
      </c>
      <c r="M62" s="20"/>
      <c r="N62" s="20">
        <f t="shared" ref="N62:O62" si="43">SUM(N63:N73)</f>
        <v>0</v>
      </c>
      <c r="O62" s="20">
        <f t="shared" si="43"/>
        <v>0</v>
      </c>
      <c r="P62" s="20"/>
      <c r="Q62" s="20">
        <f t="shared" ref="Q62:R62" si="44">SUM(Q63:Q73)</f>
        <v>0</v>
      </c>
      <c r="R62" s="20">
        <f t="shared" si="44"/>
        <v>0</v>
      </c>
      <c r="S62" s="20"/>
      <c r="T62" s="20">
        <f t="shared" ref="T62:U62" si="45">SUM(T63:T73)</f>
        <v>0</v>
      </c>
      <c r="U62" s="20">
        <f t="shared" si="45"/>
        <v>0</v>
      </c>
      <c r="V62" s="20"/>
    </row>
    <row r="63" spans="1:22" ht="12.75">
      <c r="A63" s="1" t="s">
        <v>74</v>
      </c>
      <c r="B63" s="19">
        <f t="shared" ref="B63:C73" si="46">E63+K63+N63+H63+Q63+T63</f>
        <v>0</v>
      </c>
      <c r="C63" s="19">
        <f t="shared" si="46"/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.75">
      <c r="A64" s="1" t="s">
        <v>12</v>
      </c>
      <c r="B64" s="19">
        <f t="shared" si="46"/>
        <v>0</v>
      </c>
      <c r="C64" s="19">
        <f t="shared" si="46"/>
        <v>0</v>
      </c>
      <c r="D64" s="19" t="e">
        <f>C64/B64*100</f>
        <v>#DIV/0!</v>
      </c>
      <c r="E64" s="19"/>
      <c r="F64" s="19"/>
      <c r="G64" s="19" t="e">
        <f>F64/E64*100</f>
        <v>#DIV/0!</v>
      </c>
      <c r="H64" s="19"/>
      <c r="I64" s="19"/>
      <c r="J64" s="19" t="e">
        <f>I64/H64*100</f>
        <v>#DIV/0!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.75">
      <c r="A65" s="1" t="s">
        <v>22</v>
      </c>
      <c r="B65" s="19">
        <f t="shared" si="46"/>
        <v>0</v>
      </c>
      <c r="C65" s="19">
        <f t="shared" si="46"/>
        <v>0</v>
      </c>
      <c r="D65" s="19" t="e">
        <f>C65/B65*100</f>
        <v>#DIV/0!</v>
      </c>
      <c r="E65" s="19"/>
      <c r="F65" s="19"/>
      <c r="G65" s="19" t="e">
        <f>F65/E65*100</f>
        <v>#DIV/0!</v>
      </c>
      <c r="H65" s="19"/>
      <c r="I65" s="19"/>
      <c r="J65" s="19" t="e">
        <f>I65/H65*100</f>
        <v>#DIV/0!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75">
      <c r="A66" s="1" t="s">
        <v>23</v>
      </c>
      <c r="B66" s="19">
        <f t="shared" si="46"/>
        <v>0</v>
      </c>
      <c r="C66" s="19">
        <f t="shared" si="46"/>
        <v>0</v>
      </c>
      <c r="D66" s="19" t="e">
        <f>C66/B66*100</f>
        <v>#DIV/0!</v>
      </c>
      <c r="E66" s="19"/>
      <c r="F66" s="19"/>
      <c r="G66" s="19" t="e">
        <f>F66/E66*100</f>
        <v>#DIV/0!</v>
      </c>
      <c r="H66" s="19"/>
      <c r="I66" s="19"/>
      <c r="J66" s="19" t="e">
        <f>I66/H66*100</f>
        <v>#DIV/0!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.75">
      <c r="A67" s="1" t="s">
        <v>26</v>
      </c>
      <c r="B67" s="19">
        <f t="shared" si="46"/>
        <v>0</v>
      </c>
      <c r="C67" s="19">
        <f t="shared" si="46"/>
        <v>0</v>
      </c>
      <c r="D67" s="19" t="e">
        <f>C67/B67*100</f>
        <v>#DIV/0!</v>
      </c>
      <c r="E67" s="19"/>
      <c r="F67" s="19"/>
      <c r="G67" s="19" t="e">
        <f>F67/E67*100</f>
        <v>#DIV/0!</v>
      </c>
      <c r="H67" s="19"/>
      <c r="I67" s="19"/>
      <c r="J67" s="19" t="e">
        <f>I67/H67*100</f>
        <v>#DIV/0!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.75">
      <c r="A68" s="1" t="s">
        <v>27</v>
      </c>
      <c r="B68" s="19">
        <f t="shared" si="46"/>
        <v>0</v>
      </c>
      <c r="C68" s="19">
        <f t="shared" si="46"/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.75">
      <c r="A69" s="1" t="s">
        <v>30</v>
      </c>
      <c r="B69" s="19">
        <f t="shared" si="46"/>
        <v>0</v>
      </c>
      <c r="C69" s="19">
        <f t="shared" si="46"/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.75">
      <c r="A70" s="1" t="s">
        <v>84</v>
      </c>
      <c r="B70" s="19">
        <f t="shared" si="46"/>
        <v>0</v>
      </c>
      <c r="C70" s="19">
        <f t="shared" si="46"/>
        <v>0</v>
      </c>
      <c r="D70" s="19" t="e">
        <f>C70/B70*100</f>
        <v>#DIV/0!</v>
      </c>
      <c r="E70" s="19"/>
      <c r="F70" s="19"/>
      <c r="G70" s="19" t="e">
        <f>F70/E70*100</f>
        <v>#DIV/0!</v>
      </c>
      <c r="H70" s="19"/>
      <c r="I70" s="19"/>
      <c r="J70" s="19" t="e">
        <f>I70/H70*100</f>
        <v>#DIV/0!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.75">
      <c r="A71" s="1" t="s">
        <v>86</v>
      </c>
      <c r="B71" s="19">
        <f t="shared" si="46"/>
        <v>0</v>
      </c>
      <c r="C71" s="19">
        <f t="shared" si="46"/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.75">
      <c r="A72" s="1" t="s">
        <v>87</v>
      </c>
      <c r="B72" s="19">
        <f t="shared" si="46"/>
        <v>0</v>
      </c>
      <c r="C72" s="19">
        <f t="shared" si="46"/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.75">
      <c r="A73" s="1" t="s">
        <v>32</v>
      </c>
      <c r="B73" s="19">
        <f t="shared" si="46"/>
        <v>0</v>
      </c>
      <c r="C73" s="19">
        <f t="shared" si="46"/>
        <v>0</v>
      </c>
      <c r="D73" s="19" t="e">
        <f>C73/B73*100</f>
        <v>#DIV/0!</v>
      </c>
      <c r="E73" s="19"/>
      <c r="F73" s="19"/>
      <c r="G73" s="19" t="e">
        <f>F73/E73*100</f>
        <v>#DIV/0!</v>
      </c>
      <c r="H73" s="19"/>
      <c r="I73" s="19"/>
      <c r="J73" s="19" t="e">
        <f>I73/H73*100</f>
        <v>#DIV/0!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s="6" customFormat="1" ht="12.75">
      <c r="A74" s="2" t="s">
        <v>149</v>
      </c>
      <c r="B74" s="20">
        <f>B75+B76</f>
        <v>9700</v>
      </c>
      <c r="C74" s="20">
        <f>C75+C76</f>
        <v>0</v>
      </c>
      <c r="D74" s="20"/>
      <c r="E74" s="20">
        <f t="shared" ref="E74:F74" si="47">E75+E76</f>
        <v>0</v>
      </c>
      <c r="F74" s="20">
        <f t="shared" si="47"/>
        <v>0</v>
      </c>
      <c r="G74" s="20"/>
      <c r="H74" s="20">
        <f t="shared" ref="H74:I74" si="48">H75+H76</f>
        <v>0</v>
      </c>
      <c r="I74" s="20">
        <f t="shared" si="48"/>
        <v>0</v>
      </c>
      <c r="J74" s="20" t="e">
        <f t="shared" ref="J74:J75" si="49">I74/H74*100</f>
        <v>#DIV/0!</v>
      </c>
      <c r="K74" s="20">
        <f t="shared" ref="K74:L74" si="50">K75+K76</f>
        <v>0</v>
      </c>
      <c r="L74" s="20">
        <f t="shared" si="50"/>
        <v>0</v>
      </c>
      <c r="M74" s="20"/>
      <c r="N74" s="20">
        <f t="shared" ref="N74:O74" si="51">N75+N76</f>
        <v>0</v>
      </c>
      <c r="O74" s="20">
        <f t="shared" si="51"/>
        <v>0</v>
      </c>
      <c r="P74" s="20"/>
      <c r="Q74" s="20">
        <f t="shared" ref="Q74:R74" si="52">Q75+Q76</f>
        <v>0</v>
      </c>
      <c r="R74" s="20">
        <f t="shared" si="52"/>
        <v>0</v>
      </c>
      <c r="S74" s="20"/>
      <c r="T74" s="20">
        <f t="shared" ref="T74:U74" si="53">T75+T76</f>
        <v>9700</v>
      </c>
      <c r="U74" s="20">
        <f t="shared" si="53"/>
        <v>0</v>
      </c>
      <c r="V74" s="20"/>
    </row>
    <row r="75" spans="1:22" ht="12.75">
      <c r="A75" s="1" t="s">
        <v>154</v>
      </c>
      <c r="B75" s="19">
        <f>E75+K75+N75+H75+Q75+T75</f>
        <v>9700</v>
      </c>
      <c r="C75" s="19">
        <f>F75+L75+O75+I75+R75+U75</f>
        <v>0</v>
      </c>
      <c r="D75" s="19"/>
      <c r="E75" s="19"/>
      <c r="F75" s="19"/>
      <c r="G75" s="19"/>
      <c r="H75" s="19"/>
      <c r="I75" s="19"/>
      <c r="J75" s="19" t="e">
        <f t="shared" si="49"/>
        <v>#DIV/0!</v>
      </c>
      <c r="K75" s="19"/>
      <c r="L75" s="19"/>
      <c r="M75" s="19"/>
      <c r="N75" s="19"/>
      <c r="O75" s="19"/>
      <c r="P75" s="19"/>
      <c r="Q75" s="19"/>
      <c r="R75" s="19"/>
      <c r="S75" s="19"/>
      <c r="T75" s="19">
        <v>9700</v>
      </c>
      <c r="U75" s="19"/>
      <c r="V75" s="19"/>
    </row>
    <row r="76" spans="1:22" s="6" customFormat="1" ht="12.75">
      <c r="A76" s="2" t="s">
        <v>160</v>
      </c>
      <c r="B76" s="20">
        <f>SUM(B77:B79)</f>
        <v>0</v>
      </c>
      <c r="C76" s="20">
        <f>SUM(C77:C79)</f>
        <v>0</v>
      </c>
      <c r="D76" s="20"/>
      <c r="E76" s="20">
        <f t="shared" ref="E76:F76" si="54">SUM(E77:E79)</f>
        <v>0</v>
      </c>
      <c r="F76" s="20">
        <f t="shared" si="54"/>
        <v>0</v>
      </c>
      <c r="G76" s="20"/>
      <c r="H76" s="20">
        <f t="shared" ref="H76:I76" si="55">SUM(H77:H79)</f>
        <v>0</v>
      </c>
      <c r="I76" s="20">
        <f t="shared" si="55"/>
        <v>0</v>
      </c>
      <c r="J76" s="20"/>
      <c r="K76" s="20">
        <f t="shared" ref="K76:L76" si="56">SUM(K77:K79)</f>
        <v>0</v>
      </c>
      <c r="L76" s="20">
        <f t="shared" si="56"/>
        <v>0</v>
      </c>
      <c r="M76" s="20"/>
      <c r="N76" s="20">
        <f t="shared" ref="N76:O76" si="57">SUM(N77:N79)</f>
        <v>0</v>
      </c>
      <c r="O76" s="20">
        <f t="shared" si="57"/>
        <v>0</v>
      </c>
      <c r="P76" s="20"/>
      <c r="Q76" s="20">
        <f t="shared" ref="Q76:R76" si="58">SUM(Q77:Q79)</f>
        <v>0</v>
      </c>
      <c r="R76" s="20">
        <f t="shared" si="58"/>
        <v>0</v>
      </c>
      <c r="S76" s="20"/>
      <c r="T76" s="20">
        <f t="shared" ref="T76:U76" si="59">SUM(T77:T79)</f>
        <v>0</v>
      </c>
      <c r="U76" s="20">
        <f t="shared" si="59"/>
        <v>0</v>
      </c>
      <c r="V76" s="20"/>
    </row>
    <row r="77" spans="1:22" ht="12.75">
      <c r="A77" s="1" t="s">
        <v>195</v>
      </c>
      <c r="B77" s="19">
        <f t="shared" ref="B77:C79" si="60">E77+K77+N77+H77+Q77+T77</f>
        <v>0</v>
      </c>
      <c r="C77" s="19">
        <f t="shared" si="60"/>
        <v>0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.75">
      <c r="A78" s="1" t="s">
        <v>60</v>
      </c>
      <c r="B78" s="19">
        <f t="shared" si="60"/>
        <v>0</v>
      </c>
      <c r="C78" s="19">
        <f t="shared" si="60"/>
        <v>0</v>
      </c>
      <c r="D78" s="19" t="e">
        <f>C78/B78*100</f>
        <v>#DIV/0!</v>
      </c>
      <c r="E78" s="19"/>
      <c r="F78" s="19"/>
      <c r="G78" s="19" t="e">
        <f>F78/E78*100</f>
        <v>#DIV/0!</v>
      </c>
      <c r="H78" s="19"/>
      <c r="I78" s="19"/>
      <c r="J78" s="19" t="e">
        <f>I78/H78*100</f>
        <v>#DIV/0!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.75">
      <c r="A79" s="1" t="s">
        <v>45</v>
      </c>
      <c r="B79" s="19">
        <f t="shared" si="60"/>
        <v>0</v>
      </c>
      <c r="C79" s="19">
        <f t="shared" si="60"/>
        <v>0</v>
      </c>
      <c r="D79" s="19" t="e">
        <f>C79/B79*100</f>
        <v>#DIV/0!</v>
      </c>
      <c r="E79" s="19"/>
      <c r="F79" s="19"/>
      <c r="G79" s="19" t="e">
        <f>F79/E79*100</f>
        <v>#DIV/0!</v>
      </c>
      <c r="H79" s="19"/>
      <c r="I79" s="19"/>
      <c r="J79" s="19" t="e">
        <f>I79/H79*100</f>
        <v>#DIV/0!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s="6" customFormat="1" ht="12.75">
      <c r="A80" s="2" t="s">
        <v>133</v>
      </c>
      <c r="B80" s="20">
        <f>B81+B82</f>
        <v>0</v>
      </c>
      <c r="C80" s="20">
        <f>C81+C82</f>
        <v>0</v>
      </c>
      <c r="D80" s="20"/>
      <c r="E80" s="20">
        <v>0</v>
      </c>
      <c r="F80" s="20">
        <v>0</v>
      </c>
      <c r="G80" s="20"/>
      <c r="H80" s="20">
        <f>H81+H82</f>
        <v>0</v>
      </c>
      <c r="I80" s="20">
        <f>I81+I82</f>
        <v>0</v>
      </c>
      <c r="J80" s="20"/>
      <c r="K80" s="20">
        <f>K81+K82</f>
        <v>0</v>
      </c>
      <c r="L80" s="20">
        <f>L81+L82</f>
        <v>0</v>
      </c>
      <c r="M80" s="20"/>
      <c r="N80" s="20">
        <f>N81+N82</f>
        <v>0</v>
      </c>
      <c r="O80" s="20">
        <f>O81+O82</f>
        <v>0</v>
      </c>
      <c r="P80" s="20"/>
      <c r="Q80" s="20">
        <f>Q81+Q82</f>
        <v>0</v>
      </c>
      <c r="R80" s="20">
        <f>R81+R82</f>
        <v>0</v>
      </c>
      <c r="S80" s="20"/>
      <c r="T80" s="20">
        <f>T81+T82</f>
        <v>0</v>
      </c>
      <c r="U80" s="20">
        <f>U81+U82</f>
        <v>0</v>
      </c>
      <c r="V80" s="20"/>
    </row>
    <row r="81" spans="1:22" ht="12.75">
      <c r="A81" s="1" t="s">
        <v>134</v>
      </c>
      <c r="B81" s="19">
        <f>E81+K81+N81+H81+Q81+T81</f>
        <v>0</v>
      </c>
      <c r="C81" s="19">
        <f>F81+L81+O81+I81+R81+U81</f>
        <v>0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s="6" customFormat="1" ht="12.75">
      <c r="A82" s="2" t="s">
        <v>159</v>
      </c>
      <c r="B82" s="20">
        <f>SUM(B83:B85)</f>
        <v>0</v>
      </c>
      <c r="C82" s="20">
        <f>SUM(C83:C85)</f>
        <v>0</v>
      </c>
      <c r="D82" s="20"/>
      <c r="E82" s="20">
        <f t="shared" ref="E82:F82" si="61">SUM(E83:E85)</f>
        <v>0</v>
      </c>
      <c r="F82" s="20">
        <f t="shared" si="61"/>
        <v>0</v>
      </c>
      <c r="G82" s="20"/>
      <c r="H82" s="20">
        <f t="shared" ref="H82:I82" si="62">SUM(H83:H85)</f>
        <v>0</v>
      </c>
      <c r="I82" s="20">
        <f t="shared" si="62"/>
        <v>0</v>
      </c>
      <c r="J82" s="20"/>
      <c r="K82" s="20">
        <f t="shared" ref="K82:L82" si="63">SUM(K83:K85)</f>
        <v>0</v>
      </c>
      <c r="L82" s="20">
        <f t="shared" si="63"/>
        <v>0</v>
      </c>
      <c r="M82" s="20"/>
      <c r="N82" s="20">
        <f t="shared" ref="N82:O82" si="64">SUM(N83:N85)</f>
        <v>0</v>
      </c>
      <c r="O82" s="20">
        <f t="shared" si="64"/>
        <v>0</v>
      </c>
      <c r="P82" s="20"/>
      <c r="Q82" s="20">
        <f t="shared" ref="Q82:R82" si="65">SUM(Q83:Q85)</f>
        <v>0</v>
      </c>
      <c r="R82" s="20">
        <f t="shared" si="65"/>
        <v>0</v>
      </c>
      <c r="S82" s="20"/>
      <c r="T82" s="20">
        <f t="shared" ref="T82:U82" si="66">SUM(T83:T85)</f>
        <v>0</v>
      </c>
      <c r="U82" s="20">
        <f t="shared" si="66"/>
        <v>0</v>
      </c>
      <c r="V82" s="20"/>
    </row>
    <row r="83" spans="1:22" s="6" customFormat="1" ht="12.75">
      <c r="A83" s="1" t="s">
        <v>167</v>
      </c>
      <c r="B83" s="19">
        <f t="shared" ref="B83:B85" si="67">E83+K83+N83+H83+Q83+T83</f>
        <v>0</v>
      </c>
      <c r="C83" s="19">
        <f t="shared" ref="C83:C85" si="68">F83+L83+O83+I83+R83+U83</f>
        <v>0</v>
      </c>
      <c r="D83" s="19"/>
      <c r="E83" s="20"/>
      <c r="F83" s="20"/>
      <c r="G83" s="19"/>
      <c r="H83" s="20"/>
      <c r="I83" s="20"/>
      <c r="J83" s="19"/>
      <c r="K83" s="19"/>
      <c r="L83" s="20"/>
      <c r="M83" s="19"/>
      <c r="N83" s="19"/>
      <c r="O83" s="20"/>
      <c r="P83" s="19"/>
      <c r="Q83" s="19"/>
      <c r="R83" s="20"/>
      <c r="S83" s="19"/>
      <c r="T83" s="19"/>
      <c r="U83" s="20"/>
      <c r="V83" s="19"/>
    </row>
    <row r="84" spans="1:22" s="6" customFormat="1" ht="12.75">
      <c r="A84" s="1" t="s">
        <v>90</v>
      </c>
      <c r="B84" s="19">
        <f t="shared" si="67"/>
        <v>0</v>
      </c>
      <c r="C84" s="19">
        <f t="shared" si="68"/>
        <v>0</v>
      </c>
      <c r="D84" s="19"/>
      <c r="E84" s="20"/>
      <c r="F84" s="20"/>
      <c r="G84" s="19"/>
      <c r="H84" s="20"/>
      <c r="I84" s="20"/>
      <c r="J84" s="19"/>
      <c r="K84" s="19"/>
      <c r="L84" s="20"/>
      <c r="M84" s="19"/>
      <c r="N84" s="19"/>
      <c r="O84" s="20"/>
      <c r="P84" s="19"/>
      <c r="Q84" s="19"/>
      <c r="R84" s="20"/>
      <c r="S84" s="19"/>
      <c r="T84" s="19"/>
      <c r="U84" s="20"/>
      <c r="V84" s="19"/>
    </row>
    <row r="85" spans="1:22" s="6" customFormat="1" ht="12.75">
      <c r="A85" s="1" t="s">
        <v>168</v>
      </c>
      <c r="B85" s="19">
        <f t="shared" si="67"/>
        <v>0</v>
      </c>
      <c r="C85" s="19">
        <f t="shared" si="68"/>
        <v>0</v>
      </c>
      <c r="D85" s="19"/>
      <c r="E85" s="20"/>
      <c r="F85" s="20"/>
      <c r="G85" s="19"/>
      <c r="H85" s="20"/>
      <c r="I85" s="20"/>
      <c r="J85" s="19"/>
      <c r="K85" s="19"/>
      <c r="L85" s="20"/>
      <c r="M85" s="19"/>
      <c r="N85" s="19"/>
      <c r="O85" s="20"/>
      <c r="P85" s="19"/>
      <c r="Q85" s="19"/>
      <c r="R85" s="20"/>
      <c r="S85" s="19"/>
      <c r="T85" s="19"/>
      <c r="U85" s="20"/>
      <c r="V85" s="19"/>
    </row>
    <row r="86" spans="1:22" s="6" customFormat="1" ht="12.75">
      <c r="A86" s="2" t="s">
        <v>136</v>
      </c>
      <c r="B86" s="20">
        <f>B87+B88</f>
        <v>0</v>
      </c>
      <c r="C86" s="20">
        <f>C87+C88</f>
        <v>0</v>
      </c>
      <c r="D86" s="20" t="e">
        <f>C86/B86*100</f>
        <v>#DIV/0!</v>
      </c>
      <c r="E86" s="20">
        <f t="shared" ref="E86:F86" si="69">E87+E88</f>
        <v>0</v>
      </c>
      <c r="F86" s="20">
        <f t="shared" si="69"/>
        <v>0</v>
      </c>
      <c r="G86" s="20" t="e">
        <f>F86/E86*100</f>
        <v>#DIV/0!</v>
      </c>
      <c r="H86" s="20">
        <f t="shared" ref="H86:I86" si="70">H87+H88</f>
        <v>0</v>
      </c>
      <c r="I86" s="20">
        <f t="shared" si="70"/>
        <v>0</v>
      </c>
      <c r="J86" s="20" t="e">
        <f>I86/H86*100</f>
        <v>#DIV/0!</v>
      </c>
      <c r="K86" s="20">
        <f t="shared" ref="K86:L86" si="71">K87+K88</f>
        <v>0</v>
      </c>
      <c r="L86" s="20">
        <f t="shared" si="71"/>
        <v>0</v>
      </c>
      <c r="M86" s="20" t="e">
        <f>L86/K86*100</f>
        <v>#DIV/0!</v>
      </c>
      <c r="N86" s="20">
        <f t="shared" ref="N86:O86" si="72">N87+N88</f>
        <v>0</v>
      </c>
      <c r="O86" s="20">
        <f t="shared" si="72"/>
        <v>0</v>
      </c>
      <c r="P86" s="20" t="e">
        <f>O86/N86*100</f>
        <v>#DIV/0!</v>
      </c>
      <c r="Q86" s="20">
        <f t="shared" ref="Q86:R86" si="73">Q87+Q88</f>
        <v>0</v>
      </c>
      <c r="R86" s="20">
        <f t="shared" si="73"/>
        <v>0</v>
      </c>
      <c r="S86" s="20" t="e">
        <f>R86/Q86*100</f>
        <v>#DIV/0!</v>
      </c>
      <c r="T86" s="20">
        <f t="shared" ref="T86:U86" si="74">T87+T88</f>
        <v>0</v>
      </c>
      <c r="U86" s="20">
        <f t="shared" si="74"/>
        <v>0</v>
      </c>
      <c r="V86" s="20" t="e">
        <f>U86/T86*100</f>
        <v>#DIV/0!</v>
      </c>
    </row>
    <row r="87" spans="1:22" ht="12.75">
      <c r="A87" s="1" t="s">
        <v>135</v>
      </c>
      <c r="B87" s="19">
        <f>E87+K87+N87+H87+Q87+T87</f>
        <v>0</v>
      </c>
      <c r="C87" s="19">
        <f>F87+L87+O87+I87+R87+U87</f>
        <v>0</v>
      </c>
      <c r="D87" s="19" t="e">
        <f>C87/B87*100</f>
        <v>#DIV/0!</v>
      </c>
      <c r="E87" s="19"/>
      <c r="F87" s="19"/>
      <c r="G87" s="19" t="e">
        <f>F87/E87*100</f>
        <v>#DIV/0!</v>
      </c>
      <c r="H87" s="19"/>
      <c r="I87" s="19"/>
      <c r="J87" s="19" t="e">
        <f>I87/H87*100</f>
        <v>#DIV/0!</v>
      </c>
      <c r="K87" s="19"/>
      <c r="L87" s="19"/>
      <c r="M87" s="19"/>
      <c r="N87" s="19"/>
      <c r="O87" s="19"/>
      <c r="P87" s="19" t="e">
        <f>O87/N87*100</f>
        <v>#DIV/0!</v>
      </c>
      <c r="Q87" s="19"/>
      <c r="R87" s="19"/>
      <c r="S87" s="19" t="e">
        <f>R87/Q87*100</f>
        <v>#DIV/0!</v>
      </c>
      <c r="T87" s="19"/>
      <c r="U87" s="19"/>
      <c r="V87" s="19" t="e">
        <f>U87/T87*100</f>
        <v>#DIV/0!</v>
      </c>
    </row>
    <row r="88" spans="1:22" s="6" customFormat="1" ht="12.75">
      <c r="A88" s="2" t="s">
        <v>159</v>
      </c>
      <c r="B88" s="20">
        <f>SUM(B89:B92)</f>
        <v>0</v>
      </c>
      <c r="C88" s="20">
        <f>SUM(C89:C92)</f>
        <v>0</v>
      </c>
      <c r="D88" s="20" t="e">
        <f>C88/B88*100</f>
        <v>#DIV/0!</v>
      </c>
      <c r="E88" s="20">
        <f t="shared" ref="E88:F88" si="75">SUM(E89:E92)</f>
        <v>0</v>
      </c>
      <c r="F88" s="20">
        <f t="shared" si="75"/>
        <v>0</v>
      </c>
      <c r="G88" s="20" t="e">
        <f>F88/E88*100</f>
        <v>#DIV/0!</v>
      </c>
      <c r="H88" s="20">
        <f t="shared" ref="H88:I88" si="76">SUM(H89:H92)</f>
        <v>0</v>
      </c>
      <c r="I88" s="20">
        <f t="shared" si="76"/>
        <v>0</v>
      </c>
      <c r="J88" s="20" t="e">
        <f>I88/H88*100</f>
        <v>#DIV/0!</v>
      </c>
      <c r="K88" s="20">
        <f t="shared" ref="K88:L88" si="77">SUM(K89:K92)</f>
        <v>0</v>
      </c>
      <c r="L88" s="20">
        <f t="shared" si="77"/>
        <v>0</v>
      </c>
      <c r="M88" s="20" t="e">
        <f>L88/K88*100</f>
        <v>#DIV/0!</v>
      </c>
      <c r="N88" s="20">
        <f t="shared" ref="N88:O88" si="78">SUM(N89:N92)</f>
        <v>0</v>
      </c>
      <c r="O88" s="20">
        <f t="shared" si="78"/>
        <v>0</v>
      </c>
      <c r="P88" s="20"/>
      <c r="Q88" s="20">
        <f t="shared" ref="Q88:R88" si="79">SUM(Q89:Q92)</f>
        <v>0</v>
      </c>
      <c r="R88" s="20">
        <f t="shared" si="79"/>
        <v>0</v>
      </c>
      <c r="S88" s="20"/>
      <c r="T88" s="20">
        <f t="shared" ref="T88:U88" si="80">SUM(T89:T92)</f>
        <v>0</v>
      </c>
      <c r="U88" s="20">
        <f t="shared" si="80"/>
        <v>0</v>
      </c>
      <c r="V88" s="20"/>
    </row>
    <row r="89" spans="1:22" ht="12.75">
      <c r="A89" s="1" t="s">
        <v>117</v>
      </c>
      <c r="B89" s="19">
        <f t="shared" ref="B89:C92" si="81">E89+K89+N89+H89+Q89+T89</f>
        <v>0</v>
      </c>
      <c r="C89" s="19">
        <f t="shared" si="81"/>
        <v>0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12.75">
      <c r="A90" s="1" t="s">
        <v>13</v>
      </c>
      <c r="B90" s="19">
        <f t="shared" si="81"/>
        <v>0</v>
      </c>
      <c r="C90" s="19">
        <f t="shared" si="81"/>
        <v>0</v>
      </c>
      <c r="D90" s="19" t="e">
        <f>C90/B90*100</f>
        <v>#DIV/0!</v>
      </c>
      <c r="E90" s="19"/>
      <c r="F90" s="19"/>
      <c r="G90" s="19" t="e">
        <f>F90/E90*100</f>
        <v>#DIV/0!</v>
      </c>
      <c r="H90" s="19"/>
      <c r="I90" s="19"/>
      <c r="J90" s="19" t="e">
        <f>I90/H90*100</f>
        <v>#DIV/0!</v>
      </c>
      <c r="K90" s="19"/>
      <c r="L90" s="19"/>
      <c r="M90" s="19" t="e">
        <f>L90/K90*100</f>
        <v>#DIV/0!</v>
      </c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12.75">
      <c r="A91" s="1" t="s">
        <v>63</v>
      </c>
      <c r="B91" s="19">
        <f t="shared" si="81"/>
        <v>0</v>
      </c>
      <c r="C91" s="19">
        <f t="shared" si="81"/>
        <v>0</v>
      </c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12.75">
      <c r="A92" s="1" t="s">
        <v>119</v>
      </c>
      <c r="B92" s="19">
        <f t="shared" si="81"/>
        <v>0</v>
      </c>
      <c r="C92" s="19">
        <f t="shared" si="81"/>
        <v>0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s="6" customFormat="1" ht="12.75">
      <c r="A93" s="2" t="s">
        <v>156</v>
      </c>
      <c r="B93" s="20">
        <f>B94+B95</f>
        <v>0</v>
      </c>
      <c r="C93" s="20">
        <f>C94+C95</f>
        <v>0</v>
      </c>
      <c r="D93" s="20" t="e">
        <f>C93/B93*100</f>
        <v>#DIV/0!</v>
      </c>
      <c r="E93" s="20">
        <f t="shared" ref="E93:F93" si="82">E94+E95</f>
        <v>0</v>
      </c>
      <c r="F93" s="20">
        <f t="shared" si="82"/>
        <v>0</v>
      </c>
      <c r="G93" s="20" t="e">
        <f>F93/E93*100</f>
        <v>#DIV/0!</v>
      </c>
      <c r="H93" s="20">
        <f t="shared" ref="H93:I93" si="83">H94+H95</f>
        <v>0</v>
      </c>
      <c r="I93" s="20">
        <f t="shared" si="83"/>
        <v>0</v>
      </c>
      <c r="J93" s="20" t="e">
        <f>I93/H93*100</f>
        <v>#DIV/0!</v>
      </c>
      <c r="K93" s="20">
        <f t="shared" ref="K93:L93" si="84">K94+K95</f>
        <v>0</v>
      </c>
      <c r="L93" s="20">
        <f t="shared" si="84"/>
        <v>0</v>
      </c>
      <c r="M93" s="20"/>
      <c r="N93" s="20">
        <f t="shared" ref="N93:O93" si="85">N94+N95</f>
        <v>0</v>
      </c>
      <c r="O93" s="20">
        <f t="shared" si="85"/>
        <v>0</v>
      </c>
      <c r="P93" s="20"/>
      <c r="Q93" s="20">
        <f t="shared" ref="Q93:R93" si="86">Q94+Q95</f>
        <v>0</v>
      </c>
      <c r="R93" s="20">
        <f t="shared" si="86"/>
        <v>0</v>
      </c>
      <c r="S93" s="20"/>
      <c r="T93" s="20">
        <f t="shared" ref="T93:U93" si="87">T94+T95</f>
        <v>0</v>
      </c>
      <c r="U93" s="20">
        <f t="shared" si="87"/>
        <v>0</v>
      </c>
      <c r="V93" s="20"/>
    </row>
    <row r="94" spans="1:22" ht="12.75">
      <c r="A94" s="1" t="s">
        <v>155</v>
      </c>
      <c r="B94" s="19">
        <f>E94+K94+N94+H94+Q94+T94</f>
        <v>0</v>
      </c>
      <c r="C94" s="19">
        <f>F94+L94+O94+I94+R94+U94</f>
        <v>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6" customFormat="1" ht="12.75">
      <c r="A95" s="2" t="s">
        <v>160</v>
      </c>
      <c r="B95" s="20">
        <f>SUM(B96:B103)</f>
        <v>0</v>
      </c>
      <c r="C95" s="20">
        <f>SUM(C96:C103)</f>
        <v>0</v>
      </c>
      <c r="D95" s="20" t="e">
        <f t="shared" ref="D95:D100" si="88">C95/B95*100</f>
        <v>#DIV/0!</v>
      </c>
      <c r="E95" s="20">
        <f t="shared" ref="E95:F95" si="89">SUM(E96:E103)</f>
        <v>0</v>
      </c>
      <c r="F95" s="20">
        <f t="shared" si="89"/>
        <v>0</v>
      </c>
      <c r="G95" s="20" t="e">
        <f t="shared" ref="G95:G100" si="90">F95/E95*100</f>
        <v>#DIV/0!</v>
      </c>
      <c r="H95" s="20">
        <f t="shared" ref="H95:I95" si="91">SUM(H96:H103)</f>
        <v>0</v>
      </c>
      <c r="I95" s="20">
        <f t="shared" si="91"/>
        <v>0</v>
      </c>
      <c r="J95" s="20" t="e">
        <f t="shared" ref="J95:J100" si="92">I95/H95*100</f>
        <v>#DIV/0!</v>
      </c>
      <c r="K95" s="20">
        <f t="shared" ref="K95:L95" si="93">SUM(K96:K103)</f>
        <v>0</v>
      </c>
      <c r="L95" s="20">
        <f t="shared" si="93"/>
        <v>0</v>
      </c>
      <c r="M95" s="20"/>
      <c r="N95" s="20">
        <f t="shared" ref="N95:O95" si="94">SUM(N96:N103)</f>
        <v>0</v>
      </c>
      <c r="O95" s="20">
        <f t="shared" si="94"/>
        <v>0</v>
      </c>
      <c r="P95" s="20"/>
      <c r="Q95" s="20">
        <f t="shared" ref="Q95:R95" si="95">SUM(Q96:Q103)</f>
        <v>0</v>
      </c>
      <c r="R95" s="20">
        <f t="shared" si="95"/>
        <v>0</v>
      </c>
      <c r="S95" s="20"/>
      <c r="T95" s="20">
        <f t="shared" ref="T95:U95" si="96">SUM(T96:T103)</f>
        <v>0</v>
      </c>
      <c r="U95" s="20">
        <f t="shared" si="96"/>
        <v>0</v>
      </c>
      <c r="V95" s="20"/>
    </row>
    <row r="96" spans="1:22" ht="12.75">
      <c r="A96" s="1" t="s">
        <v>78</v>
      </c>
      <c r="B96" s="19">
        <f t="shared" ref="B96:B103" si="97">E96+K96+N96+H96+Q96+T96</f>
        <v>0</v>
      </c>
      <c r="C96" s="19">
        <f t="shared" ref="C96:C103" si="98">F96+L96+O96+I96+R96+U96</f>
        <v>0</v>
      </c>
      <c r="D96" s="19" t="e">
        <f t="shared" si="88"/>
        <v>#DIV/0!</v>
      </c>
      <c r="E96" s="19"/>
      <c r="F96" s="19"/>
      <c r="G96" s="19" t="e">
        <f t="shared" si="90"/>
        <v>#DIV/0!</v>
      </c>
      <c r="H96" s="19"/>
      <c r="I96" s="19"/>
      <c r="J96" s="19" t="e">
        <f t="shared" si="92"/>
        <v>#DIV/0!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2.75">
      <c r="A97" s="1" t="s">
        <v>94</v>
      </c>
      <c r="B97" s="19">
        <f t="shared" si="97"/>
        <v>0</v>
      </c>
      <c r="C97" s="19">
        <f t="shared" si="98"/>
        <v>0</v>
      </c>
      <c r="D97" s="19" t="e">
        <f t="shared" si="88"/>
        <v>#DIV/0!</v>
      </c>
      <c r="E97" s="19"/>
      <c r="F97" s="19"/>
      <c r="G97" s="19" t="e">
        <f t="shared" si="90"/>
        <v>#DIV/0!</v>
      </c>
      <c r="H97" s="19"/>
      <c r="I97" s="19"/>
      <c r="J97" s="19" t="e">
        <f t="shared" si="92"/>
        <v>#DIV/0!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12.75">
      <c r="A98" s="1" t="s">
        <v>98</v>
      </c>
      <c r="B98" s="19">
        <f t="shared" si="97"/>
        <v>0</v>
      </c>
      <c r="C98" s="19">
        <f t="shared" si="98"/>
        <v>0</v>
      </c>
      <c r="D98" s="19" t="e">
        <f t="shared" si="88"/>
        <v>#DIV/0!</v>
      </c>
      <c r="E98" s="19"/>
      <c r="F98" s="19"/>
      <c r="G98" s="19" t="e">
        <f t="shared" si="90"/>
        <v>#DIV/0!</v>
      </c>
      <c r="H98" s="19"/>
      <c r="I98" s="19"/>
      <c r="J98" s="19" t="e">
        <f t="shared" si="92"/>
        <v>#DIV/0!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12.75">
      <c r="A99" s="1" t="s">
        <v>105</v>
      </c>
      <c r="B99" s="19">
        <f t="shared" si="97"/>
        <v>0</v>
      </c>
      <c r="C99" s="19">
        <f t="shared" si="98"/>
        <v>0</v>
      </c>
      <c r="D99" s="19" t="e">
        <f t="shared" si="88"/>
        <v>#DIV/0!</v>
      </c>
      <c r="E99" s="19"/>
      <c r="F99" s="19"/>
      <c r="G99" s="19" t="e">
        <f t="shared" si="90"/>
        <v>#DIV/0!</v>
      </c>
      <c r="H99" s="19"/>
      <c r="I99" s="19"/>
      <c r="J99" s="19" t="e">
        <f t="shared" si="92"/>
        <v>#DIV/0!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12.75">
      <c r="A100" s="1" t="s">
        <v>178</v>
      </c>
      <c r="B100" s="19">
        <f t="shared" si="97"/>
        <v>0</v>
      </c>
      <c r="C100" s="19">
        <f t="shared" si="98"/>
        <v>0</v>
      </c>
      <c r="D100" s="19" t="e">
        <f t="shared" si="88"/>
        <v>#DIV/0!</v>
      </c>
      <c r="E100" s="19"/>
      <c r="F100" s="19"/>
      <c r="G100" s="19" t="e">
        <f t="shared" si="90"/>
        <v>#DIV/0!</v>
      </c>
      <c r="H100" s="19"/>
      <c r="I100" s="19"/>
      <c r="J100" s="19" t="e">
        <f t="shared" si="92"/>
        <v>#DIV/0!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2.75">
      <c r="A101" s="1" t="s">
        <v>196</v>
      </c>
      <c r="B101" s="19">
        <f t="shared" si="97"/>
        <v>0</v>
      </c>
      <c r="C101" s="19">
        <f t="shared" si="98"/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12.75">
      <c r="A102" s="1" t="s">
        <v>115</v>
      </c>
      <c r="B102" s="19">
        <f t="shared" si="97"/>
        <v>0</v>
      </c>
      <c r="C102" s="19">
        <f t="shared" si="98"/>
        <v>0</v>
      </c>
      <c r="D102" s="19" t="e">
        <f>C102/B102*100</f>
        <v>#DIV/0!</v>
      </c>
      <c r="E102" s="19"/>
      <c r="F102" s="19"/>
      <c r="G102" s="19" t="e">
        <f>F102/E102*100</f>
        <v>#DIV/0!</v>
      </c>
      <c r="H102" s="19"/>
      <c r="I102" s="19"/>
      <c r="J102" s="19" t="e">
        <f>I102/H102*100</f>
        <v>#DIV/0!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12.75">
      <c r="A103" s="1" t="s">
        <v>89</v>
      </c>
      <c r="B103" s="19">
        <f t="shared" si="97"/>
        <v>0</v>
      </c>
      <c r="C103" s="19">
        <f t="shared" si="98"/>
        <v>0</v>
      </c>
      <c r="D103" s="19" t="e">
        <f>C103/B103*100</f>
        <v>#DIV/0!</v>
      </c>
      <c r="E103" s="19"/>
      <c r="F103" s="19"/>
      <c r="G103" s="19" t="e">
        <f>F103/E103*100</f>
        <v>#DIV/0!</v>
      </c>
      <c r="H103" s="19"/>
      <c r="I103" s="19"/>
      <c r="J103" s="19" t="e">
        <f>I103/H103*100</f>
        <v>#DIV/0!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6" customFormat="1" ht="12.75">
      <c r="A104" s="2" t="s">
        <v>137</v>
      </c>
      <c r="B104" s="20">
        <f>B105+B106</f>
        <v>19732.777999999998</v>
      </c>
      <c r="C104" s="20">
        <f>C105+C106</f>
        <v>0</v>
      </c>
      <c r="D104" s="20">
        <f>C104/B104*100</f>
        <v>0</v>
      </c>
      <c r="E104" s="20">
        <f t="shared" ref="E104:F104" si="99">E105+E106</f>
        <v>0</v>
      </c>
      <c r="F104" s="20">
        <f t="shared" si="99"/>
        <v>0</v>
      </c>
      <c r="G104" s="20" t="e">
        <f>F104/E104*100</f>
        <v>#DIV/0!</v>
      </c>
      <c r="H104" s="20">
        <f t="shared" ref="H104:I104" si="100">H105+H106</f>
        <v>0</v>
      </c>
      <c r="I104" s="20">
        <f t="shared" si="100"/>
        <v>0</v>
      </c>
      <c r="J104" s="20" t="e">
        <f>I104/H104*100</f>
        <v>#DIV/0!</v>
      </c>
      <c r="K104" s="20">
        <f t="shared" ref="K104:L104" si="101">K105+K106</f>
        <v>0</v>
      </c>
      <c r="L104" s="20">
        <f t="shared" si="101"/>
        <v>0</v>
      </c>
      <c r="M104" s="20"/>
      <c r="N104" s="20">
        <f t="shared" ref="N104:O104" si="102">N105+N106</f>
        <v>0</v>
      </c>
      <c r="O104" s="20">
        <f t="shared" si="102"/>
        <v>0</v>
      </c>
      <c r="P104" s="20"/>
      <c r="Q104" s="20">
        <f t="shared" ref="Q104:R104" si="103">Q105+Q106</f>
        <v>0</v>
      </c>
      <c r="R104" s="20">
        <f t="shared" si="103"/>
        <v>0</v>
      </c>
      <c r="S104" s="20"/>
      <c r="T104" s="20">
        <f t="shared" ref="T104:U104" si="104">T105+T106</f>
        <v>19732.777999999998</v>
      </c>
      <c r="U104" s="20">
        <f t="shared" si="104"/>
        <v>0</v>
      </c>
      <c r="V104" s="20"/>
    </row>
    <row r="105" spans="1:22" ht="12.75">
      <c r="A105" s="1" t="s">
        <v>138</v>
      </c>
      <c r="B105" s="19">
        <f>E105+K105+N105+H105+Q105+T105</f>
        <v>19732.777999999998</v>
      </c>
      <c r="C105" s="19">
        <f>F105+L105+O105+I105+R105+U105</f>
        <v>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>
        <v>19732.777999999998</v>
      </c>
      <c r="U105" s="19"/>
      <c r="V105" s="19"/>
    </row>
    <row r="106" spans="1:22" s="6" customFormat="1" ht="12.75">
      <c r="A106" s="2" t="s">
        <v>160</v>
      </c>
      <c r="B106" s="20">
        <f>SUM(B107:B114)</f>
        <v>0</v>
      </c>
      <c r="C106" s="20">
        <f>SUM(C107:C114)</f>
        <v>0</v>
      </c>
      <c r="D106" s="20" t="e">
        <f>C106/B106*100</f>
        <v>#DIV/0!</v>
      </c>
      <c r="E106" s="20">
        <f t="shared" ref="E106:F106" si="105">SUM(E107:E114)</f>
        <v>0</v>
      </c>
      <c r="F106" s="20">
        <f t="shared" si="105"/>
        <v>0</v>
      </c>
      <c r="G106" s="20" t="e">
        <f>F106/E106*100</f>
        <v>#DIV/0!</v>
      </c>
      <c r="H106" s="20">
        <f t="shared" ref="H106:I106" si="106">SUM(H107:H114)</f>
        <v>0</v>
      </c>
      <c r="I106" s="20">
        <f t="shared" si="106"/>
        <v>0</v>
      </c>
      <c r="J106" s="20" t="e">
        <f>I106/H106*100</f>
        <v>#DIV/0!</v>
      </c>
      <c r="K106" s="20">
        <f t="shared" ref="K106:L106" si="107">SUM(K107:K114)</f>
        <v>0</v>
      </c>
      <c r="L106" s="20">
        <f t="shared" si="107"/>
        <v>0</v>
      </c>
      <c r="M106" s="20"/>
      <c r="N106" s="20">
        <f t="shared" ref="N106:O106" si="108">SUM(N107:N114)</f>
        <v>0</v>
      </c>
      <c r="O106" s="20">
        <f t="shared" si="108"/>
        <v>0</v>
      </c>
      <c r="P106" s="20"/>
      <c r="Q106" s="20">
        <f t="shared" ref="Q106:R106" si="109">SUM(Q107:Q114)</f>
        <v>0</v>
      </c>
      <c r="R106" s="20">
        <f t="shared" si="109"/>
        <v>0</v>
      </c>
      <c r="S106" s="20"/>
      <c r="T106" s="20">
        <f t="shared" ref="T106:U106" si="110">SUM(T107:T114)</f>
        <v>0</v>
      </c>
      <c r="U106" s="20">
        <f t="shared" si="110"/>
        <v>0</v>
      </c>
      <c r="V106" s="20"/>
    </row>
    <row r="107" spans="1:22" ht="12.75">
      <c r="A107" s="1" t="s">
        <v>96</v>
      </c>
      <c r="B107" s="19">
        <f t="shared" ref="B107:C114" si="111">E107+K107+N107+H107+Q107+T107</f>
        <v>0</v>
      </c>
      <c r="C107" s="19">
        <f t="shared" si="111"/>
        <v>0</v>
      </c>
      <c r="D107" s="19" t="e">
        <f>C107/B107*100</f>
        <v>#DIV/0!</v>
      </c>
      <c r="E107" s="19"/>
      <c r="F107" s="19"/>
      <c r="G107" s="19" t="e">
        <f>F107/E107*100</f>
        <v>#DIV/0!</v>
      </c>
      <c r="H107" s="19"/>
      <c r="I107" s="19"/>
      <c r="J107" s="19" t="e">
        <f>I107/H107*100</f>
        <v>#DIV/0!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12.75">
      <c r="A108" s="1" t="s">
        <v>66</v>
      </c>
      <c r="B108" s="19">
        <f t="shared" si="111"/>
        <v>0</v>
      </c>
      <c r="C108" s="19">
        <f t="shared" si="111"/>
        <v>0</v>
      </c>
      <c r="D108" s="19" t="e">
        <f t="shared" ref="D108:D114" si="112">C108/B108*100</f>
        <v>#DIV/0!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2.75">
      <c r="A109" s="1" t="s">
        <v>99</v>
      </c>
      <c r="B109" s="19">
        <f t="shared" si="111"/>
        <v>0</v>
      </c>
      <c r="C109" s="19">
        <f t="shared" si="111"/>
        <v>0</v>
      </c>
      <c r="D109" s="19" t="e">
        <f t="shared" si="112"/>
        <v>#DIV/0!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12.75">
      <c r="A110" s="1" t="s">
        <v>40</v>
      </c>
      <c r="B110" s="19">
        <f t="shared" si="111"/>
        <v>0</v>
      </c>
      <c r="C110" s="19">
        <f t="shared" si="111"/>
        <v>0</v>
      </c>
      <c r="D110" s="19" t="e">
        <f t="shared" si="112"/>
        <v>#DIV/0!</v>
      </c>
      <c r="E110" s="19"/>
      <c r="F110" s="19"/>
      <c r="G110" s="19" t="e">
        <f>F110/E110*100</f>
        <v>#DIV/0!</v>
      </c>
      <c r="H110" s="19"/>
      <c r="I110" s="19"/>
      <c r="J110" s="19" t="e">
        <f>I110/H110*100</f>
        <v>#DIV/0!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12.75">
      <c r="A111" s="1" t="s">
        <v>69</v>
      </c>
      <c r="B111" s="19">
        <f t="shared" si="111"/>
        <v>0</v>
      </c>
      <c r="C111" s="19">
        <f t="shared" si="111"/>
        <v>0</v>
      </c>
      <c r="D111" s="19" t="e">
        <f t="shared" si="112"/>
        <v>#DIV/0!</v>
      </c>
      <c r="E111" s="19"/>
      <c r="F111" s="19"/>
      <c r="G111" s="19" t="e">
        <f>F111/E111*100</f>
        <v>#DIV/0!</v>
      </c>
      <c r="H111" s="19"/>
      <c r="I111" s="19"/>
      <c r="J111" s="19" t="e">
        <f>I111/H111*100</f>
        <v>#DIV/0!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12.75">
      <c r="A112" s="1" t="s">
        <v>235</v>
      </c>
      <c r="B112" s="19">
        <f t="shared" si="111"/>
        <v>0</v>
      </c>
      <c r="C112" s="19">
        <f t="shared" si="111"/>
        <v>0</v>
      </c>
      <c r="D112" s="19" t="e">
        <f t="shared" si="112"/>
        <v>#DIV/0!</v>
      </c>
      <c r="E112" s="19"/>
      <c r="F112" s="19"/>
      <c r="G112" s="19" t="e">
        <f>F112/E112*100</f>
        <v>#DIV/0!</v>
      </c>
      <c r="H112" s="19"/>
      <c r="I112" s="19"/>
      <c r="J112" s="19" t="e">
        <f>I112/H112*100</f>
        <v>#DIV/0!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2.75">
      <c r="A113" s="1" t="s">
        <v>120</v>
      </c>
      <c r="B113" s="19">
        <f t="shared" si="111"/>
        <v>0</v>
      </c>
      <c r="C113" s="19">
        <f t="shared" si="111"/>
        <v>0</v>
      </c>
      <c r="D113" s="19" t="e">
        <f t="shared" si="112"/>
        <v>#DIV/0!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12.75">
      <c r="A114" s="1" t="s">
        <v>125</v>
      </c>
      <c r="B114" s="19">
        <f t="shared" si="111"/>
        <v>0</v>
      </c>
      <c r="C114" s="19">
        <f t="shared" si="111"/>
        <v>0</v>
      </c>
      <c r="D114" s="19" t="e">
        <f t="shared" si="112"/>
        <v>#DIV/0!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6" customFormat="1" ht="12.75">
      <c r="A115" s="2" t="s">
        <v>157</v>
      </c>
      <c r="B115" s="20">
        <f>B116+B117</f>
        <v>0</v>
      </c>
      <c r="C115" s="20">
        <f>C116+C117</f>
        <v>0</v>
      </c>
      <c r="D115" s="20" t="e">
        <f t="shared" ref="D115:D125" si="113">C115/B115*100</f>
        <v>#DIV/0!</v>
      </c>
      <c r="E115" s="20">
        <f t="shared" ref="E115:F115" si="114">E116+E117</f>
        <v>0</v>
      </c>
      <c r="F115" s="20">
        <f t="shared" si="114"/>
        <v>0</v>
      </c>
      <c r="G115" s="20" t="e">
        <f t="shared" ref="G115:G123" si="115">F115/E115*100</f>
        <v>#DIV/0!</v>
      </c>
      <c r="H115" s="20">
        <f t="shared" ref="H115:I115" si="116">H116+H117</f>
        <v>0</v>
      </c>
      <c r="I115" s="20">
        <f t="shared" si="116"/>
        <v>0</v>
      </c>
      <c r="J115" s="20" t="e">
        <f t="shared" ref="J115:J123" si="117">I115/H115*100</f>
        <v>#DIV/0!</v>
      </c>
      <c r="K115" s="20">
        <f t="shared" ref="K115" si="118">K116+K117</f>
        <v>0</v>
      </c>
      <c r="L115" s="20">
        <f>L116+L117</f>
        <v>0</v>
      </c>
      <c r="M115" s="20" t="e">
        <f>L115/K115*100</f>
        <v>#DIV/0!</v>
      </c>
      <c r="N115" s="20">
        <f t="shared" ref="N115:O115" si="119">N116+N117</f>
        <v>0</v>
      </c>
      <c r="O115" s="20">
        <f t="shared" si="119"/>
        <v>0</v>
      </c>
      <c r="P115" s="20" t="e">
        <f>O115/N115*100</f>
        <v>#DIV/0!</v>
      </c>
      <c r="Q115" s="20">
        <f t="shared" ref="Q115:R115" si="120">Q116+Q117</f>
        <v>0</v>
      </c>
      <c r="R115" s="20">
        <f t="shared" si="120"/>
        <v>0</v>
      </c>
      <c r="S115" s="20" t="e">
        <f>R115/Q115*100</f>
        <v>#DIV/0!</v>
      </c>
      <c r="T115" s="20">
        <f t="shared" ref="T115:U115" si="121">T116+T117</f>
        <v>0</v>
      </c>
      <c r="U115" s="20">
        <f t="shared" si="121"/>
        <v>0</v>
      </c>
      <c r="V115" s="20" t="e">
        <f>U115/T115*100</f>
        <v>#DIV/0!</v>
      </c>
    </row>
    <row r="116" spans="1:22" ht="12.75">
      <c r="A116" s="1" t="s">
        <v>140</v>
      </c>
      <c r="B116" s="19">
        <f>E116+K116+N116+H116+Q116+T116</f>
        <v>0</v>
      </c>
      <c r="C116" s="19">
        <f>F116+L116+O116+I116+R116+U116</f>
        <v>0</v>
      </c>
      <c r="D116" s="19" t="e">
        <f t="shared" si="113"/>
        <v>#DIV/0!</v>
      </c>
      <c r="E116" s="21"/>
      <c r="F116" s="19"/>
      <c r="G116" s="19" t="e">
        <f t="shared" si="115"/>
        <v>#DIV/0!</v>
      </c>
      <c r="H116" s="19"/>
      <c r="I116" s="19"/>
      <c r="J116" s="19" t="e">
        <f t="shared" si="117"/>
        <v>#DIV/0!</v>
      </c>
      <c r="K116" s="19"/>
      <c r="L116" s="19"/>
      <c r="M116" s="19"/>
      <c r="N116" s="19"/>
      <c r="O116" s="19"/>
      <c r="P116" s="19" t="e">
        <f>O116/N116*100</f>
        <v>#DIV/0!</v>
      </c>
      <c r="Q116" s="19"/>
      <c r="R116" s="19"/>
      <c r="S116" s="19" t="e">
        <f>R116/Q116*100</f>
        <v>#DIV/0!</v>
      </c>
      <c r="T116" s="19"/>
      <c r="U116" s="19"/>
      <c r="V116" s="19" t="e">
        <f>U116/T116*100</f>
        <v>#DIV/0!</v>
      </c>
    </row>
    <row r="117" spans="1:22" s="6" customFormat="1" ht="12.75">
      <c r="A117" s="2" t="s">
        <v>159</v>
      </c>
      <c r="B117" s="20">
        <f>SUM(B118:B123)</f>
        <v>0</v>
      </c>
      <c r="C117" s="20">
        <f>SUM(C118:C123)</f>
        <v>0</v>
      </c>
      <c r="D117" s="20" t="e">
        <f t="shared" si="113"/>
        <v>#DIV/0!</v>
      </c>
      <c r="E117" s="20">
        <f t="shared" ref="E117:F117" si="122">SUM(E118:E123)</f>
        <v>0</v>
      </c>
      <c r="F117" s="20">
        <f t="shared" si="122"/>
        <v>0</v>
      </c>
      <c r="G117" s="20" t="e">
        <f t="shared" si="115"/>
        <v>#DIV/0!</v>
      </c>
      <c r="H117" s="20">
        <f t="shared" ref="H117:I117" si="123">SUM(H118:H123)</f>
        <v>0</v>
      </c>
      <c r="I117" s="20">
        <f t="shared" si="123"/>
        <v>0</v>
      </c>
      <c r="J117" s="20" t="e">
        <f t="shared" si="117"/>
        <v>#DIV/0!</v>
      </c>
      <c r="K117" s="20">
        <f t="shared" ref="K117:L117" si="124">SUM(K118:K123)</f>
        <v>0</v>
      </c>
      <c r="L117" s="20">
        <f t="shared" si="124"/>
        <v>0</v>
      </c>
      <c r="M117" s="20" t="e">
        <f>L117/K117*100</f>
        <v>#DIV/0!</v>
      </c>
      <c r="N117" s="20">
        <f t="shared" ref="N117:O117" si="125">SUM(N118:N123)</f>
        <v>0</v>
      </c>
      <c r="O117" s="20">
        <f t="shared" si="125"/>
        <v>0</v>
      </c>
      <c r="P117" s="20"/>
      <c r="Q117" s="20">
        <f t="shared" ref="Q117:R117" si="126">SUM(Q118:Q123)</f>
        <v>0</v>
      </c>
      <c r="R117" s="20">
        <f t="shared" si="126"/>
        <v>0</v>
      </c>
      <c r="S117" s="20"/>
      <c r="T117" s="20">
        <f t="shared" ref="T117:U117" si="127">SUM(T118:T123)</f>
        <v>0</v>
      </c>
      <c r="U117" s="20">
        <f t="shared" si="127"/>
        <v>0</v>
      </c>
      <c r="V117" s="20"/>
    </row>
    <row r="118" spans="1:22" ht="12.75">
      <c r="A118" s="1" t="s">
        <v>11</v>
      </c>
      <c r="B118" s="19">
        <f t="shared" ref="B118:B123" si="128">E118+K118+N118+H118+Q118+T118</f>
        <v>0</v>
      </c>
      <c r="C118" s="19">
        <f t="shared" ref="C118:C123" si="129">F118+L118+O118+I118+R118+U118</f>
        <v>0</v>
      </c>
      <c r="D118" s="19" t="e">
        <f t="shared" si="113"/>
        <v>#DIV/0!</v>
      </c>
      <c r="E118" s="19"/>
      <c r="F118" s="19"/>
      <c r="G118" s="19" t="e">
        <f t="shared" si="115"/>
        <v>#DIV/0!</v>
      </c>
      <c r="H118" s="19"/>
      <c r="I118" s="19"/>
      <c r="J118" s="19" t="e">
        <f t="shared" si="117"/>
        <v>#DIV/0!</v>
      </c>
      <c r="K118" s="19"/>
      <c r="L118" s="19"/>
      <c r="M118" s="19" t="e">
        <f>L118/K118*100</f>
        <v>#DIV/0!</v>
      </c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12.75">
      <c r="A119" s="1" t="s">
        <v>35</v>
      </c>
      <c r="B119" s="19">
        <f t="shared" si="128"/>
        <v>0</v>
      </c>
      <c r="C119" s="19">
        <f t="shared" si="129"/>
        <v>0</v>
      </c>
      <c r="D119" s="19" t="e">
        <f t="shared" si="113"/>
        <v>#DIV/0!</v>
      </c>
      <c r="E119" s="19"/>
      <c r="F119" s="19"/>
      <c r="G119" s="19" t="e">
        <f t="shared" si="115"/>
        <v>#DIV/0!</v>
      </c>
      <c r="H119" s="19"/>
      <c r="I119" s="19"/>
      <c r="J119" s="19" t="e">
        <f t="shared" si="117"/>
        <v>#DIV/0!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12.75">
      <c r="A120" s="1" t="s">
        <v>38</v>
      </c>
      <c r="B120" s="19">
        <f t="shared" si="128"/>
        <v>0</v>
      </c>
      <c r="C120" s="19">
        <f t="shared" si="129"/>
        <v>0</v>
      </c>
      <c r="D120" s="19" t="e">
        <f t="shared" si="113"/>
        <v>#DIV/0!</v>
      </c>
      <c r="E120" s="19"/>
      <c r="F120" s="19"/>
      <c r="G120" s="19" t="e">
        <f t="shared" si="115"/>
        <v>#DIV/0!</v>
      </c>
      <c r="H120" s="19"/>
      <c r="I120" s="19"/>
      <c r="J120" s="19" t="e">
        <f t="shared" si="117"/>
        <v>#DIV/0!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2.75">
      <c r="A121" s="1" t="s">
        <v>59</v>
      </c>
      <c r="B121" s="19">
        <f t="shared" si="128"/>
        <v>0</v>
      </c>
      <c r="C121" s="19">
        <f t="shared" si="129"/>
        <v>0</v>
      </c>
      <c r="D121" s="19" t="e">
        <f t="shared" si="113"/>
        <v>#DIV/0!</v>
      </c>
      <c r="E121" s="19"/>
      <c r="F121" s="19"/>
      <c r="G121" s="19" t="e">
        <f t="shared" si="115"/>
        <v>#DIV/0!</v>
      </c>
      <c r="H121" s="19"/>
      <c r="I121" s="19"/>
      <c r="J121" s="19" t="e">
        <f t="shared" si="117"/>
        <v>#DIV/0!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12.75">
      <c r="A122" s="1" t="s">
        <v>50</v>
      </c>
      <c r="B122" s="19">
        <f t="shared" si="128"/>
        <v>0</v>
      </c>
      <c r="C122" s="19">
        <f t="shared" si="129"/>
        <v>0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12.75">
      <c r="A123" s="1" t="s">
        <v>70</v>
      </c>
      <c r="B123" s="19">
        <f t="shared" si="128"/>
        <v>0</v>
      </c>
      <c r="C123" s="19">
        <f t="shared" si="129"/>
        <v>0</v>
      </c>
      <c r="D123" s="19" t="e">
        <f t="shared" si="113"/>
        <v>#DIV/0!</v>
      </c>
      <c r="E123" s="19"/>
      <c r="F123" s="19"/>
      <c r="G123" s="19" t="e">
        <f t="shared" si="115"/>
        <v>#DIV/0!</v>
      </c>
      <c r="H123" s="19"/>
      <c r="I123" s="19"/>
      <c r="J123" s="19" t="e">
        <f t="shared" si="117"/>
        <v>#DIV/0!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6" customFormat="1" ht="12.75">
      <c r="A124" s="2" t="s">
        <v>141</v>
      </c>
      <c r="B124" s="20">
        <f>B125+B126</f>
        <v>0</v>
      </c>
      <c r="C124" s="20">
        <f>C125+C126</f>
        <v>0</v>
      </c>
      <c r="D124" s="20" t="e">
        <f>C124/B124*100</f>
        <v>#DIV/0!</v>
      </c>
      <c r="E124" s="20">
        <f t="shared" ref="E124:F124" si="130">E125+E126</f>
        <v>0</v>
      </c>
      <c r="F124" s="20">
        <f t="shared" si="130"/>
        <v>0</v>
      </c>
      <c r="G124" s="20" t="e">
        <f>F124/E124*100</f>
        <v>#DIV/0!</v>
      </c>
      <c r="H124" s="20">
        <f t="shared" ref="H124:I124" si="131">H125+H126</f>
        <v>0</v>
      </c>
      <c r="I124" s="20">
        <f t="shared" si="131"/>
        <v>0</v>
      </c>
      <c r="J124" s="20" t="e">
        <f>I124/H124*100</f>
        <v>#DIV/0!</v>
      </c>
      <c r="K124" s="20">
        <f t="shared" ref="K124:L124" si="132">K125+K126</f>
        <v>0</v>
      </c>
      <c r="L124" s="20">
        <f t="shared" si="132"/>
        <v>0</v>
      </c>
      <c r="M124" s="20"/>
      <c r="N124" s="20">
        <f t="shared" ref="N124:O124" si="133">N125+N126</f>
        <v>0</v>
      </c>
      <c r="O124" s="20">
        <f t="shared" si="133"/>
        <v>0</v>
      </c>
      <c r="P124" s="20"/>
      <c r="Q124" s="20">
        <f t="shared" ref="Q124:R124" si="134">Q125+Q126</f>
        <v>0</v>
      </c>
      <c r="R124" s="20">
        <f t="shared" si="134"/>
        <v>0</v>
      </c>
      <c r="S124" s="20"/>
      <c r="T124" s="20">
        <f t="shared" ref="T124:U124" si="135">T125+T126</f>
        <v>0</v>
      </c>
      <c r="U124" s="20">
        <f t="shared" si="135"/>
        <v>0</v>
      </c>
      <c r="V124" s="20"/>
    </row>
    <row r="125" spans="1:22" ht="12.75">
      <c r="A125" s="1" t="s">
        <v>142</v>
      </c>
      <c r="B125" s="19">
        <f>E125+K125+N125+H125+Q125+T125</f>
        <v>0</v>
      </c>
      <c r="C125" s="19">
        <f>F125+L125+O125+I125+R125+U125</f>
        <v>0</v>
      </c>
      <c r="D125" s="19" t="e">
        <f t="shared" si="113"/>
        <v>#DIV/0!</v>
      </c>
      <c r="E125" s="19"/>
      <c r="F125" s="19"/>
      <c r="G125" s="19">
        <v>100</v>
      </c>
      <c r="H125" s="19"/>
      <c r="I125" s="19"/>
      <c r="J125" s="19">
        <v>100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6" customFormat="1" ht="12.75">
      <c r="A126" s="2" t="s">
        <v>159</v>
      </c>
      <c r="B126" s="20">
        <v>0</v>
      </c>
      <c r="C126" s="20">
        <v>0</v>
      </c>
      <c r="D126" s="20"/>
      <c r="E126" s="20"/>
      <c r="F126" s="20"/>
      <c r="G126" s="20"/>
      <c r="H126" s="20"/>
      <c r="I126" s="20"/>
      <c r="J126" s="20"/>
      <c r="K126" s="20">
        <v>0</v>
      </c>
      <c r="L126" s="20"/>
      <c r="M126" s="20"/>
      <c r="N126" s="20">
        <v>0</v>
      </c>
      <c r="O126" s="20"/>
      <c r="P126" s="20"/>
      <c r="Q126" s="20">
        <v>0</v>
      </c>
      <c r="R126" s="20"/>
      <c r="S126" s="20"/>
      <c r="T126" s="20">
        <v>0</v>
      </c>
      <c r="U126" s="20"/>
      <c r="V126" s="20"/>
    </row>
    <row r="127" spans="1:22" s="6" customFormat="1" ht="12.75">
      <c r="A127" s="2" t="s">
        <v>166</v>
      </c>
      <c r="B127" s="20">
        <f>SUM(B128:B130)</f>
        <v>675426.14251000003</v>
      </c>
      <c r="C127" s="20">
        <f>SUM(C128:C130)</f>
        <v>436813.87860999996</v>
      </c>
      <c r="D127" s="20">
        <f>C127/B127*100</f>
        <v>64.672338116307472</v>
      </c>
      <c r="E127" s="20">
        <f>SUM(E128:E130)</f>
        <v>89214.137029999998</v>
      </c>
      <c r="F127" s="20">
        <f>SUM(F128:F130)</f>
        <v>14354.34527</v>
      </c>
      <c r="G127" s="20">
        <f>F127/E127*100</f>
        <v>16.08976530835362</v>
      </c>
      <c r="H127" s="20">
        <f>H128+H129+H130</f>
        <v>170000</v>
      </c>
      <c r="I127" s="20">
        <f>I128+I129+I130</f>
        <v>104329.42174999999</v>
      </c>
      <c r="J127" s="20">
        <f>I127/H127*100</f>
        <v>61.370248088235293</v>
      </c>
      <c r="K127" s="20">
        <f>K128+K129+K130</f>
        <v>41536.481209999998</v>
      </c>
      <c r="L127" s="20">
        <f>L128+L129+L130</f>
        <v>19083.798760000001</v>
      </c>
      <c r="M127" s="20">
        <f>L127/K127*100</f>
        <v>45.944668888816551</v>
      </c>
      <c r="N127" s="20">
        <f>N128+N129+N130</f>
        <v>5000</v>
      </c>
      <c r="O127" s="20">
        <f>O128+O129+O130</f>
        <v>5000</v>
      </c>
      <c r="P127" s="20"/>
      <c r="Q127" s="20">
        <f>Q128+Q129+Q130</f>
        <v>368083.30627</v>
      </c>
      <c r="R127" s="20">
        <f>R128+R129+R130</f>
        <v>292454.09483000002</v>
      </c>
      <c r="S127" s="20"/>
      <c r="T127" s="20">
        <f>T128+T129+T130</f>
        <v>1592.2180000000001</v>
      </c>
      <c r="U127" s="20">
        <f>U128+U129+U130</f>
        <v>1592.2180000000001</v>
      </c>
      <c r="V127" s="20"/>
    </row>
    <row r="128" spans="1:22" ht="12.75">
      <c r="A128" s="1" t="s">
        <v>1</v>
      </c>
      <c r="B128" s="19">
        <f>E128+K128+N128+H128+Q128+T128</f>
        <v>430520.69657000003</v>
      </c>
      <c r="C128" s="19">
        <f>F128+L128+O128+I128+R128+U128</f>
        <v>317977.89358999999</v>
      </c>
      <c r="D128" s="19">
        <f>C128/B128*100</f>
        <v>73.858909948664618</v>
      </c>
      <c r="E128" s="19">
        <v>15900.909089999999</v>
      </c>
      <c r="F128" s="19">
        <v>1440</v>
      </c>
      <c r="G128" s="19">
        <f>F128/E128*100</f>
        <v>9.0560859875968269</v>
      </c>
      <c r="H128" s="19"/>
      <c r="I128" s="19"/>
      <c r="J128" s="19" t="e">
        <f>I128/H128*100</f>
        <v>#DIV/0!</v>
      </c>
      <c r="K128" s="19">
        <v>41536.481209999998</v>
      </c>
      <c r="L128" s="19">
        <v>19083.798760000001</v>
      </c>
      <c r="M128" s="19">
        <f>L128/K128*100</f>
        <v>45.944668888816551</v>
      </c>
      <c r="N128" s="19">
        <v>5000</v>
      </c>
      <c r="O128" s="19">
        <v>5000</v>
      </c>
      <c r="P128" s="19"/>
      <c r="Q128" s="19">
        <v>368083.30627</v>
      </c>
      <c r="R128" s="19">
        <v>292454.09483000002</v>
      </c>
      <c r="S128" s="19">
        <f>R128/Q128*100</f>
        <v>79.453235136797076</v>
      </c>
      <c r="T128" s="19"/>
      <c r="U128" s="19">
        <v>0</v>
      </c>
      <c r="V128" s="19"/>
    </row>
    <row r="129" spans="1:22" ht="12.75">
      <c r="A129" s="1" t="s">
        <v>236</v>
      </c>
      <c r="B129" s="19">
        <f t="shared" ref="B129:C130" si="136">E129+K129+N129+H129+Q129+T129</f>
        <v>173313.22794000001</v>
      </c>
      <c r="C129" s="19">
        <f t="shared" si="136"/>
        <v>112914.34527000001</v>
      </c>
      <c r="D129" s="19">
        <f>C129/B129*100</f>
        <v>65.150448475340994</v>
      </c>
      <c r="E129" s="19">
        <v>73313.227939999997</v>
      </c>
      <c r="F129" s="19">
        <v>12914.34527</v>
      </c>
      <c r="G129" s="19">
        <f>F129/E129*100</f>
        <v>17.615300311928948</v>
      </c>
      <c r="H129" s="19">
        <v>100000</v>
      </c>
      <c r="I129" s="19">
        <v>100000</v>
      </c>
      <c r="J129" s="19">
        <f>I129/H129*100</f>
        <v>100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12.75">
      <c r="A130" s="1" t="s">
        <v>3</v>
      </c>
      <c r="B130" s="19">
        <f t="shared" si="136"/>
        <v>71592.217999999993</v>
      </c>
      <c r="C130" s="19">
        <f t="shared" si="136"/>
        <v>5921.6397500000003</v>
      </c>
      <c r="D130" s="19"/>
      <c r="E130" s="19"/>
      <c r="F130" s="19"/>
      <c r="G130" s="19"/>
      <c r="H130" s="19">
        <v>70000</v>
      </c>
      <c r="I130" s="19">
        <v>4329.4217500000004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>
        <v>1592.2180000000001</v>
      </c>
      <c r="U130" s="19">
        <v>1592.2180000000001</v>
      </c>
      <c r="V130" s="19"/>
    </row>
    <row r="131" spans="1:22" s="6" customFormat="1" ht="12.75">
      <c r="A131" s="2" t="s">
        <v>5</v>
      </c>
      <c r="B131" s="20">
        <f>B127+B8</f>
        <v>1104679.16551</v>
      </c>
      <c r="C131" s="20">
        <f>C8+C127</f>
        <v>645561.83468999993</v>
      </c>
      <c r="D131" s="20">
        <f>C131/B131*100</f>
        <v>58.438853093781475</v>
      </c>
      <c r="E131" s="20">
        <f>E8+E127</f>
        <v>312814.13702999998</v>
      </c>
      <c r="F131" s="20">
        <f>F8+F127</f>
        <v>186316.40133999998</v>
      </c>
      <c r="G131" s="20">
        <f>F131/E131*100</f>
        <v>59.561375041733356</v>
      </c>
      <c r="H131" s="20">
        <f>H127+H8</f>
        <v>240000</v>
      </c>
      <c r="I131" s="20">
        <f>I127+I8</f>
        <v>128099.15325999999</v>
      </c>
      <c r="J131" s="20">
        <f>I131/H131*100</f>
        <v>53.374647191666668</v>
      </c>
      <c r="K131" s="20">
        <f>K127+K8</f>
        <v>41536.481209999998</v>
      </c>
      <c r="L131" s="20">
        <f>L127+L8</f>
        <v>19083.798760000001</v>
      </c>
      <c r="M131" s="20">
        <f>L131/K131*100</f>
        <v>45.944668888816551</v>
      </c>
      <c r="N131" s="20">
        <f>N127+N8</f>
        <v>5000</v>
      </c>
      <c r="O131" s="20">
        <f>O127+O8</f>
        <v>5000</v>
      </c>
      <c r="P131" s="20">
        <f>O131/N131*100</f>
        <v>100</v>
      </c>
      <c r="Q131" s="20">
        <f>Q127+Q8</f>
        <v>368083.30627</v>
      </c>
      <c r="R131" s="20">
        <f>R127+R8</f>
        <v>292454.09483000002</v>
      </c>
      <c r="S131" s="20">
        <f>R131/Q131*100</f>
        <v>79.453235136797076</v>
      </c>
      <c r="T131" s="20">
        <f>T127+T8</f>
        <v>137245.24099999998</v>
      </c>
      <c r="U131" s="20">
        <f>U127+U8</f>
        <v>14608.386500000001</v>
      </c>
      <c r="V131" s="20">
        <f>U131/T131*100</f>
        <v>10.64400222081289</v>
      </c>
    </row>
  </sheetData>
  <customSheetViews>
    <customSheetView guid="{23AA7850-0BCA-44C6-A8DB-6750B6FCE36A}" scale="68" showPageBreaks="1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1"/>
      <headerFooter alignWithMargins="0"/>
      <autoFilter ref="A11:BH134"/>
    </customSheetView>
    <customSheetView guid="{3556436A-C311-4B70-B0DA-7F2536446A45}" scale="68" showPageBreaks="1" showAutoFilter="1">
      <pane xSplit="4" ySplit="7" topLeftCell="AK8" activePane="bottomRight" state="frozen"/>
      <selection pane="bottomRight" activeCell="AN136" sqref="AN136"/>
      <pageMargins left="0.19685039370078741" right="0.19685039370078741" top="0.27559055118110237" bottom="0.23622047244094491" header="0.15748031496062992" footer="0.39370078740157483"/>
      <pageSetup paperSize="9" orientation="landscape" r:id="rId2"/>
      <headerFooter alignWithMargins="0"/>
      <autoFilter ref="A11:BH134"/>
    </customSheetView>
    <customSheetView guid="{F005480A-D133-4FA5-B5A6-C8C7D1CE1272}" scale="68" showAutoFilter="1">
      <pane xSplit="4" ySplit="7" topLeftCell="E116" activePane="bottomRight" state="frozen"/>
      <selection pane="bottomRight" activeCell="B133" sqref="B133"/>
      <pageMargins left="0.19685039370078741" right="0.19685039370078741" top="0.27559055118110237" bottom="0.23622047244094491" header="0.15748031496062992" footer="0.39370078740157483"/>
      <pageSetup paperSize="9" orientation="landscape" r:id="rId3"/>
      <headerFooter alignWithMargins="0"/>
      <autoFilter ref="A11:BH133"/>
    </customSheetView>
    <customSheetView guid="{E2495AD0-B87A-4C01-9209-9BB683D27353}" scale="68" showAutoFilter="1">
      <pane xSplit="4" ySplit="7" topLeftCell="E32" activePane="bottomRight" state="frozen"/>
      <selection pane="bottomRight" activeCell="E47" sqref="E47:AK53"/>
      <pageMargins left="0.19685039370078741" right="0.19685039370078741" top="0.27559055118110237" bottom="0.23622047244094491" header="0.15748031496062992" footer="0.39370078740157483"/>
      <pageSetup paperSize="9" orientation="landscape" r:id="rId4"/>
      <headerFooter alignWithMargins="0"/>
      <autoFilter ref="A11:BH134"/>
    </customSheetView>
    <customSheetView guid="{C8322F89-87C6-45E7-889E-2904A1FABC31}" scale="68" showAutoFilter="1">
      <pane xSplit="4" ySplit="7" topLeftCell="E47" activePane="bottomRight" state="frozen"/>
      <selection pane="bottomRight" activeCell="E61" sqref="E61:AK73"/>
      <pageMargins left="0.19685039370078741" right="0.19685039370078741" top="0.27559055118110237" bottom="0.23622047244094491" header="0.15748031496062992" footer="0.39370078740157483"/>
      <pageSetup paperSize="9" orientation="landscape" r:id="rId5"/>
      <headerFooter alignWithMargins="0"/>
      <autoFilter ref="A11:BH134"/>
    </customSheetView>
  </customSheetViews>
  <mergeCells count="22">
    <mergeCell ref="A5:A6"/>
    <mergeCell ref="B5:D6"/>
    <mergeCell ref="B2:D3"/>
    <mergeCell ref="A2:A4"/>
    <mergeCell ref="N2:P3"/>
    <mergeCell ref="N5:P5"/>
    <mergeCell ref="N6:P6"/>
    <mergeCell ref="H5:J5"/>
    <mergeCell ref="H6:J6"/>
    <mergeCell ref="K2:M3"/>
    <mergeCell ref="K5:M5"/>
    <mergeCell ref="K6:M6"/>
    <mergeCell ref="E2:G3"/>
    <mergeCell ref="H2:J3"/>
    <mergeCell ref="E5:G5"/>
    <mergeCell ref="E6:G6"/>
    <mergeCell ref="Q2:S3"/>
    <mergeCell ref="Q5:S5"/>
    <mergeCell ref="Q6:S6"/>
    <mergeCell ref="T2:V3"/>
    <mergeCell ref="T5:V5"/>
    <mergeCell ref="T6:V6"/>
  </mergeCells>
  <pageMargins left="0.19685039370078741" right="0.19685039370078741" top="0.27559055118110237" bottom="0.23622047244094491" header="0.15748031496062992" footer="0.39370078740157483"/>
  <pageSetup paperSize="9" orientation="landscape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D48" sqref="D48:D49"/>
    </sheetView>
  </sheetViews>
  <sheetFormatPr defaultRowHeight="12.75"/>
  <sheetData/>
  <customSheetViews>
    <customSheetView guid="{23AA7850-0BCA-44C6-A8DB-6750B6FCE36A}" state="hidden" topLeftCell="A13">
      <selection activeCell="D48" sqref="D48:D49"/>
      <pageMargins left="0.7" right="0.7" top="0.75" bottom="0.75" header="0.3" footer="0.3"/>
    </customSheetView>
    <customSheetView guid="{3556436A-C311-4B70-B0DA-7F2536446A45}" state="hidden" topLeftCell="A13">
      <selection activeCell="D48" sqref="D48:D49"/>
      <pageMargins left="0.7" right="0.7" top="0.75" bottom="0.75" header="0.3" footer="0.3"/>
    </customSheetView>
    <customSheetView guid="{F005480A-D133-4FA5-B5A6-C8C7D1CE1272}" state="hidden" topLeftCell="A13">
      <selection activeCell="D48" sqref="D48:D49"/>
      <pageMargins left="0.7" right="0.7" top="0.75" bottom="0.75" header="0.3" footer="0.3"/>
    </customSheetView>
    <customSheetView guid="{E2495AD0-B87A-4C01-9209-9BB683D27353}" state="hidden" topLeftCell="A13">
      <selection activeCell="D48" sqref="D48:D49"/>
      <pageMargins left="0.7" right="0.7" top="0.75" bottom="0.75" header="0.3" footer="0.3"/>
    </customSheetView>
    <customSheetView guid="{C8322F89-87C6-45E7-889E-2904A1FABC31}" state="hidden" topLeftCell="A13">
      <selection activeCell="D48" sqref="D48:D4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23AA7850-0BCA-44C6-A8DB-6750B6FCE36A}" state="hidden">
      <pageMargins left="0.7" right="0.7" top="0.75" bottom="0.75" header="0.3" footer="0.3"/>
    </customSheetView>
    <customSheetView guid="{3556436A-C311-4B70-B0DA-7F2536446A45}" state="hidden">
      <pageMargins left="0.7" right="0.7" top="0.75" bottom="0.75" header="0.3" footer="0.3"/>
    </customSheetView>
    <customSheetView guid="{F005480A-D133-4FA5-B5A6-C8C7D1CE1272}" state="hidden">
      <pageMargins left="0.7" right="0.7" top="0.75" bottom="0.75" header="0.3" footer="0.3"/>
    </customSheetView>
    <customSheetView guid="{E2495AD0-B87A-4C01-9209-9BB683D27353}" state="hidden">
      <pageMargins left="0.7" right="0.7" top="0.75" bottom="0.75" header="0.3" footer="0.3"/>
    </customSheetView>
    <customSheetView guid="{C8322F89-87C6-45E7-889E-2904A1FABC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дотации </vt:lpstr>
      <vt:lpstr>субсидии </vt:lpstr>
      <vt:lpstr>субвенции</vt:lpstr>
      <vt:lpstr> иные </vt:lpstr>
      <vt:lpstr>Лист1</vt:lpstr>
      <vt:lpstr>Лист2</vt:lpstr>
      <vt:lpstr>Лист3</vt:lpstr>
      <vt:lpstr>Лист4</vt:lpstr>
      <vt:lpstr>' иные '!Заголовки_для_печати</vt:lpstr>
      <vt:lpstr>'дотации '!Заголовки_для_печати</vt:lpstr>
      <vt:lpstr>субвенции!Заголовки_для_печати</vt:lpstr>
      <vt:lpstr>'субсидии '!Заголовки_для_печати</vt:lpstr>
      <vt:lpstr>'дотации '!Область_печати</vt:lpstr>
      <vt:lpstr>субвенции!Область_печати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Кудыкова</dc:creator>
  <cp:lastModifiedBy>MF-KudEA</cp:lastModifiedBy>
  <cp:lastPrinted>2022-07-27T11:37:35Z</cp:lastPrinted>
  <dcterms:created xsi:type="dcterms:W3CDTF">2006-02-21T06:31:18Z</dcterms:created>
  <dcterms:modified xsi:type="dcterms:W3CDTF">2023-09-26T13:25:07Z</dcterms:modified>
</cp:coreProperties>
</file>