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59" i="1"/>
  <c r="C58"/>
  <c r="D58" s="1"/>
  <c r="B58"/>
  <c r="D57"/>
  <c r="D56"/>
  <c r="D55"/>
  <c r="C54"/>
  <c r="D54" s="1"/>
  <c r="B54"/>
  <c r="D53"/>
  <c r="D52"/>
  <c r="D51"/>
  <c r="D50"/>
  <c r="D49"/>
  <c r="C49"/>
  <c r="B49"/>
  <c r="D48"/>
  <c r="D47"/>
  <c r="C46"/>
  <c r="D46" s="1"/>
  <c r="B46"/>
  <c r="D45"/>
  <c r="C44"/>
  <c r="D44" s="1"/>
  <c r="B44"/>
  <c r="D43"/>
  <c r="D42"/>
  <c r="D41"/>
  <c r="C40"/>
  <c r="D40" s="1"/>
  <c r="B40"/>
  <c r="D39"/>
  <c r="C38"/>
  <c r="D38" s="1"/>
  <c r="B38"/>
  <c r="D35"/>
  <c r="D34"/>
  <c r="D33"/>
  <c r="D31"/>
  <c r="D30"/>
  <c r="D29"/>
  <c r="D28"/>
  <c r="D27"/>
  <c r="D26"/>
  <c r="D25"/>
  <c r="D23"/>
  <c r="D22"/>
  <c r="D21"/>
  <c r="C20"/>
  <c r="C37" s="1"/>
  <c r="B20"/>
  <c r="B37" s="1"/>
  <c r="B60" s="1"/>
  <c r="D17"/>
  <c r="D16"/>
  <c r="D15"/>
  <c r="D13"/>
  <c r="D11"/>
  <c r="D10"/>
  <c r="D9"/>
  <c r="D8"/>
  <c r="C7"/>
  <c r="D7" s="1"/>
  <c r="B7"/>
  <c r="D37" l="1"/>
  <c r="C60"/>
  <c r="D20"/>
</calcChain>
</file>

<file path=xl/sharedStrings.xml><?xml version="1.0" encoding="utf-8"?>
<sst xmlns="http://schemas.openxmlformats.org/spreadsheetml/2006/main" count="62" uniqueCount="62">
  <si>
    <t>Исполнение бюджета</t>
  </si>
  <si>
    <t>Ронгинского сельского поселения Советского муниципального района Республики Марий Эл</t>
  </si>
  <si>
    <t>на 1 мая  2023 г.</t>
  </si>
  <si>
    <t>Показатели</t>
  </si>
  <si>
    <t>План 2023 г.</t>
  </si>
  <si>
    <t>Факт на 01.05.23 г.</t>
  </si>
  <si>
    <t>% исп к плану года</t>
  </si>
  <si>
    <t xml:space="preserve">00010000000000000000 Налоговые и неналоговые доходы  </t>
  </si>
  <si>
    <t>18210102000000000110 Налог на доходы физических лиц</t>
  </si>
  <si>
    <t>18210503000000000110 Единый сельскохозяйственный налог</t>
  </si>
  <si>
    <t>18210601030100000110 Налог на имущество физических лиц</t>
  </si>
  <si>
    <t>18210606000000000110 Земельный налог</t>
  </si>
  <si>
    <t>90311105013100000120 Арендная плата за земли, находящиеся в государственной собственности до разграничения государственной собственности на землю</t>
  </si>
  <si>
    <t>903 111 05 025 10 0000 120 Доходы в виде арендной платы за земельные участки, находящиеся в собственности сельских поселений</t>
  </si>
  <si>
    <t>90311105035100000120 Доходы от сдачи в аренду имущества</t>
  </si>
  <si>
    <t>90311105075100000120 Доходы от сдачи в аренду имущества, составляющего казну сельских поселений</t>
  </si>
  <si>
    <t>90411109045100000120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</si>
  <si>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90411302995100000130 Прочие доходы от компенсации затрат  бюджетов  сельских поселений</t>
  </si>
  <si>
    <t>904 116 07010 10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</si>
  <si>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904 113 02995 10 0000 130 Прочие доходы от компенсации затрат  бюджетов  сельских поселений</t>
  </si>
  <si>
    <t>00020000000000000000 Безвозмездные поступления</t>
  </si>
  <si>
    <t>992 202 16 001 10 0000 150 Дотации бюджетам  сельских поселений на выравнивание  бюджетной обеспеченности из бюджетов муниципальных районов</t>
  </si>
  <si>
    <t>904 202 35 118 10 0000 150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</si>
  <si>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904 202 20077 10 0020 150 Субсидии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 (софинансирование капитальных вложений в объекты муниципальной собственности)</t>
  </si>
  <si>
    <t>904 202 25 555 10 0000 150 Субсидии бюджетам сельских поселений на реализацию программ формирования современной городской среды</t>
  </si>
  <si>
    <t>904 202 29 999 10 0060 150 Субсидии из республиканского бюджета Республики Марий Эл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</t>
  </si>
  <si>
    <t>904 2 02 29999 10 0010 150 Прочие субсидии (на осуществление целевых мероприятий в отношении автомобильных дорог общего пользования местного значения)</t>
  </si>
  <si>
    <t>904 202 29999 10 0070 150 Прочие субсидии (на актуализацию правил землепользования и застройки муниципальных образований в Республике Марий Эл)</t>
  </si>
  <si>
    <t>992 202 40 014 10 0010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фонда)</t>
  </si>
  <si>
    <t>992 202 40 014 10 0020 150 Иные межбюджетные трансферты, передаваемые бюджетам 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</si>
  <si>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992 202 40 014 10 0030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по организации в границах поселения электро -, тепло -, газо - и водоснабжения населения, водоотведения, снабжения населения топливом в пределах полномочий, установленных законодательством Российской Федерации)</t>
  </si>
  <si>
    <t>992 202 40 014 10 0040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поселений из бюджета муниципального района на осуществление муниципального контроля за исполнением единой теплоснабжающей организацией обязательств по строительству, реконструкции и (или) модернизации объектов теплоснабжения)</t>
  </si>
  <si>
    <t>992 202 40 014 10 0050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фонда)</t>
  </si>
  <si>
    <t>992 202 40 014 10 0060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значения)</t>
  </si>
  <si>
    <t>992 202 40 014 10 0070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 сельских поселений из бюджета муниципального района на исполнение передаваемых полномочий по осуществлению муниципального земельного контроля в границах поселений)</t>
  </si>
  <si>
    <t>992 202 45 323 10 0000 150 Межбюджетные трансферты, передаваемые бюджетам сельских поселений на реализацию мероприятий индивидуальных программ социально-экономического развития субъектов Российской Федерации в части строительства и жилищно-коммунального хозяйства</t>
  </si>
  <si>
    <t>ДОХОДЫ, ВСЕГО</t>
  </si>
  <si>
    <t>РАСХОДЫ ВСЕГО</t>
  </si>
  <si>
    <t>0100 Общегосударственные вопросы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</si>
  <si>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</si>
  <si>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0111 Резервные фонды</t>
  </si>
  <si>
    <t>0113 Другие общегосударственные вопросы</t>
  </si>
  <si>
    <t>0200 Национальная оборона</t>
  </si>
  <si>
    <t>0203 Мобилизационная и вневойсковая подготовка</t>
  </si>
  <si>
    <t xml:space="preserve">0300 Национальная безопасность и правоохранительная деятельность </t>
  </si>
  <si>
    <t>0309 Защита населения и территории от чрезвычайных ситуаций природного и техногенного характера, гражданская оборона</t>
  </si>
  <si>
    <t>0310 Защита населения и территории от чрезвычайных ситуаций природного и техногенного характера, пожарная безопасность</t>
  </si>
  <si>
    <t>0400 Национальная экономика</t>
  </si>
  <si>
    <t>0405 Сельское хозяйство и рыболовство</t>
  </si>
  <si>
    <t>0406 Водное хозяйство</t>
  </si>
  <si>
    <t>0409 Дорожное хозяйство (дорожные фонды)</t>
  </si>
  <si>
    <t>0412 Другие вопросы в области национальной экономики</t>
  </si>
  <si>
    <t>0500 Жилищно-коммунальное хозяйство</t>
  </si>
  <si>
    <t>0501 Жилищное хозяйство</t>
  </si>
  <si>
    <t>0502 Коммунальное хозяйство</t>
  </si>
  <si>
    <t>0503 Благоустройство</t>
  </si>
  <si>
    <t>1000 Социальная политика</t>
  </si>
  <si>
    <t>1001 Пенсионное обеспечение</t>
  </si>
  <si>
    <t>Дефицит (-), профицит (+) бюджета</t>
  </si>
  <si>
    <t xml:space="preserve">Руководитель финансового управления </t>
  </si>
  <si>
    <t>администрации  Советского муниципального района</t>
  </si>
  <si>
    <t>Е.С.Кропотова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</si>
</sst>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164" fontId="3" fillId="0" borderId="1" xfId="0" applyNumberFormat="1" applyFont="1" applyBorder="1" applyAlignment="1">
      <alignment horizontal="right" vertical="top" wrapText="1"/>
    </xf>
    <xf numFmtId="164" fontId="3" fillId="0" borderId="1" xfId="1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 applyProtection="1">
      <alignment horizontal="right" vertical="top" wrapText="1"/>
      <protection locked="0"/>
    </xf>
    <xf numFmtId="164" fontId="4" fillId="2" borderId="1" xfId="0" applyNumberFormat="1" applyFont="1" applyFill="1" applyBorder="1" applyAlignment="1" applyProtection="1">
      <alignment horizontal="right" vertical="top" wrapText="1"/>
      <protection locked="0"/>
    </xf>
    <xf numFmtId="164" fontId="4" fillId="0" borderId="1" xfId="1" applyNumberFormat="1" applyFont="1" applyBorder="1" applyAlignment="1">
      <alignment horizontal="right" vertical="top" wrapText="1"/>
    </xf>
    <xf numFmtId="164" fontId="4" fillId="0" borderId="1" xfId="0" applyNumberFormat="1" applyFont="1" applyBorder="1" applyAlignment="1">
      <alignment horizontal="justify" vertical="top" wrapText="1"/>
    </xf>
    <xf numFmtId="0" fontId="4" fillId="0" borderId="1" xfId="0" applyFont="1" applyBorder="1" applyAlignment="1">
      <alignment vertical="top" wrapText="1"/>
    </xf>
    <xf numFmtId="164" fontId="3" fillId="0" borderId="1" xfId="0" applyNumberFormat="1" applyFont="1" applyBorder="1" applyAlignment="1" applyProtection="1">
      <alignment horizontal="right" vertical="top"/>
      <protection locked="0"/>
    </xf>
    <xf numFmtId="0" fontId="4" fillId="0" borderId="1" xfId="0" applyFont="1" applyFill="1" applyBorder="1" applyAlignment="1">
      <alignment horizontal="justify" vertical="top" wrapText="1"/>
    </xf>
    <xf numFmtId="164" fontId="4" fillId="0" borderId="1" xfId="0" applyNumberFormat="1" applyFont="1" applyBorder="1" applyAlignment="1" applyProtection="1">
      <alignment horizontal="right" vertical="top"/>
      <protection locked="0"/>
    </xf>
    <xf numFmtId="0" fontId="4" fillId="0" borderId="1" xfId="0" applyFont="1" applyBorder="1" applyAlignment="1">
      <alignment horizontal="justify"/>
    </xf>
    <xf numFmtId="0" fontId="4" fillId="0" borderId="1" xfId="0" applyFont="1" applyBorder="1" applyAlignment="1">
      <alignment horizontal="justify" vertical="top"/>
    </xf>
    <xf numFmtId="164" fontId="4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justify" wrapText="1"/>
    </xf>
    <xf numFmtId="164" fontId="4" fillId="2" borderId="1" xfId="0" applyNumberFormat="1" applyFont="1" applyFill="1" applyBorder="1" applyAlignment="1">
      <alignment horizontal="right"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2" fontId="4" fillId="2" borderId="1" xfId="0" applyNumberFormat="1" applyFont="1" applyFill="1" applyBorder="1" applyAlignment="1">
      <alignment horizontal="right" vertical="top" wrapText="1"/>
    </xf>
    <xf numFmtId="0" fontId="5" fillId="0" borderId="1" xfId="0" applyFont="1" applyBorder="1"/>
    <xf numFmtId="0" fontId="6" fillId="0" borderId="1" xfId="0" applyFont="1" applyBorder="1"/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tabSelected="1" workbookViewId="0">
      <selection activeCell="A5" sqref="A5:D63"/>
    </sheetView>
  </sheetViews>
  <sheetFormatPr defaultRowHeight="15"/>
  <cols>
    <col min="1" max="1" width="36.5703125" customWidth="1"/>
    <col min="2" max="2" width="15.28515625" customWidth="1"/>
    <col min="3" max="3" width="16.5703125" customWidth="1"/>
    <col min="4" max="4" width="31" customWidth="1"/>
  </cols>
  <sheetData>
    <row r="1" spans="1:4" ht="15.75">
      <c r="A1" s="1" t="s">
        <v>0</v>
      </c>
      <c r="B1" s="1"/>
      <c r="C1" s="1"/>
      <c r="D1" s="1"/>
    </row>
    <row r="2" spans="1:4" ht="15.75">
      <c r="A2" s="1" t="s">
        <v>1</v>
      </c>
      <c r="B2" s="1"/>
      <c r="C2" s="1"/>
      <c r="D2" s="1"/>
    </row>
    <row r="3" spans="1:4" ht="15.75">
      <c r="A3" s="1" t="s">
        <v>2</v>
      </c>
      <c r="B3" s="1"/>
      <c r="C3" s="1"/>
      <c r="D3" s="1"/>
    </row>
    <row r="4" spans="1:4" ht="15.75">
      <c r="A4" s="2"/>
      <c r="B4" s="2"/>
      <c r="C4" s="2"/>
      <c r="D4" s="2"/>
    </row>
    <row r="5" spans="1:4" ht="63">
      <c r="A5" s="3" t="s">
        <v>3</v>
      </c>
      <c r="B5" s="3" t="s">
        <v>4</v>
      </c>
      <c r="C5" s="4" t="s">
        <v>5</v>
      </c>
      <c r="D5" s="5" t="s">
        <v>6</v>
      </c>
    </row>
    <row r="6" spans="1:4" ht="15.75">
      <c r="A6" s="3"/>
      <c r="B6" s="6"/>
      <c r="C6" s="6"/>
      <c r="D6" s="6"/>
    </row>
    <row r="7" spans="1:4" ht="52.5" customHeight="1">
      <c r="A7" s="7" t="s">
        <v>7</v>
      </c>
      <c r="B7" s="8">
        <f>SUM(B8:B19)</f>
        <v>2409.6999999999998</v>
      </c>
      <c r="C7" s="8">
        <f>SUM(C8:C19)</f>
        <v>668.01931999999999</v>
      </c>
      <c r="D7" s="9">
        <f t="shared" ref="D7:D13" si="0" xml:space="preserve"> C7/B7*100</f>
        <v>27.722094866580903</v>
      </c>
    </row>
    <row r="8" spans="1:4" ht="42" customHeight="1">
      <c r="A8" s="10" t="s">
        <v>8</v>
      </c>
      <c r="B8" s="11">
        <v>501.7</v>
      </c>
      <c r="C8" s="12">
        <v>135.28533999999999</v>
      </c>
      <c r="D8" s="9">
        <f t="shared" si="0"/>
        <v>26.965385688658561</v>
      </c>
    </row>
    <row r="9" spans="1:4" ht="48" customHeight="1">
      <c r="A9" s="10" t="s">
        <v>9</v>
      </c>
      <c r="B9" s="11">
        <v>153</v>
      </c>
      <c r="C9" s="12">
        <v>132.80399</v>
      </c>
      <c r="D9" s="9">
        <f t="shared" si="0"/>
        <v>86.799993464052278</v>
      </c>
    </row>
    <row r="10" spans="1:4" ht="49.5" customHeight="1">
      <c r="A10" s="10" t="s">
        <v>10</v>
      </c>
      <c r="B10" s="11">
        <v>210</v>
      </c>
      <c r="C10" s="11">
        <v>45.2789</v>
      </c>
      <c r="D10" s="9">
        <f t="shared" si="0"/>
        <v>21.561380952380951</v>
      </c>
    </row>
    <row r="11" spans="1:4" ht="35.25" customHeight="1">
      <c r="A11" s="10" t="s">
        <v>11</v>
      </c>
      <c r="B11" s="11">
        <v>472</v>
      </c>
      <c r="C11" s="11">
        <v>109.29684</v>
      </c>
      <c r="D11" s="9">
        <f t="shared" si="0"/>
        <v>23.156110169491527</v>
      </c>
    </row>
    <row r="12" spans="1:4" ht="84" customHeight="1">
      <c r="A12" s="10" t="s">
        <v>12</v>
      </c>
      <c r="B12" s="11">
        <v>0</v>
      </c>
      <c r="C12" s="11">
        <v>0</v>
      </c>
      <c r="D12" s="9"/>
    </row>
    <row r="13" spans="1:4" ht="72.75" customHeight="1">
      <c r="A13" s="10" t="s">
        <v>13</v>
      </c>
      <c r="B13" s="11">
        <v>870</v>
      </c>
      <c r="C13" s="12">
        <v>187.07488000000001</v>
      </c>
      <c r="D13" s="9">
        <f t="shared" si="0"/>
        <v>21.502859770114942</v>
      </c>
    </row>
    <row r="14" spans="1:4" ht="42.75" customHeight="1">
      <c r="A14" s="10" t="s">
        <v>14</v>
      </c>
      <c r="B14" s="11">
        <v>0</v>
      </c>
      <c r="C14" s="12">
        <v>0</v>
      </c>
      <c r="D14" s="13">
        <v>0</v>
      </c>
    </row>
    <row r="15" spans="1:4" ht="69" customHeight="1">
      <c r="A15" s="10" t="s">
        <v>15</v>
      </c>
      <c r="B15" s="11">
        <v>95</v>
      </c>
      <c r="C15" s="11">
        <v>26.357130000000002</v>
      </c>
      <c r="D15" s="9">
        <f t="shared" ref="D15:D23" si="1" xml:space="preserve"> C15/B15*100</f>
        <v>27.744347368421053</v>
      </c>
    </row>
    <row r="16" spans="1:4" ht="144.75" customHeight="1">
      <c r="A16" s="14" t="s">
        <v>16</v>
      </c>
      <c r="B16" s="11">
        <v>108</v>
      </c>
      <c r="C16" s="11">
        <v>31.922239999999999</v>
      </c>
      <c r="D16" s="9">
        <f t="shared" si="1"/>
        <v>29.557629629629627</v>
      </c>
    </row>
    <row r="17" spans="1:4" ht="57.75" customHeight="1">
      <c r="A17" s="10" t="s">
        <v>17</v>
      </c>
      <c r="B17" s="11"/>
      <c r="C17" s="11"/>
      <c r="D17" s="9" t="e">
        <f t="shared" si="1"/>
        <v>#DIV/0!</v>
      </c>
    </row>
    <row r="18" spans="1:4" ht="409.5">
      <c r="A18" s="15" t="s">
        <v>18</v>
      </c>
      <c r="B18" s="11">
        <v>0</v>
      </c>
      <c r="C18" s="11">
        <v>0</v>
      </c>
      <c r="D18" s="9">
        <v>0</v>
      </c>
    </row>
    <row r="19" spans="1:4" ht="84" customHeight="1">
      <c r="A19" s="15" t="s">
        <v>19</v>
      </c>
      <c r="B19" s="11">
        <v>0</v>
      </c>
      <c r="C19" s="11">
        <v>0</v>
      </c>
      <c r="D19" s="9">
        <v>0</v>
      </c>
    </row>
    <row r="20" spans="1:4" ht="99.75">
      <c r="A20" s="7" t="s">
        <v>20</v>
      </c>
      <c r="B20" s="16">
        <f>B21+B22+B25+B26+B29+B31+B32+B33+B34+B35+B36+B27+B28</f>
        <v>5670.9472500000002</v>
      </c>
      <c r="C20" s="16">
        <f>C21+C22+C25+C26+C29+C31+C32+C33+C34+C35+C36+C27</f>
        <v>550.17434000000003</v>
      </c>
      <c r="D20" s="9">
        <f t="shared" si="1"/>
        <v>9.7016303581381393</v>
      </c>
    </row>
    <row r="21" spans="1:4" ht="96.75" customHeight="1">
      <c r="A21" s="17" t="s">
        <v>21</v>
      </c>
      <c r="B21" s="18">
        <v>809.69151999999997</v>
      </c>
      <c r="C21" s="18">
        <v>307.5</v>
      </c>
      <c r="D21" s="9">
        <f t="shared" si="1"/>
        <v>37.977426267228296</v>
      </c>
    </row>
    <row r="22" spans="1:4" ht="103.5" customHeight="1">
      <c r="A22" s="10" t="s">
        <v>22</v>
      </c>
      <c r="B22" s="18">
        <v>273.60000000000002</v>
      </c>
      <c r="C22" s="18">
        <v>72.374340000000004</v>
      </c>
      <c r="D22" s="9">
        <f t="shared" si="1"/>
        <v>26.452609649122806</v>
      </c>
    </row>
    <row r="23" spans="1:4" ht="409.5">
      <c r="A23" s="19" t="s">
        <v>23</v>
      </c>
      <c r="B23" s="18"/>
      <c r="C23" s="18"/>
      <c r="D23" s="9" t="e">
        <f t="shared" si="1"/>
        <v>#DIV/0!</v>
      </c>
    </row>
    <row r="24" spans="1:4">
      <c r="A24" s="20"/>
      <c r="B24" s="18"/>
      <c r="C24" s="18"/>
      <c r="D24" s="13"/>
    </row>
    <row r="25" spans="1:4" ht="71.25" customHeight="1">
      <c r="A25" s="20" t="s">
        <v>24</v>
      </c>
      <c r="B25" s="18">
        <v>987.06973000000005</v>
      </c>
      <c r="C25" s="18">
        <v>0</v>
      </c>
      <c r="D25" s="9">
        <f t="shared" ref="D25:D59" si="2" xml:space="preserve"> C25/B25*100</f>
        <v>0</v>
      </c>
    </row>
    <row r="26" spans="1:4" ht="147" customHeight="1">
      <c r="A26" s="20" t="s">
        <v>25</v>
      </c>
      <c r="B26" s="18">
        <v>0</v>
      </c>
      <c r="C26" s="18">
        <v>0</v>
      </c>
      <c r="D26" s="9" t="e">
        <f t="shared" si="2"/>
        <v>#DIV/0!</v>
      </c>
    </row>
    <row r="27" spans="1:4" ht="92.25" customHeight="1">
      <c r="A27" s="20" t="s">
        <v>26</v>
      </c>
      <c r="B27" s="18">
        <v>2000</v>
      </c>
      <c r="C27" s="18">
        <v>0</v>
      </c>
      <c r="D27" s="9">
        <f t="shared" si="2"/>
        <v>0</v>
      </c>
    </row>
    <row r="28" spans="1:4" ht="95.25" customHeight="1">
      <c r="A28" s="20" t="s">
        <v>27</v>
      </c>
      <c r="B28" s="18">
        <v>480.2</v>
      </c>
      <c r="C28" s="18"/>
      <c r="D28" s="9">
        <f t="shared" si="2"/>
        <v>0</v>
      </c>
    </row>
    <row r="29" spans="1:4" ht="285" customHeight="1">
      <c r="A29" s="17" t="s">
        <v>28</v>
      </c>
      <c r="B29" s="18">
        <v>312.8</v>
      </c>
      <c r="C29" s="18">
        <v>168.3</v>
      </c>
      <c r="D29" s="9">
        <f t="shared" si="2"/>
        <v>53.804347826086961</v>
      </c>
    </row>
    <row r="30" spans="1:4" ht="409.5">
      <c r="A30" s="17" t="s">
        <v>29</v>
      </c>
      <c r="B30" s="18"/>
      <c r="C30" s="18">
        <v>0</v>
      </c>
      <c r="D30" s="9" t="e">
        <f t="shared" si="2"/>
        <v>#DIV/0!</v>
      </c>
    </row>
    <row r="31" spans="1:4" ht="281.25" customHeight="1">
      <c r="A31" s="17" t="s">
        <v>30</v>
      </c>
      <c r="B31" s="18">
        <v>71.486000000000004</v>
      </c>
      <c r="C31" s="18">
        <v>0</v>
      </c>
      <c r="D31" s="9">
        <f t="shared" si="2"/>
        <v>0</v>
      </c>
    </row>
    <row r="32" spans="1:4" ht="409.5">
      <c r="A32" s="17" t="s">
        <v>31</v>
      </c>
      <c r="B32" s="18">
        <v>0</v>
      </c>
      <c r="C32" s="18">
        <v>0</v>
      </c>
      <c r="D32" s="9">
        <v>0</v>
      </c>
    </row>
    <row r="33" spans="1:4" ht="409.5">
      <c r="A33" s="17" t="s">
        <v>32</v>
      </c>
      <c r="B33" s="18">
        <v>631</v>
      </c>
      <c r="C33" s="18">
        <v>2</v>
      </c>
      <c r="D33" s="9">
        <f t="shared" si="2"/>
        <v>0.31695721077654515</v>
      </c>
    </row>
    <row r="34" spans="1:4" ht="222.75" customHeight="1">
      <c r="A34" s="17" t="s">
        <v>33</v>
      </c>
      <c r="B34" s="18">
        <v>105</v>
      </c>
      <c r="C34" s="18">
        <v>0</v>
      </c>
      <c r="D34" s="9">
        <f t="shared" si="2"/>
        <v>0</v>
      </c>
    </row>
    <row r="35" spans="1:4" ht="409.5">
      <c r="A35" s="10" t="s">
        <v>34</v>
      </c>
      <c r="B35" s="18">
        <v>0.1</v>
      </c>
      <c r="C35" s="18">
        <v>0</v>
      </c>
      <c r="D35" s="9">
        <f t="shared" si="2"/>
        <v>0</v>
      </c>
    </row>
    <row r="36" spans="1:4" ht="409.5">
      <c r="A36" s="10" t="s">
        <v>35</v>
      </c>
      <c r="B36" s="18"/>
      <c r="C36" s="18"/>
      <c r="D36" s="9"/>
    </row>
    <row r="37" spans="1:4" ht="42.75">
      <c r="A37" s="7" t="s">
        <v>36</v>
      </c>
      <c r="B37" s="8">
        <f>B20+B7</f>
        <v>8080.64725</v>
      </c>
      <c r="C37" s="8">
        <f>C20+C7</f>
        <v>1218.1936599999999</v>
      </c>
      <c r="D37" s="9">
        <f t="shared" si="2"/>
        <v>15.075446586286759</v>
      </c>
    </row>
    <row r="38" spans="1:4" ht="42.75">
      <c r="A38" s="7" t="s">
        <v>37</v>
      </c>
      <c r="B38" s="8">
        <f>B40+B44+B46+B49+B54+B58</f>
        <v>8506.6472500000018</v>
      </c>
      <c r="C38" s="8">
        <f>C40+C44+C46+C49+C54+C58</f>
        <v>1324.06762</v>
      </c>
      <c r="D38" s="9">
        <f t="shared" si="2"/>
        <v>15.565093756532573</v>
      </c>
    </row>
    <row r="39" spans="1:4">
      <c r="A39" s="7"/>
      <c r="B39" s="21"/>
      <c r="C39" s="21"/>
      <c r="D39" s="9" t="e">
        <f t="shared" si="2"/>
        <v>#DIV/0!</v>
      </c>
    </row>
    <row r="40" spans="1:4" ht="51.75" customHeight="1">
      <c r="A40" s="7" t="s">
        <v>38</v>
      </c>
      <c r="B40" s="8">
        <f>B41+B42+B43</f>
        <v>2541.6870000000004</v>
      </c>
      <c r="C40" s="8">
        <f>C41+C42+C43</f>
        <v>729.16671999999994</v>
      </c>
      <c r="D40" s="9">
        <f t="shared" si="2"/>
        <v>28.688297182147128</v>
      </c>
    </row>
    <row r="41" spans="1:4" ht="108" customHeight="1">
      <c r="A41" s="22" t="s">
        <v>39</v>
      </c>
      <c r="B41" s="21">
        <v>2457.3000000000002</v>
      </c>
      <c r="C41" s="23">
        <v>662.57492999999999</v>
      </c>
      <c r="D41" s="9">
        <f t="shared" si="2"/>
        <v>26.963534366988156</v>
      </c>
    </row>
    <row r="42" spans="1:4" ht="35.25" customHeight="1">
      <c r="A42" s="22" t="s">
        <v>40</v>
      </c>
      <c r="B42" s="23">
        <v>5</v>
      </c>
      <c r="C42" s="23">
        <v>0</v>
      </c>
      <c r="D42" s="9">
        <f t="shared" si="2"/>
        <v>0</v>
      </c>
    </row>
    <row r="43" spans="1:4" ht="44.25" customHeight="1">
      <c r="A43" s="10" t="s">
        <v>41</v>
      </c>
      <c r="B43" s="23">
        <v>79.387</v>
      </c>
      <c r="C43" s="23">
        <v>66.591790000000003</v>
      </c>
      <c r="D43" s="9">
        <f t="shared" si="2"/>
        <v>83.88248705707484</v>
      </c>
    </row>
    <row r="44" spans="1:4" ht="30" customHeight="1">
      <c r="A44" s="7" t="s">
        <v>42</v>
      </c>
      <c r="B44" s="24">
        <f>B45</f>
        <v>273.60000000000002</v>
      </c>
      <c r="C44" s="24">
        <f>C45</f>
        <v>72.374340000000004</v>
      </c>
      <c r="D44" s="9">
        <f t="shared" si="2"/>
        <v>26.452609649122806</v>
      </c>
    </row>
    <row r="45" spans="1:4" ht="45" customHeight="1">
      <c r="A45" s="10" t="s">
        <v>43</v>
      </c>
      <c r="B45" s="23">
        <v>273.60000000000002</v>
      </c>
      <c r="C45" s="23">
        <v>72.374340000000004</v>
      </c>
      <c r="D45" s="9">
        <f t="shared" si="2"/>
        <v>26.452609649122806</v>
      </c>
    </row>
    <row r="46" spans="1:4" ht="38.25" customHeight="1">
      <c r="A46" s="7" t="s">
        <v>44</v>
      </c>
      <c r="B46" s="24">
        <f>B47+B48</f>
        <v>20.100000000000001</v>
      </c>
      <c r="C46" s="24">
        <f>C47+C48</f>
        <v>0</v>
      </c>
      <c r="D46" s="9">
        <f t="shared" si="2"/>
        <v>0</v>
      </c>
    </row>
    <row r="47" spans="1:4" ht="69.75" customHeight="1">
      <c r="A47" s="10" t="s">
        <v>45</v>
      </c>
      <c r="B47" s="23"/>
      <c r="C47" s="23"/>
      <c r="D47" s="9" t="e">
        <f t="shared" si="2"/>
        <v>#DIV/0!</v>
      </c>
    </row>
    <row r="48" spans="1:4" ht="68.25" customHeight="1">
      <c r="A48" s="10" t="s">
        <v>46</v>
      </c>
      <c r="B48" s="23">
        <v>20.100000000000001</v>
      </c>
      <c r="C48" s="23">
        <v>0</v>
      </c>
      <c r="D48" s="9">
        <f t="shared" si="2"/>
        <v>0</v>
      </c>
    </row>
    <row r="49" spans="1:4" ht="30.75" customHeight="1">
      <c r="A49" s="7" t="s">
        <v>47</v>
      </c>
      <c r="B49" s="24">
        <f>B50+B52+B53+B51</f>
        <v>3699</v>
      </c>
      <c r="C49" s="24">
        <f>C50+C52+C53+C51</f>
        <v>244.8</v>
      </c>
      <c r="D49" s="9">
        <f t="shared" si="2"/>
        <v>6.6180048661800495</v>
      </c>
    </row>
    <row r="50" spans="1:4" ht="39.75" customHeight="1">
      <c r="A50" s="10" t="s">
        <v>48</v>
      </c>
      <c r="B50" s="23">
        <v>0</v>
      </c>
      <c r="C50" s="23">
        <v>0</v>
      </c>
      <c r="D50" s="9" t="e">
        <f t="shared" si="2"/>
        <v>#DIV/0!</v>
      </c>
    </row>
    <row r="51" spans="1:4" ht="22.5" customHeight="1">
      <c r="A51" s="10" t="s">
        <v>49</v>
      </c>
      <c r="B51" s="23">
        <v>44</v>
      </c>
      <c r="C51" s="23">
        <v>0</v>
      </c>
      <c r="D51" s="9">
        <f t="shared" si="2"/>
        <v>0</v>
      </c>
    </row>
    <row r="52" spans="1:4" ht="36" customHeight="1">
      <c r="A52" s="10" t="s">
        <v>50</v>
      </c>
      <c r="B52" s="23">
        <v>2943.8</v>
      </c>
      <c r="C52" s="23">
        <v>170.3</v>
      </c>
      <c r="D52" s="9">
        <f t="shared" si="2"/>
        <v>5.7850397445478627</v>
      </c>
    </row>
    <row r="53" spans="1:4" ht="34.5" customHeight="1">
      <c r="A53" s="10" t="s">
        <v>51</v>
      </c>
      <c r="B53" s="23">
        <v>711.2</v>
      </c>
      <c r="C53" s="23">
        <v>74.5</v>
      </c>
      <c r="D53" s="9">
        <f t="shared" si="2"/>
        <v>10.47525309336333</v>
      </c>
    </row>
    <row r="54" spans="1:4" ht="39" customHeight="1">
      <c r="A54" s="7" t="s">
        <v>52</v>
      </c>
      <c r="B54" s="24">
        <f>B55+B56+B57</f>
        <v>1782.06025</v>
      </c>
      <c r="C54" s="24">
        <f>C55+C56+C57</f>
        <v>203.87804</v>
      </c>
      <c r="D54" s="9">
        <f t="shared" si="2"/>
        <v>11.440580642545616</v>
      </c>
    </row>
    <row r="55" spans="1:4" ht="25.5" customHeight="1">
      <c r="A55" s="10" t="s">
        <v>53</v>
      </c>
      <c r="B55" s="23">
        <v>147</v>
      </c>
      <c r="C55" s="23">
        <v>73.453019999999995</v>
      </c>
      <c r="D55" s="9">
        <f t="shared" si="2"/>
        <v>49.968040816326528</v>
      </c>
    </row>
    <row r="56" spans="1:4" ht="31.5" customHeight="1">
      <c r="A56" s="25" t="s">
        <v>54</v>
      </c>
      <c r="B56" s="23">
        <v>71.486000000000004</v>
      </c>
      <c r="C56" s="23">
        <v>0</v>
      </c>
      <c r="D56" s="9">
        <f t="shared" si="2"/>
        <v>0</v>
      </c>
    </row>
    <row r="57" spans="1:4" ht="27" customHeight="1">
      <c r="A57" s="10" t="s">
        <v>55</v>
      </c>
      <c r="B57" s="23">
        <v>1563.5742499999999</v>
      </c>
      <c r="C57" s="23">
        <v>130.42501999999999</v>
      </c>
      <c r="D57" s="9">
        <f t="shared" si="2"/>
        <v>8.3414663550515744</v>
      </c>
    </row>
    <row r="58" spans="1:4" ht="24" customHeight="1">
      <c r="A58" s="7" t="s">
        <v>56</v>
      </c>
      <c r="B58" s="24">
        <f>B59</f>
        <v>190.2</v>
      </c>
      <c r="C58" s="24">
        <f>C59</f>
        <v>73.848519999999994</v>
      </c>
      <c r="D58" s="9">
        <f t="shared" si="2"/>
        <v>38.826771819137754</v>
      </c>
    </row>
    <row r="59" spans="1:4" ht="24.75" customHeight="1">
      <c r="A59" s="10" t="s">
        <v>57</v>
      </c>
      <c r="B59" s="23">
        <v>190.2</v>
      </c>
      <c r="C59" s="23">
        <v>73.848519999999994</v>
      </c>
      <c r="D59" s="9">
        <f t="shared" si="2"/>
        <v>38.826771819137754</v>
      </c>
    </row>
    <row r="60" spans="1:4" ht="29.25" customHeight="1">
      <c r="A60" s="10" t="s">
        <v>58</v>
      </c>
      <c r="B60" s="26">
        <f>B37-B38</f>
        <v>-426.00000000000182</v>
      </c>
      <c r="C60" s="23">
        <f>C37-C38</f>
        <v>-105.87396000000012</v>
      </c>
      <c r="D60" s="13"/>
    </row>
    <row r="61" spans="1:4" ht="15.75">
      <c r="A61" s="27"/>
      <c r="B61" s="21"/>
      <c r="C61" s="21"/>
      <c r="D61" s="13"/>
    </row>
    <row r="62" spans="1:4" ht="15.75">
      <c r="A62" s="28" t="s">
        <v>59</v>
      </c>
      <c r="B62" s="28"/>
      <c r="C62" s="28"/>
      <c r="D62" s="28"/>
    </row>
    <row r="63" spans="1:4" ht="15.75">
      <c r="A63" s="28" t="s">
        <v>60</v>
      </c>
      <c r="B63" s="28"/>
      <c r="C63" s="28" t="s">
        <v>61</v>
      </c>
      <c r="D63" s="28"/>
    </row>
  </sheetData>
  <mergeCells count="3">
    <mergeCell ref="A1:D1"/>
    <mergeCell ref="A2:D2"/>
    <mergeCell ref="A3:D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2023-05-05T06:10:55Z</dcterms:modified>
</cp:coreProperties>
</file>