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 12 " sheetId="1" r:id="rId1"/>
  </sheets>
  <definedNames>
    <definedName name="Z_4ECD7326_1E50_4CFC_9073_9217FBF30A25_.wvu.Cols" localSheetId="0" hidden="1">'табл. 12 '!$C:$E</definedName>
    <definedName name="Z_4ECD7326_1E50_4CFC_9073_9217FBF30A25_.wvu.PrintArea" localSheetId="0" hidden="1">'табл. 12 '!$A$1:$B$33</definedName>
    <definedName name="Z_4ECD7326_1E50_4CFC_9073_9217FBF30A25_.wvu.Rows" localSheetId="0" hidden="1">'табл. 12 '!#REF!,'табл. 12 '!#REF!,'табл. 12 '!$17:$17,'табл. 12 '!#REF!,'табл. 12 '!#REF!,'табл. 12 '!#REF!</definedName>
    <definedName name="Z_5EB2EB79_0F2D_4965_A866_C30A47681700_.wvu.Cols" localSheetId="0" hidden="1">'табл. 12 '!$C:$E</definedName>
    <definedName name="Z_5EB2EB79_0F2D_4965_A866_C30A47681700_.wvu.PrintArea" localSheetId="0" hidden="1">'табл. 12 '!$A$1:$B$33</definedName>
    <definedName name="Z_5EB2EB79_0F2D_4965_A866_C30A47681700_.wvu.Rows" localSheetId="0" hidden="1">'табл. 12 '!#REF!,'табл. 12 '!#REF!,'табл. 12 '!$17:$17,'табл. 12 '!#REF!,'табл. 12 '!#REF!,'табл. 12 '!#REF!</definedName>
    <definedName name="Z_8A956A1D_DA7C_41CC_A5EF_8716F2348DE0_.wvu.Cols" localSheetId="0" hidden="1">'табл. 12 '!$C:$E</definedName>
    <definedName name="Z_8A956A1D_DA7C_41CC_A5EF_8716F2348DE0_.wvu.PrintArea" localSheetId="0" hidden="1">'табл. 12 '!$A$1:$B$33</definedName>
    <definedName name="Z_8A956A1D_DA7C_41CC_A5EF_8716F2348DE0_.wvu.Rows" localSheetId="0" hidden="1">'табл. 12 '!#REF!,'табл. 12 '!#REF!,'табл. 12 '!$17:$17,'табл. 12 '!#REF!,'табл. 12 '!#REF!,'табл. 12 '!#REF!</definedName>
    <definedName name="Z_B8860172_E7AC_47F0_9097_F957433B85F7_.wvu.Cols" localSheetId="0" hidden="1">'табл. 12 '!$C:$E</definedName>
    <definedName name="Z_B8860172_E7AC_47F0_9097_F957433B85F7_.wvu.PrintArea" localSheetId="0" hidden="1">'табл. 12 '!$A$1:$B$33</definedName>
    <definedName name="Z_B8860172_E7AC_47F0_9097_F957433B85F7_.wvu.Rows" localSheetId="0" hidden="1">'табл. 12 '!#REF!,'табл. 12 '!#REF!,'табл. 12 '!$17:$17,'табл. 12 '!#REF!,'табл. 12 '!#REF!,'табл. 12 '!#REF!</definedName>
    <definedName name="Z_C8506E7E_F259_4EB9_BD79_24DC27E4D4D6_.wvu.Cols" localSheetId="0" hidden="1">'табл. 12 '!$C:$E</definedName>
    <definedName name="Z_C8506E7E_F259_4EB9_BD79_24DC27E4D4D6_.wvu.PrintArea" localSheetId="0" hidden="1">'табл. 12 '!$A$1:$B$33</definedName>
    <definedName name="Z_C8506E7E_F259_4EB9_BD79_24DC27E4D4D6_.wvu.Rows" localSheetId="0" hidden="1">'табл. 12 '!#REF!,'табл. 12 '!#REF!,'табл. 12 '!$17:$17,'табл. 12 '!#REF!,'табл. 12 '!#REF!,'табл. 12 '!#REF!</definedName>
    <definedName name="Z_E0204226_5038_49AF_948F_DAAEA77392FD_.wvu.Cols" localSheetId="0" hidden="1">'табл. 12 '!$C:$E</definedName>
    <definedName name="Z_E0204226_5038_49AF_948F_DAAEA77392FD_.wvu.PrintArea" localSheetId="0" hidden="1">'табл. 12 '!$A$1:$B$33</definedName>
    <definedName name="Z_E0204226_5038_49AF_948F_DAAEA77392FD_.wvu.Rows" localSheetId="0" hidden="1">'табл. 12 '!#REF!,'табл. 12 '!#REF!,'табл. 12 '!$17:$17,'табл. 12 '!#REF!,'табл. 12 '!#REF!,'табл. 12 '!#REF!</definedName>
    <definedName name="_xlnm.Print_Titles" localSheetId="0">'табл. 12 '!$14:$15</definedName>
    <definedName name="_xlnm.Print_Area" localSheetId="0">'табл. 12 '!$A$1:$B$75</definedName>
  </definedNames>
  <calcPr calcId="125725" fullCalcOnLoad="1"/>
</workbook>
</file>

<file path=xl/calcChain.xml><?xml version="1.0" encoding="utf-8"?>
<calcChain xmlns="http://schemas.openxmlformats.org/spreadsheetml/2006/main">
  <c r="B72" i="1"/>
  <c r="B64"/>
  <c r="B63"/>
  <c r="B59"/>
  <c r="B53"/>
  <c r="B52"/>
  <c r="B51"/>
  <c r="B33"/>
  <c r="B42" l="1"/>
  <c r="B41"/>
  <c r="B34"/>
  <c r="B16"/>
  <c r="B74" l="1"/>
  <c r="B71"/>
  <c r="B70"/>
  <c r="B67"/>
  <c r="B61"/>
  <c r="B60"/>
  <c r="B57"/>
  <c r="B50"/>
  <c r="B48"/>
  <c r="B47"/>
  <c r="B46"/>
  <c r="B45"/>
  <c r="B44"/>
  <c r="B43"/>
  <c r="B36"/>
  <c r="B32"/>
  <c r="B31"/>
  <c r="B30"/>
  <c r="B29"/>
  <c r="B28"/>
  <c r="B27"/>
  <c r="B26"/>
  <c r="B25"/>
  <c r="B24"/>
  <c r="B23"/>
  <c r="B22"/>
  <c r="B21"/>
  <c r="B19"/>
  <c r="B18"/>
  <c r="B75" s="1"/>
  <c r="B17"/>
</calcChain>
</file>

<file path=xl/sharedStrings.xml><?xml version="1.0" encoding="utf-8"?>
<sst xmlns="http://schemas.openxmlformats.org/spreadsheetml/2006/main" count="67" uniqueCount="67">
  <si>
    <t>Таблица 12</t>
  </si>
  <si>
    <t>приложения № 12</t>
  </si>
  <si>
    <t>Р А С П Р Е Д Е Л Е Н И Е</t>
  </si>
  <si>
    <t>субсидий бюджетам муниципальных образований                                                       на осуществление целевых мероприятий 
в отношении автомобильных дорог общего пользования 
местного значения на 2022 год</t>
  </si>
  <si>
    <t>(тыс. рублей)</t>
  </si>
  <si>
    <t xml:space="preserve">Наименование муниципального образования </t>
  </si>
  <si>
    <t>Сумма</t>
  </si>
  <si>
    <t>Город Йошкар-Ола</t>
  </si>
  <si>
    <t>Город Волжск</t>
  </si>
  <si>
    <t>Город Козьмодемьянск</t>
  </si>
  <si>
    <t>Горномарийский муниципальный район</t>
  </si>
  <si>
    <t>Сернурский муниципальный район</t>
  </si>
  <si>
    <t>Городское поселение Звенигово</t>
  </si>
  <si>
    <t>Городское поселение Килемары</t>
  </si>
  <si>
    <t>Городское поселение Красногорский</t>
  </si>
  <si>
    <t>Городское поселение Куженер</t>
  </si>
  <si>
    <t>Городское поселение Мари-Турек</t>
  </si>
  <si>
    <t>Городское поселение Морки</t>
  </si>
  <si>
    <t>Городское поселение Новый Торъял</t>
  </si>
  <si>
    <t>Городское поселение Параньга</t>
  </si>
  <si>
    <t>Городское поселение Приволжский</t>
  </si>
  <si>
    <t>Городское поселение Суслонгер</t>
  </si>
  <si>
    <t>Городское поселение Юрино</t>
  </si>
  <si>
    <t xml:space="preserve">Краснооктябрьское городское поселение </t>
  </si>
  <si>
    <t>Азановское сельское поселение</t>
  </si>
  <si>
    <t>Алексеевское сельское поселение</t>
  </si>
  <si>
    <t>Большепаратское сельское поселение</t>
  </si>
  <si>
    <t>Великопольское сельское поселение</t>
  </si>
  <si>
    <t>Верх-Ушнурское сельское поселение</t>
  </si>
  <si>
    <t>Визимьярское сельское поселение</t>
  </si>
  <si>
    <t>Вятское сельское поселение</t>
  </si>
  <si>
    <t>Ежовское сельское поселение</t>
  </si>
  <si>
    <t>Знаменское сельское поселение</t>
  </si>
  <si>
    <t>Исменецкое сельское поселение</t>
  </si>
  <si>
    <t>Карамасское сельское поселение</t>
  </si>
  <si>
    <t>Кокшайское сельское поселение</t>
  </si>
  <si>
    <t>Кокшамарское сельское поселение</t>
  </si>
  <si>
    <t>Красностекловарское сельское поселение</t>
  </si>
  <si>
    <t>Красноярское сельское поселение</t>
  </si>
  <si>
    <t>Кужмаринское сельское поселение</t>
  </si>
  <si>
    <t>Кужмарское сельское поселение</t>
  </si>
  <si>
    <t>Кузнецовское сельское поселение
(Медведевский муниципальный район)</t>
  </si>
  <si>
    <t>Кундышское сельское поселение</t>
  </si>
  <si>
    <t>Куярское сельское поселение</t>
  </si>
  <si>
    <t>Марковское сельское поселение</t>
  </si>
  <si>
    <t>Масканурское сельское поселение</t>
  </si>
  <si>
    <t>Михайловское сельское поселение</t>
  </si>
  <si>
    <t>Обшиярское сельское поселение</t>
  </si>
  <si>
    <t>Пектубаевское сельское поселение</t>
  </si>
  <si>
    <t>Пекшиксолинское сельское поселение</t>
  </si>
  <si>
    <t>Петъяльское сельское поселение</t>
  </si>
  <si>
    <t>Помарское сельское поселение</t>
  </si>
  <si>
    <t>Ронгинское сельское поселение</t>
  </si>
  <si>
    <t>Руэмское сельское поселение</t>
  </si>
  <si>
    <t>Солнечное сельское поселение</t>
  </si>
  <si>
    <t>Сотнурское сельское поселение</t>
  </si>
  <si>
    <t>Староторъяльское сельское поселение</t>
  </si>
  <si>
    <t>Чуксолинское сельское поселение</t>
  </si>
  <si>
    <t>Шелангерское сельское поселение</t>
  </si>
  <si>
    <t>Шиньшинское сельское поселение</t>
  </si>
  <si>
    <t>Шойбулакское сельское поселение</t>
  </si>
  <si>
    <t>Шулкинское сельское поселение</t>
  </si>
  <si>
    <t>Эмековское сельское поселение</t>
  </si>
  <si>
    <t>Всего</t>
  </si>
  <si>
    <t>Медведевский муниципальный район</t>
  </si>
  <si>
    <t>Русско-Кукморское сельское поселение</t>
  </si>
  <si>
    <t>Сидоровское сельское поселение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</si>
</sst>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"/>
    <numFmt numFmtId="167" formatCode="_-* #,##0.00_р_._-;\-* #,##0.00_р_._-;_-* &quot;-&quot;??_р_._-;_-@_-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166" fontId="3" fillId="2" borderId="0" xfId="0" applyNumberFormat="1" applyFont="1" applyFill="1" applyAlignment="1">
      <alignment horizontal="right" vertical="top" wrapText="1"/>
    </xf>
    <xf numFmtId="165" fontId="5" fillId="2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vertical="top" wrapText="1"/>
    </xf>
    <xf numFmtId="166" fontId="3" fillId="2" borderId="0" xfId="0" applyNumberFormat="1" applyFont="1" applyFill="1" applyAlignment="1">
      <alignment horizontal="right" vertical="top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32" zoomScaleNormal="100" zoomScaleSheetLayoutView="90" workbookViewId="0">
      <selection activeCell="B74" sqref="B74"/>
    </sheetView>
  </sheetViews>
  <sheetFormatPr defaultRowHeight="18.75"/>
  <cols>
    <col min="1" max="1" width="67.42578125" style="3" customWidth="1"/>
    <col min="2" max="2" width="20.140625" style="26" customWidth="1"/>
    <col min="3" max="3" width="13.5703125" style="21" customWidth="1"/>
    <col min="4" max="4" width="9" style="22" customWidth="1"/>
    <col min="5" max="5" width="9.140625" style="21" customWidth="1"/>
    <col min="6" max="6" width="11.42578125" style="21" customWidth="1"/>
    <col min="7" max="7" width="9.7109375" style="21" bestFit="1" customWidth="1"/>
    <col min="8" max="16384" width="9.140625" style="21"/>
  </cols>
  <sheetData>
    <row r="1" spans="1:7" s="3" customFormat="1">
      <c r="A1" s="1"/>
      <c r="B1" s="2" t="s">
        <v>0</v>
      </c>
      <c r="D1" s="4"/>
    </row>
    <row r="2" spans="1:7" s="3" customFormat="1">
      <c r="A2" s="1"/>
      <c r="B2" s="2" t="s">
        <v>1</v>
      </c>
      <c r="D2" s="4"/>
    </row>
    <row r="3" spans="1:7" s="3" customFormat="1">
      <c r="A3" s="1"/>
      <c r="B3" s="2"/>
      <c r="D3" s="4"/>
    </row>
    <row r="4" spans="1:7" s="3" customFormat="1">
      <c r="A4" s="1"/>
      <c r="B4" s="2"/>
      <c r="D4" s="4"/>
    </row>
    <row r="5" spans="1:7" s="3" customFormat="1">
      <c r="A5" s="5"/>
      <c r="B5" s="2"/>
      <c r="D5" s="4"/>
    </row>
    <row r="6" spans="1:7" s="3" customFormat="1">
      <c r="A6" s="6" t="s">
        <v>2</v>
      </c>
      <c r="B6" s="6"/>
      <c r="D6" s="4"/>
      <c r="F6" s="7"/>
      <c r="G6" s="7"/>
    </row>
    <row r="7" spans="1:7" s="3" customFormat="1" ht="9" customHeight="1">
      <c r="A7" s="8"/>
      <c r="B7" s="9"/>
      <c r="D7" s="4"/>
    </row>
    <row r="8" spans="1:7" s="3" customFormat="1" ht="81.75" customHeight="1">
      <c r="A8" s="10" t="s">
        <v>3</v>
      </c>
      <c r="B8" s="10"/>
      <c r="D8" s="4"/>
    </row>
    <row r="9" spans="1:7" s="3" customFormat="1">
      <c r="A9" s="11"/>
      <c r="B9" s="11"/>
      <c r="D9" s="4"/>
    </row>
    <row r="10" spans="1:7" s="3" customFormat="1">
      <c r="A10" s="11"/>
      <c r="B10" s="11"/>
      <c r="D10" s="4"/>
    </row>
    <row r="11" spans="1:7" s="3" customFormat="1">
      <c r="A11" s="5"/>
      <c r="B11" s="2"/>
      <c r="D11" s="4"/>
    </row>
    <row r="12" spans="1:7" s="3" customFormat="1">
      <c r="B12" s="12" t="s">
        <v>4</v>
      </c>
      <c r="D12" s="4"/>
    </row>
    <row r="13" spans="1:7" s="3" customFormat="1" ht="34.5" customHeight="1">
      <c r="A13" s="13" t="s">
        <v>5</v>
      </c>
      <c r="B13" s="14" t="s">
        <v>6</v>
      </c>
      <c r="C13" s="15"/>
      <c r="D13" s="4"/>
    </row>
    <row r="14" spans="1:7" s="3" customFormat="1" ht="21.75" customHeight="1">
      <c r="A14" s="13">
        <v>1</v>
      </c>
      <c r="B14" s="14">
        <v>2</v>
      </c>
      <c r="C14" s="15"/>
      <c r="D14" s="4"/>
    </row>
    <row r="15" spans="1:7" s="3" customFormat="1" ht="10.5" customHeight="1">
      <c r="A15" s="16"/>
      <c r="B15" s="17"/>
      <c r="D15" s="4"/>
    </row>
    <row r="16" spans="1:7" s="3" customFormat="1" ht="19.5" customHeight="1">
      <c r="A16" s="18" t="s">
        <v>7</v>
      </c>
      <c r="B16" s="19">
        <f>25000+18995.272+20000</f>
        <v>63995.271999999997</v>
      </c>
      <c r="D16" s="4"/>
    </row>
    <row r="17" spans="1:5" s="3" customFormat="1" ht="19.5" customHeight="1">
      <c r="A17" s="18" t="s">
        <v>8</v>
      </c>
      <c r="B17" s="19">
        <f>50000-39622.946</f>
        <v>10377.053999999996</v>
      </c>
      <c r="D17" s="4"/>
    </row>
    <row r="18" spans="1:5" s="3" customFormat="1" ht="19.5" customHeight="1">
      <c r="A18" s="18" t="s">
        <v>9</v>
      </c>
      <c r="B18" s="19">
        <f>20000-14178.324</f>
        <v>5821.6759999999995</v>
      </c>
      <c r="D18" s="4"/>
    </row>
    <row r="19" spans="1:5" s="3" customFormat="1" ht="19.5" customHeight="1">
      <c r="A19" s="18" t="s">
        <v>10</v>
      </c>
      <c r="B19" s="19">
        <f>6423.329-1909.063+140000</f>
        <v>144514.266</v>
      </c>
      <c r="D19" s="4"/>
    </row>
    <row r="20" spans="1:5" s="3" customFormat="1" ht="19.5" customHeight="1">
      <c r="A20" s="18" t="s">
        <v>64</v>
      </c>
      <c r="B20" s="19">
        <v>80846.944000000003</v>
      </c>
      <c r="D20" s="4"/>
    </row>
    <row r="21" spans="1:5" s="3" customFormat="1">
      <c r="A21" s="18" t="s">
        <v>11</v>
      </c>
      <c r="B21" s="19">
        <f>16040.837-4726.394</f>
        <v>11314.442999999999</v>
      </c>
      <c r="C21" s="20"/>
      <c r="D21" s="4"/>
      <c r="E21" s="4"/>
    </row>
    <row r="22" spans="1:5" s="3" customFormat="1">
      <c r="A22" s="18" t="s">
        <v>12</v>
      </c>
      <c r="B22" s="19">
        <f>4059.997-1176.369</f>
        <v>2883.6279999999997</v>
      </c>
      <c r="C22" s="20"/>
      <c r="D22" s="4"/>
      <c r="E22" s="4"/>
    </row>
    <row r="23" spans="1:5" s="3" customFormat="1" ht="19.5" customHeight="1">
      <c r="A23" s="18" t="s">
        <v>13</v>
      </c>
      <c r="B23" s="19">
        <f>3033.524-1172.022</f>
        <v>1861.502</v>
      </c>
      <c r="D23" s="4"/>
    </row>
    <row r="24" spans="1:5" s="3" customFormat="1" ht="19.5" customHeight="1">
      <c r="A24" s="18" t="s">
        <v>14</v>
      </c>
      <c r="B24" s="19">
        <f>4389.872-1271.949</f>
        <v>3117.9230000000002</v>
      </c>
      <c r="D24" s="4"/>
    </row>
    <row r="25" spans="1:5" s="3" customFormat="1">
      <c r="A25" s="18" t="s">
        <v>15</v>
      </c>
      <c r="B25" s="19">
        <f>8288.543-1430.807</f>
        <v>6857.7359999999999</v>
      </c>
      <c r="D25" s="4"/>
    </row>
    <row r="26" spans="1:5">
      <c r="A26" s="18" t="s">
        <v>16</v>
      </c>
      <c r="B26" s="19">
        <f>12939.919-3549.589</f>
        <v>9390.33</v>
      </c>
    </row>
    <row r="27" spans="1:5">
      <c r="A27" s="18" t="s">
        <v>17</v>
      </c>
      <c r="B27" s="19">
        <f>6813.134-2801.256</f>
        <v>4011.8780000000002</v>
      </c>
    </row>
    <row r="28" spans="1:5">
      <c r="A28" s="18" t="s">
        <v>18</v>
      </c>
      <c r="B28" s="19">
        <f>3496.931-1550.627</f>
        <v>1946.3040000000001</v>
      </c>
    </row>
    <row r="29" spans="1:5">
      <c r="A29" s="18" t="s">
        <v>19</v>
      </c>
      <c r="B29" s="19">
        <f>13208.043-3891.718</f>
        <v>9316.3250000000007</v>
      </c>
    </row>
    <row r="30" spans="1:5">
      <c r="A30" s="18" t="s">
        <v>20</v>
      </c>
      <c r="B30" s="19">
        <f>754.192-187.242</f>
        <v>566.95000000000005</v>
      </c>
    </row>
    <row r="31" spans="1:5">
      <c r="A31" s="18" t="s">
        <v>21</v>
      </c>
      <c r="B31" s="19">
        <f>1459.062-422.758</f>
        <v>1036.3039999999999</v>
      </c>
    </row>
    <row r="32" spans="1:5">
      <c r="A32" s="18" t="s">
        <v>22</v>
      </c>
      <c r="B32" s="19">
        <f>3648.824-1075.117</f>
        <v>2573.7070000000003</v>
      </c>
    </row>
    <row r="33" spans="1:2" hidden="1">
      <c r="A33" s="18" t="s">
        <v>23</v>
      </c>
      <c r="B33" s="19">
        <f>1960-447.935-1512.065</f>
        <v>0</v>
      </c>
    </row>
    <row r="34" spans="1:2" hidden="1">
      <c r="A34" s="18" t="s">
        <v>24</v>
      </c>
      <c r="B34" s="19">
        <f>979.02-979.02</f>
        <v>0</v>
      </c>
    </row>
    <row r="35" spans="1:2" ht="19.5" customHeight="1">
      <c r="A35" s="18" t="s">
        <v>25</v>
      </c>
      <c r="B35" s="19">
        <v>468.43700000000001</v>
      </c>
    </row>
    <row r="36" spans="1:2">
      <c r="A36" s="18" t="s">
        <v>26</v>
      </c>
      <c r="B36" s="19">
        <f>1371.817-340.578</f>
        <v>1031.239</v>
      </c>
    </row>
    <row r="37" spans="1:2" ht="19.5" customHeight="1">
      <c r="A37" s="18" t="s">
        <v>27</v>
      </c>
      <c r="B37" s="19">
        <v>3200.0390000000002</v>
      </c>
    </row>
    <row r="38" spans="1:2">
      <c r="A38" s="18" t="s">
        <v>28</v>
      </c>
      <c r="B38" s="19">
        <v>523.38300000000004</v>
      </c>
    </row>
    <row r="39" spans="1:2">
      <c r="A39" s="18" t="s">
        <v>29</v>
      </c>
      <c r="B39" s="19">
        <v>1000</v>
      </c>
    </row>
    <row r="40" spans="1:2">
      <c r="A40" s="18" t="s">
        <v>30</v>
      </c>
      <c r="B40" s="19">
        <v>699.81299999999999</v>
      </c>
    </row>
    <row r="41" spans="1:2" hidden="1">
      <c r="A41" s="18" t="s">
        <v>31</v>
      </c>
      <c r="B41" s="19">
        <f>980-980</f>
        <v>0</v>
      </c>
    </row>
    <row r="42" spans="1:2" hidden="1">
      <c r="A42" s="18" t="s">
        <v>32</v>
      </c>
      <c r="B42" s="19">
        <f>1960-490-1470</f>
        <v>0</v>
      </c>
    </row>
    <row r="43" spans="1:2">
      <c r="A43" s="18" t="s">
        <v>33</v>
      </c>
      <c r="B43" s="19">
        <f>1306.812-378.644</f>
        <v>928.16799999999989</v>
      </c>
    </row>
    <row r="44" spans="1:2">
      <c r="A44" s="18" t="s">
        <v>34</v>
      </c>
      <c r="B44" s="19">
        <f>375.251-93.163</f>
        <v>282.08799999999997</v>
      </c>
    </row>
    <row r="45" spans="1:2">
      <c r="A45" s="18" t="s">
        <v>35</v>
      </c>
      <c r="B45" s="19">
        <f>1725.499-499.957</f>
        <v>1225.5419999999999</v>
      </c>
    </row>
    <row r="46" spans="1:2">
      <c r="A46" s="18" t="s">
        <v>36</v>
      </c>
      <c r="B46" s="19">
        <f>837.374-242.626</f>
        <v>594.74800000000005</v>
      </c>
    </row>
    <row r="47" spans="1:2">
      <c r="A47" s="18" t="s">
        <v>37</v>
      </c>
      <c r="B47" s="19">
        <f>1000-400</f>
        <v>600</v>
      </c>
    </row>
    <row r="48" spans="1:2">
      <c r="A48" s="18" t="s">
        <v>38</v>
      </c>
      <c r="B48" s="19">
        <f>697.812-202.188</f>
        <v>495.62400000000002</v>
      </c>
    </row>
    <row r="49" spans="1:2">
      <c r="A49" s="18" t="s">
        <v>39</v>
      </c>
      <c r="B49" s="19">
        <v>1027.7190000000001</v>
      </c>
    </row>
    <row r="50" spans="1:2">
      <c r="A50" s="18" t="s">
        <v>40</v>
      </c>
      <c r="B50" s="19">
        <f>2106.124-610.242</f>
        <v>1495.8819999999998</v>
      </c>
    </row>
    <row r="51" spans="1:2" ht="37.5" hidden="1">
      <c r="A51" s="23" t="s">
        <v>41</v>
      </c>
      <c r="B51" s="24">
        <f>11967.76-11967.76</f>
        <v>0</v>
      </c>
    </row>
    <row r="52" spans="1:2" hidden="1">
      <c r="A52" s="18" t="s">
        <v>42</v>
      </c>
      <c r="B52" s="19">
        <f>1470-1470</f>
        <v>0</v>
      </c>
    </row>
    <row r="53" spans="1:2" hidden="1">
      <c r="A53" s="18" t="s">
        <v>43</v>
      </c>
      <c r="B53" s="19">
        <f>2646-1176-1470</f>
        <v>0</v>
      </c>
    </row>
    <row r="54" spans="1:2">
      <c r="A54" s="18" t="s">
        <v>44</v>
      </c>
      <c r="B54" s="19">
        <v>1000</v>
      </c>
    </row>
    <row r="55" spans="1:2">
      <c r="A55" s="18" t="s">
        <v>45</v>
      </c>
      <c r="B55" s="19">
        <v>1750</v>
      </c>
    </row>
    <row r="56" spans="1:2">
      <c r="A56" s="18" t="s">
        <v>46</v>
      </c>
      <c r="B56" s="19">
        <v>503.02100000000002</v>
      </c>
    </row>
    <row r="57" spans="1:2">
      <c r="A57" s="18" t="s">
        <v>47</v>
      </c>
      <c r="B57" s="19">
        <f>805.866-200.071</f>
        <v>605.79499999999996</v>
      </c>
    </row>
    <row r="58" spans="1:2">
      <c r="A58" s="18" t="s">
        <v>48</v>
      </c>
      <c r="B58" s="19">
        <v>1750</v>
      </c>
    </row>
    <row r="59" spans="1:2" hidden="1">
      <c r="A59" s="18" t="s">
        <v>49</v>
      </c>
      <c r="B59" s="19">
        <f>1470-1470</f>
        <v>0</v>
      </c>
    </row>
    <row r="60" spans="1:2">
      <c r="A60" s="18" t="s">
        <v>50</v>
      </c>
      <c r="B60" s="19">
        <f>1493.928-370.895</f>
        <v>1123.0330000000001</v>
      </c>
    </row>
    <row r="61" spans="1:2">
      <c r="A61" s="18" t="s">
        <v>51</v>
      </c>
      <c r="B61" s="19">
        <f>1162.2-288.537</f>
        <v>873.66300000000001</v>
      </c>
    </row>
    <row r="62" spans="1:2">
      <c r="A62" s="18" t="s">
        <v>52</v>
      </c>
      <c r="B62" s="19">
        <v>636.48900000000003</v>
      </c>
    </row>
    <row r="63" spans="1:2" hidden="1">
      <c r="A63" s="18" t="s">
        <v>65</v>
      </c>
      <c r="B63" s="19">
        <f>980-980</f>
        <v>0</v>
      </c>
    </row>
    <row r="64" spans="1:2" hidden="1">
      <c r="A64" s="18" t="s">
        <v>53</v>
      </c>
      <c r="B64" s="19">
        <f>1960-1960</f>
        <v>0</v>
      </c>
    </row>
    <row r="65" spans="1:2">
      <c r="A65" s="18" t="s">
        <v>66</v>
      </c>
      <c r="B65" s="19">
        <v>25728.845000000001</v>
      </c>
    </row>
    <row r="66" spans="1:2">
      <c r="A66" s="18" t="s">
        <v>54</v>
      </c>
      <c r="B66" s="19">
        <v>120.105</v>
      </c>
    </row>
    <row r="67" spans="1:2">
      <c r="A67" s="18" t="s">
        <v>55</v>
      </c>
      <c r="B67" s="19">
        <f>1141.131-283.307</f>
        <v>857.82400000000007</v>
      </c>
    </row>
    <row r="68" spans="1:2">
      <c r="A68" s="18" t="s">
        <v>56</v>
      </c>
      <c r="B68" s="19">
        <v>1750</v>
      </c>
    </row>
    <row r="69" spans="1:2">
      <c r="A69" s="18" t="s">
        <v>57</v>
      </c>
      <c r="B69" s="19">
        <v>1750</v>
      </c>
    </row>
    <row r="70" spans="1:2">
      <c r="A70" s="18" t="s">
        <v>58</v>
      </c>
      <c r="B70" s="19">
        <f>1871.405-542.233</f>
        <v>1329.172</v>
      </c>
    </row>
    <row r="71" spans="1:2">
      <c r="A71" s="18" t="s">
        <v>59</v>
      </c>
      <c r="B71" s="19">
        <f>1000-400</f>
        <v>600</v>
      </c>
    </row>
    <row r="72" spans="1:2" hidden="1">
      <c r="A72" s="18" t="s">
        <v>60</v>
      </c>
      <c r="B72" s="19">
        <f>2744-1274-1470</f>
        <v>0</v>
      </c>
    </row>
    <row r="73" spans="1:2">
      <c r="A73" s="18" t="s">
        <v>61</v>
      </c>
      <c r="B73" s="19">
        <v>1000</v>
      </c>
    </row>
    <row r="74" spans="1:2">
      <c r="A74" s="18" t="s">
        <v>62</v>
      </c>
      <c r="B74" s="19">
        <f>1405.652-348.979</f>
        <v>1056.673</v>
      </c>
    </row>
    <row r="75" spans="1:2" ht="24.75" customHeight="1">
      <c r="A75" s="1" t="s">
        <v>63</v>
      </c>
      <c r="B75" s="25">
        <f>SUM(B16:B74)</f>
        <v>416439.54400000005</v>
      </c>
    </row>
  </sheetData>
  <mergeCells count="2">
    <mergeCell ref="A6:B6"/>
    <mergeCell ref="A8:B8"/>
  </mergeCells>
  <pageMargins left="0.98425196850393704" right="0.78740157480314965" top="0.98425196850393704" bottom="0.78740157480314965" header="0.55118110236220474" footer="0.51181102362204722"/>
  <pageSetup paperSize="9" scale="96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12 </vt:lpstr>
      <vt:lpstr>'табл. 12 '!Заголовки_для_печати</vt:lpstr>
      <vt:lpstr>'табл. 12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dcterms:created xsi:type="dcterms:W3CDTF">2022-06-02T05:59:57Z</dcterms:created>
  <dcterms:modified xsi:type="dcterms:W3CDTF">2022-06-02T06:28:07Z</dcterms:modified>
</cp:coreProperties>
</file>